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720" yWindow="300" windowWidth="17400" windowHeight="11265" activeTab="0"/>
  </bookViews>
  <sheets>
    <sheet name="Krycí list" sheetId="1" r:id="rId1"/>
    <sheet name="Rekapitulace" sheetId="2" r:id="rId2"/>
    <sheet name="Položky" sheetId="3" r:id="rId3"/>
  </sheets>
  <definedNames>
    <definedName name="_BPK1">'Položky'!#REF!</definedName>
    <definedName name="_BPK2">'Položky'!#REF!</definedName>
    <definedName name="_BPK3">'Položky'!#REF!</definedName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'Rekapitulace'!$G$11</definedName>
    <definedName name="Dodavka0">'Položky'!#REF!</definedName>
    <definedName name="HSV">'Rekapitulace'!$E$11</definedName>
    <definedName name="HSV0">'Položky'!#REF!</definedName>
    <definedName name="HZS">'Rekapitulace'!$I$11</definedName>
    <definedName name="HZS0">'Položky'!#REF!</definedName>
    <definedName name="JKSO">'Krycí list'!$F$4</definedName>
    <definedName name="MJ">'Krycí list'!$G$4</definedName>
    <definedName name="Mont">'Rekapitulace'!$H$11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Objednatel">'Krycí list'!$C$8</definedName>
    <definedName name="PocetMJ">'Krycí list'!$G$7</definedName>
    <definedName name="Poznamka">'Krycí list'!$B$34</definedName>
    <definedName name="_xlnm.Print_Area" localSheetId="0">'Krycí list'!$A$1:$G$42</definedName>
    <definedName name="_xlnm.Print_Area" localSheetId="2">'Položky'!$A$1:$G$89</definedName>
    <definedName name="_xlnm.Print_Area" localSheetId="1">'Rekapitulace'!$A$1:$I$17</definedName>
    <definedName name="Projektant">'Krycí list'!$C$7</definedName>
    <definedName name="PSV">'Rekapitulace'!$F$11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'Rekapitulace'!$H$17</definedName>
    <definedName name="VRNKc">'Rekapitulace'!$E$16</definedName>
    <definedName name="VRNnazev">'Rekapitulace'!$A$16</definedName>
    <definedName name="VRNproc">'Rekapitulace'!$F$16</definedName>
    <definedName name="VRNzakl">'Rekapitulace'!$G$16</definedName>
    <definedName name="Zakazka">'Krycí list'!$G$9</definedName>
    <definedName name="Zaklad22">'Krycí list'!$F$29</definedName>
    <definedName name="Zaklad5">#REF!</definedName>
    <definedName name="Zhotovitel">'Krycí list'!$E$11</definedName>
    <definedName name="_xlnm.Print_Titles" localSheetId="1">'Rekapitulace'!$1:$6</definedName>
    <definedName name="_xlnm.Print_Titles" localSheetId="2">'Položky'!$1:$6</definedName>
  </definedNames>
  <calcPr fullCalcOnLoad="1"/>
</workbook>
</file>

<file path=xl/sharedStrings.xml><?xml version="1.0" encoding="utf-8"?>
<sst xmlns="http://schemas.openxmlformats.org/spreadsheetml/2006/main" count="328" uniqueCount="207">
  <si>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</si>
  <si>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</si>
  <si>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</si>
  <si>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</si>
  <si>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</si>
  <si>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</si>
  <si>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</si>
  <si>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</si>
  <si>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</si>
  <si>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</si>
  <si>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</si>
  <si>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</si>
  <si>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</si>
  <si>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</si>
  <si>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</si>
  <si>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</si>
  <si>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</si>
  <si>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</si>
  <si>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</si>
  <si>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</si>
  <si>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</si>
  <si>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</si>
  <si>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</si>
  <si>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</si>
  <si>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</si>
  <si>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</si>
  <si>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</si>
  <si>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</si>
  <si>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</si>
  <si>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</si>
  <si>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</si>
  <si>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</si>
  <si>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</si>
  <si>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</si>
  <si>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</si>
  <si>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</si>
  <si>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</si>
  <si>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</si>
  <si>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</si>
  <si>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</si>
  <si>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</si>
  <si>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</si>
  <si>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</si>
  <si>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</si>
  <si>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</si>
  <si>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</si>
  <si>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</si>
  <si>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</si>
  <si>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</si>
  <si>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</si>
  <si>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</si>
  <si>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</si>
  <si>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</si>
  <si>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</si>
  <si>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</si>
  <si>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</si>
  <si>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</si>
  <si>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</si>
  <si>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</si>
  <si>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</si>
  <si>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</si>
  <si>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</si>
  <si>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</si>
  <si>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</si>
  <si>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</si>
  <si>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</si>
  <si>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</si>
  <si>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ks</t>
  </si>
  <si>
    <t>Celkem za</t>
  </si>
  <si>
    <t>kpl</t>
  </si>
  <si>
    <t>2</t>
  </si>
  <si>
    <t>m</t>
  </si>
  <si>
    <t>3</t>
  </si>
  <si>
    <t>ověření průběhu IS kop.sondami</t>
  </si>
  <si>
    <t>4</t>
  </si>
  <si>
    <t>5</t>
  </si>
  <si>
    <t>6</t>
  </si>
  <si>
    <t>7</t>
  </si>
  <si>
    <t>8</t>
  </si>
  <si>
    <t>9</t>
  </si>
  <si>
    <t>10</t>
  </si>
  <si>
    <t>m2</t>
  </si>
  <si>
    <t>11</t>
  </si>
  <si>
    <t>13</t>
  </si>
  <si>
    <t>14</t>
  </si>
  <si>
    <t>t</t>
  </si>
  <si>
    <t>15</t>
  </si>
  <si>
    <t>m3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</si>
  <si>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</si>
  <si>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</si>
  <si>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</si>
  <si>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</si>
  <si>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</si>
  <si>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</si>
  <si>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</si>
  <si>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</si>
  <si>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</si>
  <si>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</si>
  <si>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svislé přemístění výkopku tř.1-4</t>
  </si>
  <si>
    <t>26</t>
  </si>
  <si>
    <t>29</t>
  </si>
  <si>
    <t>naložení výkopku tř.1-4 přes 100m3</t>
  </si>
  <si>
    <t>30</t>
  </si>
  <si>
    <t>31</t>
  </si>
  <si>
    <t>vodorovný přesun výkopku jakékoliv tř.do 5000m</t>
  </si>
  <si>
    <t>32</t>
  </si>
  <si>
    <t>uložení výkopku na skládku</t>
  </si>
  <si>
    <t>33</t>
  </si>
  <si>
    <t>poplatek za likvidaci zeminy</t>
  </si>
  <si>
    <t>34</t>
  </si>
  <si>
    <t>příplatek za hl.v bl.podz.vedení pro jakoukoliv tř</t>
  </si>
  <si>
    <t>35</t>
  </si>
  <si>
    <t>36</t>
  </si>
  <si>
    <t>37</t>
  </si>
  <si>
    <t>38</t>
  </si>
  <si>
    <t>39</t>
  </si>
  <si>
    <t>40</t>
  </si>
  <si>
    <t>štěrkopísk fr.0/8mm</t>
  </si>
  <si>
    <t>41</t>
  </si>
  <si>
    <t>zásyp jam,rýh,kolem objektů se zhutněním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</si>
  <si>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</si>
  <si>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</si>
  <si>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</si>
  <si>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</si>
  <si>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</si>
  <si>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</si>
  <si>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</si>
  <si>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</si>
  <si>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</si>
  <si>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</si>
  <si>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sejmutí ornice tl.do200mm s uložením podél vykopu</t>
  </si>
  <si>
    <t>zpětné ohumusování-rozprostření ornice</t>
  </si>
  <si>
    <t>založení trávníků s výsevem</t>
  </si>
  <si>
    <t>Trubní vedení</t>
  </si>
  <si>
    <t>12</t>
  </si>
  <si>
    <t>28</t>
  </si>
  <si>
    <t>99</t>
  </si>
  <si>
    <t>Staveništní přesun hmot</t>
  </si>
  <si>
    <t>přesun hmot - potrubí plastové</t>
  </si>
  <si>
    <t>M46</t>
  </si>
  <si>
    <t>Zemní práce při montážích</t>
  </si>
  <si>
    <t>ruční odkopání a odkrytí kabel.vedení</t>
  </si>
  <si>
    <t>dočasné zajištění kabelů sil.do 3ks kabelů</t>
  </si>
  <si>
    <t>hloubení rýh š=do200cm,tř.6</t>
  </si>
  <si>
    <t>svislé přemístění výkopku tř.5-6</t>
  </si>
  <si>
    <t>naložení výkopku tř.5-7 přes 100m3</t>
  </si>
  <si>
    <t>pažení rýh příl.pro jakoukoliv mezer.do 2m-zřízení</t>
  </si>
  <si>
    <t>pažení rýh příl.pro jakoukoliv mezer.do 2m-rozebrání</t>
  </si>
  <si>
    <t>obsyp potrubí bez prohození</t>
  </si>
  <si>
    <t>příplatek za prohození</t>
  </si>
  <si>
    <t xml:space="preserve">Řízený zemní protlak hloubky do 6 m vnějšího průměru do 160 mm </t>
  </si>
  <si>
    <t>hloubení rýh š=do200cm,tř.3, ruční výkop</t>
  </si>
  <si>
    <t>8 Trubní vedení</t>
  </si>
  <si>
    <t>kg</t>
  </si>
  <si>
    <t>zkouška tlaková</t>
  </si>
  <si>
    <t>proplach a desinfekce</t>
  </si>
  <si>
    <t>stavební přípomoce při prostupech do domu 3x</t>
  </si>
  <si>
    <t>Doprava materiál, pracovníci</t>
  </si>
  <si>
    <t>D+M TP-kus litinový DN100 L=600</t>
  </si>
  <si>
    <t xml:space="preserve">D+M poklop hydrantový litinový   </t>
  </si>
  <si>
    <t xml:space="preserve">D+M podkladní deska hydrantového poklopu   </t>
  </si>
  <si>
    <t xml:space="preserve">D+M koleno litinové patkové DN80   </t>
  </si>
  <si>
    <t xml:space="preserve">D+M TP-kus litinový DN80 L=200   </t>
  </si>
  <si>
    <t xml:space="preserve">D+M TP-kus litinový DN80 L=300   </t>
  </si>
  <si>
    <t xml:space="preserve">D+M poklop šoupátkový litinový   </t>
  </si>
  <si>
    <t xml:space="preserve">D+M podkladní deska šoupátkového poklopu   </t>
  </si>
  <si>
    <t>D+M ruční kolo pro Š 80</t>
  </si>
  <si>
    <t>D+M ruční kolo pro Š 100</t>
  </si>
  <si>
    <t xml:space="preserve">D+M t-kus litinový přírubový DN100/80 PN16   </t>
  </si>
  <si>
    <t>D+M t-kus litinový přírubový DN80/80 PN16</t>
  </si>
  <si>
    <t xml:space="preserve">D+M t-kus litinový přírubový DN80/50 PN16   </t>
  </si>
  <si>
    <t xml:space="preserve">D+M koleno přírubové Q DN100   </t>
  </si>
  <si>
    <t>D+M FFR DN100/80</t>
  </si>
  <si>
    <t>D+M příruba DN80 s otvorem v ose 1"</t>
  </si>
  <si>
    <t>D+M příruba DN50 s otvorem v ose 1"</t>
  </si>
  <si>
    <t xml:space="preserve">D+M vsuvka mosaz 1" </t>
  </si>
  <si>
    <t>D+M kulový kohout nátrubkový 1"</t>
  </si>
  <si>
    <t xml:space="preserve">D+M lemový nákružek PE-100 SDR11 (PN16) d110 </t>
  </si>
  <si>
    <t xml:space="preserve">D+M otočná příruba PP-Ocel DN100 (pro nákružek d110)   </t>
  </si>
  <si>
    <t xml:space="preserve">D+M elektospojka PE-100 SDR11 d110  </t>
  </si>
  <si>
    <t>D+M elektrokoleno 90° PE-100 SDR11 d110</t>
  </si>
  <si>
    <t xml:space="preserve">D+M lemový nákružek PE-100 SDR11 (PN16) d90   </t>
  </si>
  <si>
    <t xml:space="preserve">D+M otočná příruba PP-Ocel DN80 (pro nákružek d90)   </t>
  </si>
  <si>
    <t xml:space="preserve">D+M elektospojka PE-100 SDR11 d90   </t>
  </si>
  <si>
    <t>D+M elektrokoleno 90° PE-100 SDR11 d90</t>
  </si>
  <si>
    <t>D+M elektroredukce PE-100 SDR11 d110/90</t>
  </si>
  <si>
    <t>D+M navrtávací pas na PE d110/32 s kul. kohoutem HOD 515</t>
  </si>
  <si>
    <t xml:space="preserve">D+M poklop ventilový litinový   </t>
  </si>
  <si>
    <t xml:space="preserve">D+M podkladní deska ventilového poklopu   </t>
  </si>
  <si>
    <t>D+M ISIFLO s vnějším závitem T-110 d32x1"</t>
  </si>
  <si>
    <t>D+M přírubový spoj DN50 nerez A2</t>
  </si>
  <si>
    <t>D+M přírubový spoj DN80 nerez A2</t>
  </si>
  <si>
    <t>D+M přírubový spoj DN100 nerez A2</t>
  </si>
  <si>
    <t>D+M konstrukce pro podpěry armatur v šachtách (2xšachta) nerez 1.4301</t>
  </si>
  <si>
    <t>D+M folie výstražná 30cm</t>
  </si>
  <si>
    <t>D+M betonová dlaždice pod patkové koleno 50x500x500mm</t>
  </si>
  <si>
    <t>27</t>
  </si>
  <si>
    <t xml:space="preserve">D+M hydrant podzemní  DN80 Rd1,25m   </t>
  </si>
  <si>
    <t>D+M vodoměr  DN80</t>
  </si>
  <si>
    <t xml:space="preserve">D+M šoupátko DN80 PN16 (F4)   </t>
  </si>
  <si>
    <t xml:space="preserve">D+M šoupátko  DN100 PN16 (F4)   </t>
  </si>
  <si>
    <t xml:space="preserve">D+M zemní souprava teleskopická  DN80 Rd 0,9-1,3m   </t>
  </si>
  <si>
    <t xml:space="preserve">D+M Trubka  SDR 11 d110x10 tyč 12m   </t>
  </si>
  <si>
    <t xml:space="preserve">D+M Trubka  SDR 11 d90x8,2 tyč 12m   </t>
  </si>
  <si>
    <t xml:space="preserve">D+M zemní souprava teleskopická  Rd 0,9-1,3m   </t>
  </si>
  <si>
    <t xml:space="preserve">D+M Trubka SDR 11 d32x3 návin   </t>
  </si>
  <si>
    <t>POLOŽKOVÝ ROZPOČET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</si>
</sst>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"/>
    <numFmt numFmtId="166" formatCode="#,##0\ &quot;Kč&quot;"/>
    <numFmt numFmtId="167" formatCode="dd/mm/yy"/>
    <numFmt numFmtId="168" formatCode="#,##0.000;\-#,##0.000"/>
    <numFmt numFmtId="169" formatCode="0.000"/>
  </numFmts>
  <fonts count="19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20">
    <xf numFmtId="0" fontId="0" fillId="0" borderId="0" xfId="0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9" fontId="0" fillId="0" borderId="10" xfId="0" applyNumberFormat="1" applyBorder="1" applyAlignment="1">
      <alignment horizontal="left"/>
    </xf>
    <xf numFmtId="0" fontId="0" fillId="0" borderId="8" xfId="0" applyNumberFormat="1" applyBorder="1"/>
    <xf numFmtId="0" fontId="0" fillId="0" borderId="7" xfId="0" applyNumberFormat="1" applyBorder="1"/>
    <xf numFmtId="0" fontId="0" fillId="0" borderId="9" xfId="0" applyNumberFormat="1" applyBorder="1"/>
    <xf numFmtId="0" fontId="0" fillId="0" borderId="0" xfId="0" applyNumberFormat="1"/>
    <xf numFmtId="3" fontId="0" fillId="0" borderId="9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0" xfId="0" applyBorder="1"/>
    <xf numFmtId="3" fontId="0" fillId="0" borderId="0" xfId="0" applyNumberFormat="1"/>
    <xf numFmtId="0" fontId="3" fillId="0" borderId="16" xfId="0" applyFont="1" applyBorder="1" applyAlignment="1">
      <alignment horizontal="centerContinuous" vertical="center"/>
    </xf>
    <xf numFmtId="0" fontId="7" fillId="0" borderId="17" xfId="0" applyFont="1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2" fillId="0" borderId="19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centerContinuous"/>
    </xf>
    <xf numFmtId="0" fontId="2" fillId="0" borderId="20" xfId="0" applyFont="1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2" xfId="0" applyBorder="1"/>
    <xf numFmtId="0" fontId="0" fillId="0" borderId="23" xfId="0" applyBorder="1"/>
    <xf numFmtId="3" fontId="0" fillId="0" borderId="24" xfId="0" applyNumberFormat="1" applyBorder="1"/>
    <xf numFmtId="0" fontId="0" fillId="0" borderId="25" xfId="0" applyBorder="1"/>
    <xf numFmtId="3" fontId="0" fillId="0" borderId="26" xfId="0" applyNumberFormat="1" applyBorder="1"/>
    <xf numFmtId="0" fontId="0" fillId="0" borderId="27" xfId="0" applyBorder="1"/>
    <xf numFmtId="3" fontId="0" fillId="0" borderId="12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11" xfId="0" applyFont="1" applyBorder="1"/>
    <xf numFmtId="3" fontId="0" fillId="0" borderId="31" xfId="0" applyNumberFormat="1" applyBorder="1"/>
    <xf numFmtId="0" fontId="0" fillId="0" borderId="32" xfId="0" applyBorder="1"/>
    <xf numFmtId="3" fontId="0" fillId="0" borderId="33" xfId="0" applyNumberFormat="1" applyBorder="1"/>
    <xf numFmtId="0" fontId="0" fillId="0" borderId="34" xfId="0" applyBorder="1"/>
    <xf numFmtId="0" fontId="0" fillId="0" borderId="35" xfId="0" applyBorder="1"/>
    <xf numFmtId="0" fontId="0" fillId="0" borderId="0" xfId="0" applyBorder="1" applyAlignment="1">
      <alignment horizontal="right"/>
    </xf>
    <xf numFmtId="167" fontId="0" fillId="0" borderId="0" xfId="0" applyNumberFormat="1" applyBorder="1"/>
    <xf numFmtId="0" fontId="0" fillId="0" borderId="8" xfId="0" applyNumberFormat="1" applyBorder="1" applyAlignment="1">
      <alignment horizontal="right"/>
    </xf>
    <xf numFmtId="166" fontId="0" fillId="0" borderId="12" xfId="0" applyNumberFormat="1" applyBorder="1"/>
    <xf numFmtId="166" fontId="0" fillId="0" borderId="0" xfId="0" applyNumberFormat="1" applyBorder="1"/>
    <xf numFmtId="0" fontId="7" fillId="0" borderId="32" xfId="0" applyFont="1" applyFill="1" applyBorder="1"/>
    <xf numFmtId="0" fontId="7" fillId="0" borderId="33" xfId="0" applyFont="1" applyFill="1" applyBorder="1"/>
    <xf numFmtId="0" fontId="7" fillId="0" borderId="36" xfId="0" applyFont="1" applyFill="1" applyBorder="1"/>
    <xf numFmtId="166" fontId="7" fillId="0" borderId="33" xfId="0" applyNumberFormat="1" applyFont="1" applyFill="1" applyBorder="1"/>
    <xf numFmtId="0" fontId="7" fillId="0" borderId="37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0" fillId="0" borderId="38" xfId="20" applyBorder="1">
      <alignment/>
      <protection/>
    </xf>
    <xf numFmtId="0" fontId="0" fillId="0" borderId="38" xfId="20" applyBorder="1" applyAlignment="1">
      <alignment horizontal="right"/>
      <protection/>
    </xf>
    <xf numFmtId="0" fontId="0" fillId="0" borderId="38" xfId="20" applyFont="1" applyBorder="1">
      <alignment/>
      <protection/>
    </xf>
    <xf numFmtId="0" fontId="0" fillId="0" borderId="38" xfId="0" applyNumberFormat="1" applyBorder="1" applyAlignment="1">
      <alignment horizontal="left"/>
    </xf>
    <xf numFmtId="0" fontId="0" fillId="0" borderId="39" xfId="0" applyNumberFormat="1" applyBorder="1"/>
    <xf numFmtId="0" fontId="0" fillId="0" borderId="40" xfId="20" applyBorder="1">
      <alignment/>
      <protection/>
    </xf>
    <xf numFmtId="0" fontId="0" fillId="0" borderId="40" xfId="20" applyBorder="1" applyAlignment="1">
      <alignment horizontal="right"/>
      <protection/>
    </xf>
    <xf numFmtId="49" fontId="3" fillId="0" borderId="0" xfId="0" applyNumberFormat="1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49" fontId="2" fillId="0" borderId="19" xfId="0" applyNumberFormat="1" applyFont="1" applyFill="1" applyBorder="1"/>
    <xf numFmtId="0" fontId="2" fillId="0" borderId="20" xfId="0" applyFont="1" applyFill="1" applyBorder="1"/>
    <xf numFmtId="0" fontId="2" fillId="0" borderId="21" xfId="0" applyFont="1" applyFill="1" applyBorder="1"/>
    <xf numFmtId="0" fontId="2" fillId="0" borderId="41" xfId="0" applyFont="1" applyFill="1" applyBorder="1"/>
    <xf numFmtId="0" fontId="2" fillId="0" borderId="42" xfId="0" applyFont="1" applyFill="1" applyBorder="1"/>
    <xf numFmtId="0" fontId="2" fillId="0" borderId="43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3" fontId="0" fillId="0" borderId="5" xfId="0" applyNumberFormat="1" applyFont="1" applyFill="1" applyBorder="1"/>
    <xf numFmtId="0" fontId="2" fillId="0" borderId="19" xfId="0" applyFont="1" applyFill="1" applyBorder="1"/>
    <xf numFmtId="3" fontId="2" fillId="0" borderId="21" xfId="0" applyNumberFormat="1" applyFont="1" applyFill="1" applyBorder="1"/>
    <xf numFmtId="3" fontId="2" fillId="0" borderId="41" xfId="0" applyNumberFormat="1" applyFont="1" applyFill="1" applyBorder="1"/>
    <xf numFmtId="3" fontId="2" fillId="0" borderId="42" xfId="0" applyNumberFormat="1" applyFont="1" applyFill="1" applyBorder="1"/>
    <xf numFmtId="3" fontId="2" fillId="0" borderId="43" xfId="0" applyNumberFormat="1" applyFont="1" applyFill="1" applyBorder="1"/>
    <xf numFmtId="0" fontId="2" fillId="0" borderId="0" xfId="0" applyFont="1"/>
    <xf numFmtId="0" fontId="3" fillId="0" borderId="0" xfId="0" applyFont="1" applyFill="1" applyAlignment="1">
      <alignment horizontal="centerContinuous"/>
    </xf>
    <xf numFmtId="3" fontId="3" fillId="0" borderId="0" xfId="0" applyNumberFormat="1" applyFont="1" applyFill="1" applyAlignment="1">
      <alignment horizontal="centerContinuous"/>
    </xf>
    <xf numFmtId="0" fontId="0" fillId="0" borderId="0" xfId="0" applyFill="1"/>
    <xf numFmtId="0" fontId="2" fillId="0" borderId="25" xfId="0" applyFont="1" applyFill="1" applyBorder="1"/>
    <xf numFmtId="0" fontId="2" fillId="0" borderId="26" xfId="0" applyFont="1" applyFill="1" applyBorder="1"/>
    <xf numFmtId="0" fontId="0" fillId="0" borderId="44" xfId="0" applyFill="1" applyBorder="1"/>
    <xf numFmtId="0" fontId="2" fillId="0" borderId="45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0" fontId="2" fillId="0" borderId="27" xfId="0" applyFont="1" applyFill="1" applyBorder="1" applyAlignment="1">
      <alignment horizontal="center"/>
    </xf>
    <xf numFmtId="4" fontId="6" fillId="0" borderId="26" xfId="0" applyNumberFormat="1" applyFont="1" applyFill="1" applyBorder="1" applyAlignment="1">
      <alignment horizontal="right"/>
    </xf>
    <xf numFmtId="4" fontId="6" fillId="0" borderId="44" xfId="0" applyNumberFormat="1" applyFont="1" applyFill="1" applyBorder="1" applyAlignment="1">
      <alignment horizontal="right"/>
    </xf>
    <xf numFmtId="0" fontId="0" fillId="0" borderId="30" xfId="0" applyFont="1" applyFill="1" applyBorder="1"/>
    <xf numFmtId="0" fontId="0" fillId="0" borderId="23" xfId="0" applyFont="1" applyFill="1" applyBorder="1"/>
    <xf numFmtId="0" fontId="0" fillId="0" borderId="46" xfId="0" applyFont="1" applyFill="1" applyBorder="1"/>
    <xf numFmtId="3" fontId="0" fillId="0" borderId="29" xfId="0" applyNumberFormat="1" applyFont="1" applyFill="1" applyBorder="1" applyAlignment="1">
      <alignment horizontal="right"/>
    </xf>
    <xf numFmtId="165" fontId="0" fillId="0" borderId="47" xfId="0" applyNumberFormat="1" applyFont="1" applyFill="1" applyBorder="1" applyAlignment="1">
      <alignment horizontal="right"/>
    </xf>
    <xf numFmtId="3" fontId="0" fillId="0" borderId="48" xfId="0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>
      <alignment horizontal="right"/>
    </xf>
    <xf numFmtId="3" fontId="0" fillId="0" borderId="46" xfId="0" applyNumberFormat="1" applyFont="1" applyFill="1" applyBorder="1" applyAlignment="1">
      <alignment horizontal="right"/>
    </xf>
    <xf numFmtId="0" fontId="0" fillId="0" borderId="32" xfId="0" applyFill="1" applyBorder="1"/>
    <xf numFmtId="0" fontId="2" fillId="0" borderId="33" xfId="0" applyFont="1" applyFill="1" applyBorder="1"/>
    <xf numFmtId="0" fontId="0" fillId="0" borderId="33" xfId="0" applyFill="1" applyBorder="1"/>
    <xf numFmtId="4" fontId="0" fillId="0" borderId="49" xfId="0" applyNumberFormat="1" applyFill="1" applyBorder="1"/>
    <xf numFmtId="4" fontId="0" fillId="0" borderId="32" xfId="0" applyNumberFormat="1" applyFill="1" applyBorder="1"/>
    <xf numFmtId="4" fontId="0" fillId="0" borderId="33" xfId="0" applyNumberFormat="1" applyFill="1" applyBorder="1"/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0" fillId="0" borderId="0" xfId="20" applyFill="1">
      <alignment/>
      <protection/>
    </xf>
    <xf numFmtId="0" fontId="11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centerContinuous"/>
      <protection/>
    </xf>
    <xf numFmtId="0" fontId="0" fillId="0" borderId="38" xfId="20" applyFill="1" applyBorder="1">
      <alignment/>
      <protection/>
    </xf>
    <xf numFmtId="0" fontId="0" fillId="0" borderId="38" xfId="20" applyFill="1" applyBorder="1" applyAlignment="1">
      <alignment horizontal="left"/>
      <protection/>
    </xf>
    <xf numFmtId="0" fontId="0" fillId="0" borderId="39" xfId="20" applyFill="1" applyBorder="1">
      <alignment/>
      <protection/>
    </xf>
    <xf numFmtId="0" fontId="0" fillId="0" borderId="40" xfId="20" applyFill="1" applyBorder="1">
      <alignment/>
      <protection/>
    </xf>
    <xf numFmtId="0" fontId="9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20" applyFill="1" applyAlignment="1">
      <alignment/>
      <protection/>
    </xf>
    <xf numFmtId="49" fontId="6" fillId="0" borderId="47" xfId="20" applyNumberFormat="1" applyFont="1" applyFill="1" applyBorder="1">
      <alignment/>
      <protection/>
    </xf>
    <xf numFmtId="0" fontId="6" fillId="0" borderId="28" xfId="20" applyFont="1" applyFill="1" applyBorder="1" applyAlignment="1">
      <alignment horizontal="center"/>
      <protection/>
    </xf>
    <xf numFmtId="0" fontId="6" fillId="0" borderId="47" xfId="20" applyFont="1" applyFill="1" applyBorder="1" applyAlignment="1">
      <alignment horizontal="center"/>
      <protection/>
    </xf>
    <xf numFmtId="0" fontId="2" fillId="0" borderId="50" xfId="20" applyFont="1" applyFill="1" applyBorder="1" applyAlignment="1">
      <alignment horizontal="center"/>
      <protection/>
    </xf>
    <xf numFmtId="49" fontId="2" fillId="0" borderId="50" xfId="20" applyNumberFormat="1" applyFont="1" applyFill="1" applyBorder="1" applyAlignment="1">
      <alignment horizontal="left"/>
      <protection/>
    </xf>
    <xf numFmtId="0" fontId="2" fillId="0" borderId="50" xfId="20" applyFont="1" applyFill="1" applyBorder="1">
      <alignment/>
      <protection/>
    </xf>
    <xf numFmtId="0" fontId="0" fillId="0" borderId="50" xfId="20" applyFill="1" applyBorder="1" applyAlignment="1">
      <alignment horizontal="center"/>
      <protection/>
    </xf>
    <xf numFmtId="0" fontId="0" fillId="0" borderId="50" xfId="20" applyNumberFormat="1" applyFill="1" applyBorder="1" applyAlignment="1">
      <alignment horizontal="right"/>
      <protection/>
    </xf>
    <xf numFmtId="0" fontId="0" fillId="0" borderId="50" xfId="20" applyNumberFormat="1" applyFill="1" applyBorder="1">
      <alignment/>
      <protection/>
    </xf>
    <xf numFmtId="0" fontId="0" fillId="0" borderId="0" xfId="20" applyNumberFormat="1">
      <alignment/>
      <protection/>
    </xf>
    <xf numFmtId="0" fontId="13" fillId="0" borderId="0" xfId="20" applyFont="1">
      <alignment/>
      <protection/>
    </xf>
    <xf numFmtId="0" fontId="0" fillId="0" borderId="50" xfId="20" applyFont="1" applyFill="1" applyBorder="1" applyAlignment="1">
      <alignment horizontal="center"/>
      <protection/>
    </xf>
    <xf numFmtId="49" fontId="8" fillId="0" borderId="50" xfId="20" applyNumberFormat="1" applyFont="1" applyFill="1" applyBorder="1" applyAlignment="1">
      <alignment horizontal="left"/>
      <protection/>
    </xf>
    <xf numFmtId="0" fontId="8" fillId="0" borderId="50" xfId="20" applyFont="1" applyFill="1" applyBorder="1" applyAlignment="1">
      <alignment wrapText="1"/>
      <protection/>
    </xf>
    <xf numFmtId="49" fontId="8" fillId="0" borderId="50" xfId="20" applyNumberFormat="1" applyFont="1" applyFill="1" applyBorder="1" applyAlignment="1">
      <alignment horizontal="center" shrinkToFit="1"/>
      <protection/>
    </xf>
    <xf numFmtId="4" fontId="8" fillId="0" borderId="50" xfId="20" applyNumberFormat="1" applyFont="1" applyFill="1" applyBorder="1">
      <alignment/>
      <protection/>
    </xf>
    <xf numFmtId="0" fontId="0" fillId="0" borderId="51" xfId="20" applyFill="1" applyBorder="1" applyAlignment="1">
      <alignment horizontal="center"/>
      <protection/>
    </xf>
    <xf numFmtId="49" fontId="5" fillId="0" borderId="51" xfId="20" applyNumberFormat="1" applyFont="1" applyFill="1" applyBorder="1" applyAlignment="1">
      <alignment horizontal="left"/>
      <protection/>
    </xf>
    <xf numFmtId="0" fontId="5" fillId="0" borderId="51" xfId="20" applyFont="1" applyFill="1" applyBorder="1">
      <alignment/>
      <protection/>
    </xf>
    <xf numFmtId="4" fontId="0" fillId="0" borderId="51" xfId="20" applyNumberFormat="1" applyFill="1" applyBorder="1" applyAlignment="1">
      <alignment horizontal="right"/>
      <protection/>
    </xf>
    <xf numFmtId="4" fontId="2" fillId="0" borderId="51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4" fillId="0" borderId="0" xfId="20" applyFont="1" applyAlignment="1">
      <alignment/>
      <protection/>
    </xf>
    <xf numFmtId="0" fontId="15" fillId="0" borderId="0" xfId="20" applyFont="1" applyBorder="1">
      <alignment/>
      <protection/>
    </xf>
    <xf numFmtId="4" fontId="15" fillId="0" borderId="0" xfId="20" applyNumberFormat="1" applyFont="1" applyBorder="1">
      <alignment/>
      <protection/>
    </xf>
    <xf numFmtId="0" fontId="14" fillId="0" borderId="0" xfId="20" applyFont="1" applyBorder="1" applyAlignment="1">
      <alignment/>
      <protection/>
    </xf>
    <xf numFmtId="49" fontId="9" fillId="0" borderId="15" xfId="0" applyNumberFormat="1" applyFont="1" applyFill="1" applyBorder="1"/>
    <xf numFmtId="3" fontId="0" fillId="0" borderId="52" xfId="0" applyNumberFormat="1" applyFont="1" applyFill="1" applyBorder="1"/>
    <xf numFmtId="3" fontId="0" fillId="0" borderId="50" xfId="0" applyNumberFormat="1" applyFont="1" applyFill="1" applyBorder="1"/>
    <xf numFmtId="3" fontId="0" fillId="0" borderId="53" xfId="0" applyNumberFormat="1" applyFont="1" applyFill="1" applyBorder="1"/>
    <xf numFmtId="4" fontId="8" fillId="0" borderId="0" xfId="20" applyNumberFormat="1" applyFont="1">
      <alignment/>
      <protection/>
    </xf>
    <xf numFmtId="0" fontId="0" fillId="0" borderId="51" xfId="20" applyBorder="1">
      <alignment/>
      <protection/>
    </xf>
    <xf numFmtId="4" fontId="8" fillId="0" borderId="52" xfId="20" applyNumberFormat="1" applyFont="1" applyFill="1" applyBorder="1">
      <alignment/>
      <protection/>
    </xf>
    <xf numFmtId="49" fontId="4" fillId="0" borderId="15" xfId="0" applyNumberFormat="1" applyFont="1" applyFill="1" applyBorder="1"/>
    <xf numFmtId="49" fontId="0" fillId="0" borderId="52" xfId="0" applyNumberFormat="1" applyFill="1" applyBorder="1"/>
    <xf numFmtId="0" fontId="0" fillId="0" borderId="6" xfId="0" applyFill="1" applyBorder="1"/>
    <xf numFmtId="0" fontId="0" fillId="0" borderId="54" xfId="0" applyFill="1" applyBorder="1"/>
    <xf numFmtId="0" fontId="0" fillId="0" borderId="7" xfId="0" applyFill="1" applyBorder="1"/>
    <xf numFmtId="0" fontId="16" fillId="0" borderId="0" xfId="0" applyFont="1" applyFill="1" applyBorder="1"/>
    <xf numFmtId="0" fontId="17" fillId="0" borderId="38" xfId="20" applyFont="1" applyBorder="1">
      <alignment/>
      <protection/>
    </xf>
    <xf numFmtId="0" fontId="17" fillId="0" borderId="40" xfId="20" applyFont="1" applyBorder="1">
      <alignment/>
      <protection/>
    </xf>
    <xf numFmtId="0" fontId="17" fillId="0" borderId="38" xfId="20" applyFont="1" applyFill="1" applyBorder="1">
      <alignment/>
      <protection/>
    </xf>
    <xf numFmtId="0" fontId="17" fillId="0" borderId="40" xfId="20" applyFont="1" applyFill="1" applyBorder="1">
      <alignment/>
      <protection/>
    </xf>
    <xf numFmtId="4" fontId="8" fillId="0" borderId="50" xfId="20" applyNumberFormat="1" applyFont="1" applyFill="1" applyBorder="1">
      <alignment/>
      <protection/>
    </xf>
    <xf numFmtId="164" fontId="12" fillId="0" borderId="0" xfId="20" applyNumberFormat="1" applyFont="1" applyFill="1" applyAlignment="1">
      <alignment horizontal="right"/>
      <protection/>
    </xf>
    <xf numFmtId="164" fontId="9" fillId="0" borderId="38" xfId="20" applyNumberFormat="1" applyFont="1" applyFill="1" applyBorder="1" applyAlignment="1">
      <alignment horizontal="right"/>
      <protection/>
    </xf>
    <xf numFmtId="164" fontId="0" fillId="0" borderId="0" xfId="20" applyNumberFormat="1" applyFill="1" applyAlignment="1">
      <alignment horizontal="right"/>
      <protection/>
    </xf>
    <xf numFmtId="164" fontId="6" fillId="0" borderId="28" xfId="20" applyNumberFormat="1" applyFont="1" applyFill="1" applyBorder="1" applyAlignment="1">
      <alignment horizontal="center"/>
      <protection/>
    </xf>
    <xf numFmtId="164" fontId="0" fillId="0" borderId="50" xfId="20" applyNumberFormat="1" applyFill="1" applyBorder="1" applyAlignment="1">
      <alignment horizontal="right"/>
      <protection/>
    </xf>
    <xf numFmtId="164" fontId="8" fillId="0" borderId="50" xfId="20" applyNumberFormat="1" applyFont="1" applyFill="1" applyBorder="1" applyAlignment="1">
      <alignment horizontal="right"/>
      <protection/>
    </xf>
    <xf numFmtId="164" fontId="0" fillId="0" borderId="51" xfId="20" applyNumberFormat="1" applyFill="1" applyBorder="1" applyAlignment="1">
      <alignment horizontal="right"/>
      <protection/>
    </xf>
    <xf numFmtId="164" fontId="8" fillId="0" borderId="10" xfId="20" applyNumberFormat="1" applyFont="1" applyFill="1" applyBorder="1" applyAlignment="1">
      <alignment horizontal="right"/>
      <protection/>
    </xf>
    <xf numFmtId="164" fontId="0" fillId="0" borderId="0" xfId="20" applyNumberFormat="1" applyFill="1">
      <alignment/>
      <protection/>
    </xf>
    <xf numFmtId="164" fontId="0" fillId="0" borderId="0" xfId="20" applyNumberFormat="1">
      <alignment/>
      <protection/>
    </xf>
    <xf numFmtId="164" fontId="0" fillId="0" borderId="0" xfId="20" applyNumberFormat="1" applyBorder="1">
      <alignment/>
      <protection/>
    </xf>
    <xf numFmtId="164" fontId="0" fillId="0" borderId="0" xfId="20" applyNumberFormat="1" applyAlignment="1">
      <alignment horizontal="right"/>
      <protection/>
    </xf>
    <xf numFmtId="164" fontId="15" fillId="0" borderId="0" xfId="20" applyNumberFormat="1" applyFont="1" applyBorder="1" applyAlignment="1">
      <alignment horizontal="right"/>
      <protection/>
    </xf>
    <xf numFmtId="164" fontId="0" fillId="0" borderId="0" xfId="20" applyNumberFormat="1" applyBorder="1" applyAlignment="1">
      <alignment horizontal="right"/>
      <protection/>
    </xf>
    <xf numFmtId="49" fontId="8" fillId="0" borderId="50" xfId="20" applyNumberFormat="1" applyFont="1" applyFill="1" applyBorder="1" applyAlignment="1">
      <alignment horizontal="center" shrinkToFit="1"/>
      <protection/>
    </xf>
    <xf numFmtId="0" fontId="18" fillId="0" borderId="50" xfId="0" applyFont="1" applyBorder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horizontal="left" vertical="center" wrapText="1"/>
      <protection/>
    </xf>
    <xf numFmtId="168" fontId="18" fillId="0" borderId="50" xfId="0" applyNumberFormat="1" applyFont="1" applyBorder="1" applyAlignment="1" applyProtection="1">
      <alignment horizontal="right" vertical="center"/>
      <protection/>
    </xf>
    <xf numFmtId="4" fontId="8" fillId="0" borderId="50" xfId="20" applyNumberFormat="1" applyFont="1" applyFill="1" applyBorder="1" applyAlignment="1">
      <alignment vertical="center"/>
      <protection/>
    </xf>
    <xf numFmtId="0" fontId="18" fillId="0" borderId="50" xfId="20" applyFont="1" applyBorder="1" applyAlignment="1">
      <alignment horizontal="left" vertical="center"/>
      <protection/>
    </xf>
    <xf numFmtId="49" fontId="18" fillId="0" borderId="50" xfId="20" applyNumberFormat="1" applyFont="1" applyBorder="1" applyAlignment="1">
      <alignment horizontal="center" vertical="center" shrinkToFit="1"/>
      <protection/>
    </xf>
    <xf numFmtId="0" fontId="18" fillId="2" borderId="50" xfId="20" applyFont="1" applyFill="1" applyBorder="1" applyAlignment="1">
      <alignment horizontal="left" vertical="center"/>
      <protection/>
    </xf>
    <xf numFmtId="49" fontId="18" fillId="2" borderId="50" xfId="20" applyNumberFormat="1" applyFont="1" applyFill="1" applyBorder="1" applyAlignment="1">
      <alignment horizontal="center" vertical="center" shrinkToFit="1"/>
      <protection/>
    </xf>
    <xf numFmtId="169" fontId="18" fillId="2" borderId="50" xfId="20" applyNumberFormat="1" applyFont="1" applyFill="1" applyBorder="1" applyAlignment="1">
      <alignment horizontal="right" vertical="center"/>
      <protection/>
    </xf>
    <xf numFmtId="2" fontId="18" fillId="0" borderId="50" xfId="20" applyNumberFormat="1" applyFont="1" applyBorder="1" applyAlignment="1">
      <alignment horizontal="right" vertical="center"/>
      <protection/>
    </xf>
    <xf numFmtId="2" fontId="8" fillId="0" borderId="50" xfId="20" applyNumberFormat="1" applyFont="1" applyBorder="1">
      <alignment/>
      <protection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6" fillId="0" borderId="12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2" fillId="0" borderId="55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3" fontId="2" fillId="0" borderId="33" xfId="0" applyNumberFormat="1" applyFont="1" applyFill="1" applyBorder="1" applyAlignment="1">
      <alignment horizontal="right"/>
    </xf>
    <xf numFmtId="3" fontId="2" fillId="0" borderId="49" xfId="0" applyNumberFormat="1" applyFont="1" applyFill="1" applyBorder="1" applyAlignment="1">
      <alignment horizontal="right"/>
    </xf>
    <xf numFmtId="0" fontId="0" fillId="0" borderId="56" xfId="20" applyFont="1" applyBorder="1" applyAlignment="1">
      <alignment horizontal="center"/>
      <protection/>
    </xf>
    <xf numFmtId="0" fontId="0" fillId="0" borderId="57" xfId="20" applyFont="1" applyBorder="1" applyAlignment="1">
      <alignment horizontal="center"/>
      <protection/>
    </xf>
    <xf numFmtId="0" fontId="0" fillId="0" borderId="58" xfId="20" applyFont="1" applyBorder="1" applyAlignment="1">
      <alignment horizontal="center"/>
      <protection/>
    </xf>
    <xf numFmtId="0" fontId="0" fillId="0" borderId="59" xfId="20" applyFont="1" applyBorder="1" applyAlignment="1">
      <alignment horizontal="center"/>
      <protection/>
    </xf>
    <xf numFmtId="0" fontId="0" fillId="0" borderId="40" xfId="20" applyFont="1" applyBorder="1" applyAlignment="1">
      <alignment horizontal="left"/>
      <protection/>
    </xf>
    <xf numFmtId="0" fontId="0" fillId="0" borderId="60" xfId="20" applyFont="1" applyBorder="1" applyAlignment="1">
      <alignment horizontal="left"/>
      <protection/>
    </xf>
    <xf numFmtId="0" fontId="10" fillId="0" borderId="0" xfId="20" applyFont="1" applyAlignment="1">
      <alignment horizontal="center"/>
      <protection/>
    </xf>
    <xf numFmtId="0" fontId="0" fillId="0" borderId="56" xfId="20" applyFont="1" applyFill="1" applyBorder="1" applyAlignment="1">
      <alignment horizontal="center"/>
      <protection/>
    </xf>
    <xf numFmtId="0" fontId="0" fillId="0" borderId="57" xfId="20" applyFont="1" applyFill="1" applyBorder="1" applyAlignment="1">
      <alignment horizontal="center"/>
      <protection/>
    </xf>
    <xf numFmtId="49" fontId="0" fillId="0" borderId="58" xfId="20" applyNumberFormat="1" applyFont="1" applyFill="1" applyBorder="1" applyAlignment="1">
      <alignment horizontal="center"/>
      <protection/>
    </xf>
    <xf numFmtId="0" fontId="0" fillId="0" borderId="59" xfId="20" applyFont="1" applyFill="1" applyBorder="1" applyAlignment="1">
      <alignment horizontal="center"/>
      <protection/>
    </xf>
    <xf numFmtId="0" fontId="0" fillId="0" borderId="40" xfId="20" applyFill="1" applyBorder="1" applyAlignment="1">
      <alignment horizontal="center" shrinkToFit="1"/>
      <protection/>
    </xf>
    <xf numFmtId="0" fontId="0" fillId="0" borderId="60" xfId="20" applyFill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2"/>
  <sheetViews>
    <sheetView tabSelected="1" workbookViewId="0" topLeftCell="A10">
      <selection activeCell="A2" sqref="A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206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0</v>
      </c>
      <c r="B3" s="4"/>
      <c r="C3" s="5" t="s">
        <v>1</v>
      </c>
      <c r="D3" s="5"/>
      <c r="E3" s="5"/>
      <c r="F3" s="5" t="s">
        <v>2</v>
      </c>
      <c r="G3" s="6"/>
    </row>
    <row r="4" spans="1:7" ht="19.5" customHeight="1">
      <c r="A4" s="161"/>
      <c r="B4" s="162"/>
      <c r="C4" s="166"/>
      <c r="D4" s="80"/>
      <c r="E4" s="80"/>
      <c r="F4" s="7"/>
      <c r="G4" s="8"/>
    </row>
    <row r="5" spans="1:7" ht="12.95" customHeight="1">
      <c r="A5" s="163" t="s">
        <v>4</v>
      </c>
      <c r="B5" s="164"/>
      <c r="C5" s="165" t="s">
        <v>5</v>
      </c>
      <c r="D5" s="165"/>
      <c r="E5" s="165"/>
      <c r="F5" s="11" t="s">
        <v>6</v>
      </c>
      <c r="G5" s="12"/>
    </row>
    <row r="6" spans="1:7" ht="19.5" customHeight="1">
      <c r="A6" s="161"/>
      <c r="B6" s="162"/>
      <c r="C6" s="166"/>
      <c r="D6" s="80"/>
      <c r="E6" s="80"/>
      <c r="F6" s="13"/>
      <c r="G6" s="8"/>
    </row>
    <row r="7" spans="1:9" ht="12.75">
      <c r="A7" s="9" t="s">
        <v>7</v>
      </c>
      <c r="B7" s="10"/>
      <c r="C7" s="200"/>
      <c r="D7" s="201"/>
      <c r="E7" s="14" t="s">
        <v>8</v>
      </c>
      <c r="F7" s="15"/>
      <c r="G7" s="16">
        <v>0</v>
      </c>
      <c r="H7" s="17"/>
      <c r="I7" s="17"/>
    </row>
    <row r="8" spans="1:7" ht="12.75">
      <c r="A8" s="9" t="s">
        <v>9</v>
      </c>
      <c r="B8" s="10"/>
      <c r="C8" s="200"/>
      <c r="D8" s="201"/>
      <c r="E8" s="11" t="s">
        <v>10</v>
      </c>
      <c r="F8" s="10"/>
      <c r="G8" s="18">
        <f ca="1">IF(PocetMJ=0,,ROUND((#REF!+F29)/PocetMJ,1))</f>
        <v>0</v>
      </c>
    </row>
    <row r="9" spans="1:7" ht="12.75">
      <c r="A9" s="19" t="s">
        <v>11</v>
      </c>
      <c r="B9" s="20"/>
      <c r="C9" s="20"/>
      <c r="D9" s="20"/>
      <c r="E9" s="21" t="s">
        <v>12</v>
      </c>
      <c r="F9" s="20"/>
      <c r="G9" s="22"/>
    </row>
    <row r="10" spans="1:57" ht="12.75">
      <c r="A10" s="23" t="s">
        <v>13</v>
      </c>
      <c r="B10" s="7"/>
      <c r="C10" s="7"/>
      <c r="D10" s="7"/>
      <c r="E10" s="24" t="s">
        <v>14</v>
      </c>
      <c r="F10" s="7"/>
      <c r="G10" s="8"/>
      <c r="BA10" s="25"/>
      <c r="BB10" s="25"/>
      <c r="BC10" s="25"/>
      <c r="BD10" s="25"/>
      <c r="BE10" s="25"/>
    </row>
    <row r="11" spans="1:7" ht="12.75">
      <c r="A11" s="23"/>
      <c r="B11" s="7"/>
      <c r="C11" s="7"/>
      <c r="D11" s="7"/>
      <c r="E11" s="202"/>
      <c r="F11" s="203"/>
      <c r="G11" s="204"/>
    </row>
    <row r="12" spans="1:7" ht="28.5" customHeight="1" thickBot="1">
      <c r="A12" s="26" t="s">
        <v>15</v>
      </c>
      <c r="B12" s="27"/>
      <c r="C12" s="27"/>
      <c r="D12" s="27"/>
      <c r="E12" s="28"/>
      <c r="F12" s="28"/>
      <c r="G12" s="29"/>
    </row>
    <row r="13" spans="1:7" ht="17.25" customHeight="1" thickBot="1">
      <c r="A13" s="30" t="s">
        <v>16</v>
      </c>
      <c r="B13" s="31"/>
      <c r="C13" s="32"/>
      <c r="D13" s="33" t="s">
        <v>17</v>
      </c>
      <c r="E13" s="34"/>
      <c r="F13" s="34"/>
      <c r="G13" s="32"/>
    </row>
    <row r="14" spans="1:7" ht="15.95" customHeight="1">
      <c r="A14" s="35"/>
      <c r="B14" s="36" t="s">
        <v>18</v>
      </c>
      <c r="C14" s="37">
        <f ca="1">Dodavka</f>
        <v>0</v>
      </c>
      <c r="D14" s="38"/>
      <c r="E14" s="39"/>
      <c r="F14" s="40"/>
      <c r="G14" s="37"/>
    </row>
    <row r="15" spans="1:7" ht="15.95" customHeight="1">
      <c r="A15" s="35" t="s">
        <v>19</v>
      </c>
      <c r="B15" s="36" t="s">
        <v>20</v>
      </c>
      <c r="C15" s="37">
        <f ca="1">Mont</f>
        <v>0</v>
      </c>
      <c r="D15" s="19"/>
      <c r="E15" s="41"/>
      <c r="F15" s="42"/>
      <c r="G15" s="37"/>
    </row>
    <row r="16" spans="1:7" ht="15.95" customHeight="1">
      <c r="A16" s="35" t="s">
        <v>21</v>
      </c>
      <c r="B16" s="36" t="s">
        <v>22</v>
      </c>
      <c r="C16" s="37">
        <f ca="1">HSV</f>
        <v>0</v>
      </c>
      <c r="D16" s="19"/>
      <c r="E16" s="41"/>
      <c r="F16" s="42"/>
      <c r="G16" s="37"/>
    </row>
    <row r="17" spans="1:7" ht="15.95" customHeight="1">
      <c r="A17" s="43" t="s">
        <v>23</v>
      </c>
      <c r="B17" s="36" t="s">
        <v>24</v>
      </c>
      <c r="C17" s="37">
        <f ca="1">PSV</f>
        <v>0</v>
      </c>
      <c r="D17" s="19"/>
      <c r="E17" s="41"/>
      <c r="F17" s="42"/>
      <c r="G17" s="37"/>
    </row>
    <row r="18" spans="1:7" ht="15.95" customHeight="1">
      <c r="A18" s="44" t="s">
        <v>25</v>
      </c>
      <c r="B18" s="36"/>
      <c r="C18" s="37">
        <f>SUM(C14:C17)</f>
        <v>0</v>
      </c>
      <c r="D18" s="45"/>
      <c r="E18" s="41"/>
      <c r="F18" s="42"/>
      <c r="G18" s="37"/>
    </row>
    <row r="19" spans="1:7" ht="15.95" customHeight="1">
      <c r="A19" s="44"/>
      <c r="B19" s="36"/>
      <c r="C19" s="37"/>
      <c r="D19" s="19"/>
      <c r="E19" s="41"/>
      <c r="F19" s="42"/>
      <c r="G19" s="37"/>
    </row>
    <row r="20" spans="1:7" ht="15.95" customHeight="1">
      <c r="A20" s="44" t="s">
        <v>26</v>
      </c>
      <c r="B20" s="36"/>
      <c r="C20" s="37">
        <f ca="1">HZS</f>
        <v>0</v>
      </c>
      <c r="D20" s="19"/>
      <c r="E20" s="41"/>
      <c r="F20" s="42"/>
      <c r="G20" s="37"/>
    </row>
    <row r="21" spans="1:7" ht="15.95" customHeight="1">
      <c r="A21" s="23" t="s">
        <v>27</v>
      </c>
      <c r="B21" s="7"/>
      <c r="C21" s="37">
        <f>C18+C20</f>
        <v>0</v>
      </c>
      <c r="D21" s="19" t="s">
        <v>28</v>
      </c>
      <c r="E21" s="41"/>
      <c r="F21" s="42"/>
      <c r="G21" s="37">
        <f>G22-SUM(G14:G20)</f>
        <v>0</v>
      </c>
    </row>
    <row r="22" spans="1:7" ht="15.95" customHeight="1" thickBot="1">
      <c r="A22" s="19" t="s">
        <v>29</v>
      </c>
      <c r="B22" s="20"/>
      <c r="C22" s="46">
        <f>C21+G22</f>
        <v>0</v>
      </c>
      <c r="D22" s="47" t="s">
        <v>30</v>
      </c>
      <c r="E22" s="48"/>
      <c r="F22" s="49"/>
      <c r="G22" s="37">
        <f ca="1">VRN</f>
        <v>0</v>
      </c>
    </row>
    <row r="23" spans="1:7" ht="12.75">
      <c r="A23" s="3" t="s">
        <v>31</v>
      </c>
      <c r="B23" s="5"/>
      <c r="C23" s="50" t="s">
        <v>32</v>
      </c>
      <c r="D23" s="5"/>
      <c r="E23" s="50" t="s">
        <v>33</v>
      </c>
      <c r="F23" s="5"/>
      <c r="G23" s="6"/>
    </row>
    <row r="24" spans="1:7" ht="12.75">
      <c r="A24" s="9"/>
      <c r="B24" s="10"/>
      <c r="C24" s="11" t="s">
        <v>34</v>
      </c>
      <c r="D24" s="10"/>
      <c r="E24" s="11" t="s">
        <v>34</v>
      </c>
      <c r="F24" s="10"/>
      <c r="G24" s="12"/>
    </row>
    <row r="25" spans="1:7" ht="12.75">
      <c r="A25" s="23" t="s">
        <v>35</v>
      </c>
      <c r="B25" s="51"/>
      <c r="C25" s="24" t="s">
        <v>35</v>
      </c>
      <c r="D25" s="7"/>
      <c r="E25" s="24" t="s">
        <v>35</v>
      </c>
      <c r="F25" s="7"/>
      <c r="G25" s="8"/>
    </row>
    <row r="26" spans="1:7" ht="12.75">
      <c r="A26" s="23"/>
      <c r="B26" s="52"/>
      <c r="C26" s="24" t="s">
        <v>36</v>
      </c>
      <c r="D26" s="7"/>
      <c r="E26" s="24" t="s">
        <v>37</v>
      </c>
      <c r="F26" s="7"/>
      <c r="G26" s="8"/>
    </row>
    <row r="27" spans="1:7" ht="12.75">
      <c r="A27" s="23"/>
      <c r="B27" s="7"/>
      <c r="C27" s="24"/>
      <c r="D27" s="7"/>
      <c r="E27" s="24"/>
      <c r="F27" s="7"/>
      <c r="G27" s="8"/>
    </row>
    <row r="28" spans="1:7" ht="97.5" customHeight="1">
      <c r="A28" s="23"/>
      <c r="B28" s="7"/>
      <c r="C28" s="24"/>
      <c r="D28" s="7"/>
      <c r="E28" s="24"/>
      <c r="F28" s="7"/>
      <c r="G28" s="8"/>
    </row>
    <row r="29" spans="1:7" ht="12.75">
      <c r="A29" s="9" t="s">
        <v>38</v>
      </c>
      <c r="B29" s="10"/>
      <c r="C29" s="53">
        <v>21</v>
      </c>
      <c r="D29" s="10" t="s">
        <v>39</v>
      </c>
      <c r="E29" s="11"/>
      <c r="F29" s="54">
        <f>C22</f>
        <v>0</v>
      </c>
      <c r="G29" s="12"/>
    </row>
    <row r="30" spans="1:7" ht="12.75">
      <c r="A30" s="9" t="s">
        <v>40</v>
      </c>
      <c r="B30" s="10"/>
      <c r="C30" s="53">
        <v>21</v>
      </c>
      <c r="D30" s="10" t="s">
        <v>39</v>
      </c>
      <c r="E30" s="11"/>
      <c r="F30" s="55">
        <f>ROUND(PRODUCT(F29,C30/100),1)</f>
        <v>0</v>
      </c>
      <c r="G30" s="22"/>
    </row>
    <row r="31" spans="1:7" s="61" customFormat="1" ht="19.5" customHeight="1" thickBot="1">
      <c r="A31" s="56" t="s">
        <v>41</v>
      </c>
      <c r="B31" s="57"/>
      <c r="C31" s="57"/>
      <c r="D31" s="57"/>
      <c r="E31" s="58"/>
      <c r="F31" s="59">
        <f>CEILING(SUM(F29:F30),1)</f>
        <v>0</v>
      </c>
      <c r="G31" s="60"/>
    </row>
    <row r="33" spans="1:8" ht="12.75">
      <c r="A33" s="62" t="s">
        <v>42</v>
      </c>
      <c r="B33" s="62"/>
      <c r="C33" s="62"/>
      <c r="D33" s="62"/>
      <c r="E33" s="62"/>
      <c r="F33" s="62"/>
      <c r="G33" s="62"/>
      <c r="H33" t="s">
        <v>3</v>
      </c>
    </row>
    <row r="34" spans="1:8" ht="14.25" customHeight="1">
      <c r="A34" s="62"/>
      <c r="B34" s="199"/>
      <c r="C34" s="199"/>
      <c r="D34" s="199"/>
      <c r="E34" s="199"/>
      <c r="F34" s="199"/>
      <c r="G34" s="199"/>
      <c r="H34" t="s">
        <v>3</v>
      </c>
    </row>
    <row r="35" spans="1:8" ht="12.75" customHeight="1">
      <c r="A35" s="63"/>
      <c r="B35" s="199"/>
      <c r="C35" s="199"/>
      <c r="D35" s="199"/>
      <c r="E35" s="199"/>
      <c r="F35" s="199"/>
      <c r="G35" s="199"/>
      <c r="H35" t="s">
        <v>3</v>
      </c>
    </row>
    <row r="36" spans="1:8" ht="12.75">
      <c r="A36" s="63"/>
      <c r="B36" s="199"/>
      <c r="C36" s="199"/>
      <c r="D36" s="199"/>
      <c r="E36" s="199"/>
      <c r="F36" s="199"/>
      <c r="G36" s="199"/>
      <c r="H36" t="s">
        <v>3</v>
      </c>
    </row>
    <row r="37" spans="1:8" ht="12.75">
      <c r="A37" s="63"/>
      <c r="B37" s="199"/>
      <c r="C37" s="199"/>
      <c r="D37" s="199"/>
      <c r="E37" s="199"/>
      <c r="F37" s="199"/>
      <c r="G37" s="199"/>
      <c r="H37" t="s">
        <v>3</v>
      </c>
    </row>
    <row r="38" spans="1:8" ht="12.75">
      <c r="A38" s="63"/>
      <c r="B38" s="199"/>
      <c r="C38" s="199"/>
      <c r="D38" s="199"/>
      <c r="E38" s="199"/>
      <c r="F38" s="199"/>
      <c r="G38" s="199"/>
      <c r="H38" t="s">
        <v>3</v>
      </c>
    </row>
    <row r="39" spans="1:8" ht="12.75">
      <c r="A39" s="63"/>
      <c r="B39" s="199"/>
      <c r="C39" s="199"/>
      <c r="D39" s="199"/>
      <c r="E39" s="199"/>
      <c r="F39" s="199"/>
      <c r="G39" s="199"/>
      <c r="H39" t="s">
        <v>3</v>
      </c>
    </row>
    <row r="40" spans="1:8" ht="12.75">
      <c r="A40" s="63"/>
      <c r="B40" s="199"/>
      <c r="C40" s="199"/>
      <c r="D40" s="199"/>
      <c r="E40" s="199"/>
      <c r="F40" s="199"/>
      <c r="G40" s="199"/>
      <c r="H40" t="s">
        <v>3</v>
      </c>
    </row>
    <row r="41" spans="1:8" ht="12.75">
      <c r="A41" s="63"/>
      <c r="B41" s="199"/>
      <c r="C41" s="199"/>
      <c r="D41" s="199"/>
      <c r="E41" s="199"/>
      <c r="F41" s="199"/>
      <c r="G41" s="199"/>
      <c r="H41" t="s">
        <v>3</v>
      </c>
    </row>
    <row r="42" spans="1:8" ht="12.75">
      <c r="A42" s="63"/>
      <c r="B42" s="199"/>
      <c r="C42" s="199"/>
      <c r="D42" s="199"/>
      <c r="E42" s="199"/>
      <c r="F42" s="199"/>
      <c r="G42" s="199"/>
      <c r="H42" t="s">
        <v>3</v>
      </c>
    </row>
    <row r="43" spans="2:7" ht="12.75">
      <c r="B43" s="198"/>
      <c r="C43" s="198"/>
      <c r="D43" s="198"/>
      <c r="E43" s="198"/>
      <c r="F43" s="198"/>
      <c r="G43" s="198"/>
    </row>
    <row r="44" spans="2:7" ht="12.75">
      <c r="B44" s="198"/>
      <c r="C44" s="198"/>
      <c r="D44" s="198"/>
      <c r="E44" s="198"/>
      <c r="F44" s="198"/>
      <c r="G44" s="198"/>
    </row>
    <row r="45" spans="2:7" ht="12.75">
      <c r="B45" s="198"/>
      <c r="C45" s="198"/>
      <c r="D45" s="198"/>
      <c r="E45" s="198"/>
      <c r="F45" s="198"/>
      <c r="G45" s="198"/>
    </row>
    <row r="46" spans="2:7" ht="12.75">
      <c r="B46" s="198"/>
      <c r="C46" s="198"/>
      <c r="D46" s="198"/>
      <c r="E46" s="198"/>
      <c r="F46" s="198"/>
      <c r="G46" s="198"/>
    </row>
    <row r="47" spans="2:7" ht="12.75">
      <c r="B47" s="198"/>
      <c r="C47" s="198"/>
      <c r="D47" s="198"/>
      <c r="E47" s="198"/>
      <c r="F47" s="198"/>
      <c r="G47" s="198"/>
    </row>
    <row r="48" spans="2:7" ht="12.75">
      <c r="B48" s="198"/>
      <c r="C48" s="198"/>
      <c r="D48" s="198"/>
      <c r="E48" s="198"/>
      <c r="F48" s="198"/>
      <c r="G48" s="198"/>
    </row>
    <row r="49" spans="2:7" ht="12.75">
      <c r="B49" s="198"/>
      <c r="C49" s="198"/>
      <c r="D49" s="198"/>
      <c r="E49" s="198"/>
      <c r="F49" s="198"/>
      <c r="G49" s="198"/>
    </row>
    <row r="50" spans="2:7" ht="12.75">
      <c r="B50" s="198"/>
      <c r="C50" s="198"/>
      <c r="D50" s="198"/>
      <c r="E50" s="198"/>
      <c r="F50" s="198"/>
      <c r="G50" s="198"/>
    </row>
    <row r="51" spans="2:7" ht="12.75">
      <c r="B51" s="198"/>
      <c r="C51" s="198"/>
      <c r="D51" s="198"/>
      <c r="E51" s="198"/>
      <c r="F51" s="198"/>
      <c r="G51" s="198"/>
    </row>
    <row r="52" spans="2:7" ht="12.75">
      <c r="B52" s="198"/>
      <c r="C52" s="198"/>
      <c r="D52" s="198"/>
      <c r="E52" s="198"/>
      <c r="F52" s="198"/>
      <c r="G52" s="198"/>
    </row>
  </sheetData>
  <mergeCells count="14">
    <mergeCell ref="B44:G44"/>
    <mergeCell ref="B45:G45"/>
    <mergeCell ref="B34:G42"/>
    <mergeCell ref="C7:D7"/>
    <mergeCell ref="C8:D8"/>
    <mergeCell ref="E11:G11"/>
    <mergeCell ref="B43:G43"/>
    <mergeCell ref="B50:G50"/>
    <mergeCell ref="B51:G51"/>
    <mergeCell ref="B52:G52"/>
    <mergeCell ref="B46:G46"/>
    <mergeCell ref="B47:G47"/>
    <mergeCell ref="B48:G48"/>
    <mergeCell ref="B49:G49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68"/>
  <sheetViews>
    <sheetView workbookViewId="0" topLeftCell="A1">
      <selection activeCell="C22" sqref="C2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07" t="s">
        <v>4</v>
      </c>
      <c r="B1" s="208"/>
      <c r="C1" s="167" t="str">
        <f ca="1">CONCATENATE(cislostavby," ",nazevstavby)</f>
        <v xml:space="preserve"> </v>
      </c>
      <c r="D1" s="64"/>
      <c r="E1" s="65"/>
      <c r="F1" s="64"/>
      <c r="G1" s="66"/>
      <c r="H1" s="67"/>
      <c r="I1" s="68"/>
    </row>
    <row r="2" spans="1:9" ht="13.5" thickBot="1">
      <c r="A2" s="209" t="s">
        <v>0</v>
      </c>
      <c r="B2" s="210"/>
      <c r="C2" s="168" t="str">
        <f ca="1">CONCATENATE(cisloobjektu," ",nazevobjektu)</f>
        <v xml:space="preserve"> </v>
      </c>
      <c r="D2" s="69"/>
      <c r="E2" s="70"/>
      <c r="F2" s="69"/>
      <c r="G2" s="211"/>
      <c r="H2" s="211"/>
      <c r="I2" s="212"/>
    </row>
    <row r="3" ht="13.5" thickTop="1">
      <c r="F3" s="7"/>
    </row>
    <row r="4" spans="1:9" ht="19.5" customHeight="1">
      <c r="A4" s="71" t="s">
        <v>43</v>
      </c>
      <c r="B4" s="1"/>
      <c r="C4" s="1"/>
      <c r="D4" s="1"/>
      <c r="E4" s="72"/>
      <c r="F4" s="1"/>
      <c r="G4" s="1"/>
      <c r="H4" s="1"/>
      <c r="I4" s="1"/>
    </row>
    <row r="5" ht="13.5" thickBot="1"/>
    <row r="6" spans="1:9" s="7" customFormat="1" ht="13.5" thickBot="1">
      <c r="A6" s="73"/>
      <c r="B6" s="74" t="s">
        <v>44</v>
      </c>
      <c r="C6" s="74"/>
      <c r="D6" s="75"/>
      <c r="E6" s="76" t="s">
        <v>45</v>
      </c>
      <c r="F6" s="77" t="s">
        <v>46</v>
      </c>
      <c r="G6" s="77" t="s">
        <v>47</v>
      </c>
      <c r="H6" s="77" t="s">
        <v>48</v>
      </c>
      <c r="I6" s="78" t="s">
        <v>26</v>
      </c>
    </row>
    <row r="7" spans="1:9" s="7" customFormat="1" ht="12.75">
      <c r="A7" s="154" t="str">
        <f ca="1">Položky!B7</f>
        <v>1</v>
      </c>
      <c r="B7" s="79" t="str">
        <f ca="1">Položky!C7</f>
        <v>Zemní práce</v>
      </c>
      <c r="C7" s="80"/>
      <c r="D7" s="81"/>
      <c r="E7" s="155">
        <f ca="1">Položky!G30</f>
        <v>0</v>
      </c>
      <c r="F7" s="156">
        <f ca="1">Položky!BB30</f>
        <v>0</v>
      </c>
      <c r="G7" s="156">
        <f ca="1">Položky!BC30</f>
        <v>0</v>
      </c>
      <c r="H7" s="156">
        <f ca="1">Položky!BD30</f>
        <v>0</v>
      </c>
      <c r="I7" s="157">
        <f ca="1">Položky!BE30</f>
        <v>0</v>
      </c>
    </row>
    <row r="8" spans="1:9" s="7" customFormat="1" ht="12.75">
      <c r="A8" s="154" t="s">
        <v>78</v>
      </c>
      <c r="B8" s="79" t="s">
        <v>133</v>
      </c>
      <c r="C8" s="80"/>
      <c r="D8" s="81"/>
      <c r="E8" s="155">
        <f ca="1">Položky!G83</f>
        <v>0</v>
      </c>
      <c r="F8" s="156"/>
      <c r="G8" s="156"/>
      <c r="H8" s="156"/>
      <c r="I8" s="157"/>
    </row>
    <row r="9" spans="1:9" s="7" customFormat="1" ht="12.75">
      <c r="A9" s="154" t="str">
        <f ca="1">Položky!B84</f>
        <v>99</v>
      </c>
      <c r="B9" s="79" t="str">
        <f ca="1">Položky!C84</f>
        <v>Staveništní přesun hmot</v>
      </c>
      <c r="C9" s="80"/>
      <c r="D9" s="81"/>
      <c r="E9" s="155">
        <f ca="1">Položky!G86</f>
        <v>0</v>
      </c>
      <c r="F9" s="156">
        <f ca="1">Položky!BB86</f>
        <v>0</v>
      </c>
      <c r="G9" s="156">
        <f ca="1">Položky!BC86</f>
        <v>0</v>
      </c>
      <c r="H9" s="156">
        <f ca="1">Položky!BD86</f>
        <v>0</v>
      </c>
      <c r="I9" s="157">
        <f ca="1">Položky!BE86</f>
        <v>0</v>
      </c>
    </row>
    <row r="10" spans="1:9" s="7" customFormat="1" ht="13.5" thickBot="1">
      <c r="A10" s="154" t="str">
        <f ca="1">Položky!B87</f>
        <v>M46</v>
      </c>
      <c r="B10" s="79" t="str">
        <f ca="1">Položky!C87</f>
        <v>Zemní práce při montážích</v>
      </c>
      <c r="C10" s="80"/>
      <c r="D10" s="81"/>
      <c r="E10" s="155">
        <f ca="1">Položky!BA89</f>
        <v>0</v>
      </c>
      <c r="F10" s="156">
        <f ca="1">Položky!BB89</f>
        <v>0</v>
      </c>
      <c r="G10" s="156">
        <f ca="1">Položky!BC89</f>
        <v>0</v>
      </c>
      <c r="H10" s="156">
        <f ca="1">Položky!BD89</f>
        <v>0</v>
      </c>
      <c r="I10" s="157">
        <f ca="1">Položky!BE89</f>
        <v>0</v>
      </c>
    </row>
    <row r="11" spans="1:9" s="87" customFormat="1" ht="13.5" thickBot="1">
      <c r="A11" s="82"/>
      <c r="B11" s="74" t="s">
        <v>49</v>
      </c>
      <c r="C11" s="74"/>
      <c r="D11" s="83"/>
      <c r="E11" s="84">
        <f>SUM(E7:E10)</f>
        <v>0</v>
      </c>
      <c r="F11" s="85">
        <f>SUM(F7:F10)</f>
        <v>0</v>
      </c>
      <c r="G11" s="85">
        <f>SUM(G7:G10)</f>
        <v>0</v>
      </c>
      <c r="H11" s="85">
        <f>SUM(H7:H10)</f>
        <v>0</v>
      </c>
      <c r="I11" s="86">
        <f>SUM(I7:I10)</f>
        <v>0</v>
      </c>
    </row>
    <row r="12" spans="1:9" ht="12.75">
      <c r="A12" s="80"/>
      <c r="B12" s="80"/>
      <c r="C12" s="80"/>
      <c r="D12" s="80"/>
      <c r="E12" s="80"/>
      <c r="F12" s="80"/>
      <c r="G12" s="80"/>
      <c r="H12" s="80"/>
      <c r="I12" s="80"/>
    </row>
    <row r="13" spans="1:57" ht="19.5" customHeight="1">
      <c r="A13" s="88" t="s">
        <v>50</v>
      </c>
      <c r="B13" s="88"/>
      <c r="C13" s="88"/>
      <c r="D13" s="88"/>
      <c r="E13" s="88"/>
      <c r="F13" s="88"/>
      <c r="G13" s="89"/>
      <c r="H13" s="88"/>
      <c r="I13" s="88"/>
      <c r="BA13" s="25"/>
      <c r="BB13" s="25"/>
      <c r="BC13" s="25"/>
      <c r="BD13" s="25"/>
      <c r="BE13" s="25"/>
    </row>
    <row r="14" spans="1:9" ht="13.5" thickBot="1">
      <c r="A14" s="90"/>
      <c r="B14" s="90"/>
      <c r="C14" s="90"/>
      <c r="D14" s="90"/>
      <c r="E14" s="90"/>
      <c r="F14" s="90"/>
      <c r="G14" s="90"/>
      <c r="H14" s="90"/>
      <c r="I14" s="90"/>
    </row>
    <row r="15" spans="1:9" ht="12.75">
      <c r="A15" s="91" t="s">
        <v>51</v>
      </c>
      <c r="B15" s="92"/>
      <c r="C15" s="92"/>
      <c r="D15" s="93"/>
      <c r="E15" s="94" t="s">
        <v>52</v>
      </c>
      <c r="F15" s="95" t="s">
        <v>53</v>
      </c>
      <c r="G15" s="96" t="s">
        <v>54</v>
      </c>
      <c r="H15" s="97"/>
      <c r="I15" s="98" t="s">
        <v>52</v>
      </c>
    </row>
    <row r="16" spans="1:53" ht="12.75">
      <c r="A16" s="99"/>
      <c r="B16" s="100"/>
      <c r="C16" s="100"/>
      <c r="D16" s="101"/>
      <c r="E16" s="102"/>
      <c r="F16" s="103"/>
      <c r="G16" s="104">
        <f ca="1">CHOOSE(BA16+1,HSV+PSV,HSV+PSV+Mont,HSV+PSV+Dodavka+Mont,HSV,PSV,Mont,Dodavka,Mont+Dodavka,0)</f>
        <v>0</v>
      </c>
      <c r="H16" s="105"/>
      <c r="I16" s="106">
        <f>E16+F16*G16/100</f>
        <v>0</v>
      </c>
      <c r="BA16">
        <v>8</v>
      </c>
    </row>
    <row r="17" spans="1:9" ht="13.5" thickBot="1">
      <c r="A17" s="107"/>
      <c r="B17" s="108" t="s">
        <v>55</v>
      </c>
      <c r="C17" s="109"/>
      <c r="D17" s="110"/>
      <c r="E17" s="111"/>
      <c r="F17" s="112"/>
      <c r="G17" s="112"/>
      <c r="H17" s="205">
        <f>SUM(H16:H16)</f>
        <v>0</v>
      </c>
      <c r="I17" s="206"/>
    </row>
    <row r="18" spans="1:9" ht="12.75">
      <c r="A18" s="90"/>
      <c r="B18" s="90"/>
      <c r="C18" s="90"/>
      <c r="D18" s="90"/>
      <c r="E18" s="90"/>
      <c r="F18" s="90"/>
      <c r="G18" s="90"/>
      <c r="H18" s="90"/>
      <c r="I18" s="90"/>
    </row>
    <row r="19" spans="2:9" ht="12.75">
      <c r="B19" s="87"/>
      <c r="F19" s="113"/>
      <c r="G19" s="114"/>
      <c r="H19" s="114"/>
      <c r="I19" s="115"/>
    </row>
    <row r="20" spans="6:9" ht="12.75">
      <c r="F20" s="113"/>
      <c r="G20" s="114"/>
      <c r="H20" s="114"/>
      <c r="I20" s="115"/>
    </row>
    <row r="21" spans="6:9" ht="12.75">
      <c r="F21" s="113"/>
      <c r="G21" s="114"/>
      <c r="H21" s="114"/>
      <c r="I21" s="115"/>
    </row>
    <row r="22" spans="6:9" ht="12.75">
      <c r="F22" s="113"/>
      <c r="G22" s="114"/>
      <c r="H22" s="114"/>
      <c r="I22" s="115"/>
    </row>
    <row r="23" spans="6:9" ht="12.75">
      <c r="F23" s="113"/>
      <c r="G23" s="114"/>
      <c r="H23" s="114"/>
      <c r="I23" s="115"/>
    </row>
    <row r="24" spans="6:9" ht="12.75">
      <c r="F24" s="113"/>
      <c r="G24" s="114"/>
      <c r="H24" s="114"/>
      <c r="I24" s="115"/>
    </row>
    <row r="25" spans="6:9" ht="12.75">
      <c r="F25" s="113"/>
      <c r="G25" s="114"/>
      <c r="H25" s="114"/>
      <c r="I25" s="115"/>
    </row>
    <row r="26" spans="6:9" ht="12.75">
      <c r="F26" s="113"/>
      <c r="G26" s="114"/>
      <c r="H26" s="114"/>
      <c r="I26" s="115"/>
    </row>
    <row r="27" spans="6:9" ht="12.75">
      <c r="F27" s="113"/>
      <c r="G27" s="114"/>
      <c r="H27" s="114"/>
      <c r="I27" s="115"/>
    </row>
    <row r="28" spans="6:9" ht="12.75">
      <c r="F28" s="113"/>
      <c r="G28" s="114"/>
      <c r="H28" s="114"/>
      <c r="I28" s="115"/>
    </row>
    <row r="29" spans="6:9" ht="12.75">
      <c r="F29" s="113"/>
      <c r="G29" s="114"/>
      <c r="H29" s="114"/>
      <c r="I29" s="115"/>
    </row>
    <row r="30" spans="6:9" ht="12.75">
      <c r="F30" s="113"/>
      <c r="G30" s="114"/>
      <c r="H30" s="114"/>
      <c r="I30" s="115"/>
    </row>
    <row r="31" spans="6:9" ht="12.75">
      <c r="F31" s="113"/>
      <c r="G31" s="114"/>
      <c r="H31" s="114"/>
      <c r="I31" s="115"/>
    </row>
    <row r="32" spans="6:9" ht="12.75">
      <c r="F32" s="113"/>
      <c r="G32" s="114"/>
      <c r="H32" s="114"/>
      <c r="I32" s="115"/>
    </row>
    <row r="33" spans="6:9" ht="12.75">
      <c r="F33" s="113"/>
      <c r="G33" s="114"/>
      <c r="H33" s="114"/>
      <c r="I33" s="115"/>
    </row>
    <row r="34" spans="6:9" ht="12.75">
      <c r="F34" s="113"/>
      <c r="G34" s="114"/>
      <c r="H34" s="114"/>
      <c r="I34" s="115"/>
    </row>
    <row r="35" spans="6:9" ht="12.75">
      <c r="F35" s="113"/>
      <c r="G35" s="114"/>
      <c r="H35" s="114"/>
      <c r="I35" s="115"/>
    </row>
    <row r="36" spans="6:9" ht="12.75">
      <c r="F36" s="113"/>
      <c r="G36" s="114"/>
      <c r="H36" s="114"/>
      <c r="I36" s="115"/>
    </row>
    <row r="37" spans="6:9" ht="12.75">
      <c r="F37" s="113"/>
      <c r="G37" s="114"/>
      <c r="H37" s="114"/>
      <c r="I37" s="115"/>
    </row>
    <row r="38" spans="6:9" ht="12.75">
      <c r="F38" s="113"/>
      <c r="G38" s="114"/>
      <c r="H38" s="114"/>
      <c r="I38" s="115"/>
    </row>
    <row r="39" spans="6:9" ht="12.75">
      <c r="F39" s="113"/>
      <c r="G39" s="114"/>
      <c r="H39" s="114"/>
      <c r="I39" s="115"/>
    </row>
    <row r="40" spans="6:9" ht="12.75">
      <c r="F40" s="113"/>
      <c r="G40" s="114"/>
      <c r="H40" s="114"/>
      <c r="I40" s="115"/>
    </row>
    <row r="41" spans="6:9" ht="12.75">
      <c r="F41" s="113"/>
      <c r="G41" s="114"/>
      <c r="H41" s="114"/>
      <c r="I41" s="115"/>
    </row>
    <row r="42" spans="6:9" ht="12.75">
      <c r="F42" s="113"/>
      <c r="G42" s="114"/>
      <c r="H42" s="114"/>
      <c r="I42" s="115"/>
    </row>
    <row r="43" spans="6:9" ht="12.75">
      <c r="F43" s="113"/>
      <c r="G43" s="114"/>
      <c r="H43" s="114"/>
      <c r="I43" s="115"/>
    </row>
    <row r="44" spans="6:9" ht="12.75">
      <c r="F44" s="113"/>
      <c r="G44" s="114"/>
      <c r="H44" s="114"/>
      <c r="I44" s="115"/>
    </row>
    <row r="45" spans="6:9" ht="12.75">
      <c r="F45" s="113"/>
      <c r="G45" s="114"/>
      <c r="H45" s="114"/>
      <c r="I45" s="115"/>
    </row>
    <row r="46" spans="6:9" ht="12.75">
      <c r="F46" s="113"/>
      <c r="G46" s="114"/>
      <c r="H46" s="114"/>
      <c r="I46" s="115"/>
    </row>
    <row r="47" spans="6:9" ht="12.75">
      <c r="F47" s="113"/>
      <c r="G47" s="114"/>
      <c r="H47" s="114"/>
      <c r="I47" s="115"/>
    </row>
    <row r="48" spans="6:9" ht="12.75">
      <c r="F48" s="113"/>
      <c r="G48" s="114"/>
      <c r="H48" s="114"/>
      <c r="I48" s="115"/>
    </row>
    <row r="49" spans="6:9" ht="12.75">
      <c r="F49" s="113"/>
      <c r="G49" s="114"/>
      <c r="H49" s="114"/>
      <c r="I49" s="115"/>
    </row>
    <row r="50" spans="6:9" ht="12.75">
      <c r="F50" s="113"/>
      <c r="G50" s="114"/>
      <c r="H50" s="114"/>
      <c r="I50" s="115"/>
    </row>
    <row r="51" spans="6:9" ht="12.75">
      <c r="F51" s="113"/>
      <c r="G51" s="114"/>
      <c r="H51" s="114"/>
      <c r="I51" s="115"/>
    </row>
    <row r="52" spans="6:9" ht="12.75">
      <c r="F52" s="113"/>
      <c r="G52" s="114"/>
      <c r="H52" s="114"/>
      <c r="I52" s="115"/>
    </row>
    <row r="53" spans="6:9" ht="12.75">
      <c r="F53" s="113"/>
      <c r="G53" s="114"/>
      <c r="H53" s="114"/>
      <c r="I53" s="115"/>
    </row>
    <row r="54" spans="6:9" ht="12.75">
      <c r="F54" s="113"/>
      <c r="G54" s="114"/>
      <c r="H54" s="114"/>
      <c r="I54" s="115"/>
    </row>
    <row r="55" spans="6:9" ht="12.75">
      <c r="F55" s="113"/>
      <c r="G55" s="114"/>
      <c r="H55" s="114"/>
      <c r="I55" s="115"/>
    </row>
    <row r="56" spans="6:9" ht="12.75">
      <c r="F56" s="113"/>
      <c r="G56" s="114"/>
      <c r="H56" s="114"/>
      <c r="I56" s="115"/>
    </row>
    <row r="57" spans="6:9" ht="12.75">
      <c r="F57" s="113"/>
      <c r="G57" s="114"/>
      <c r="H57" s="114"/>
      <c r="I57" s="115"/>
    </row>
    <row r="58" spans="6:9" ht="12.75">
      <c r="F58" s="113"/>
      <c r="G58" s="114"/>
      <c r="H58" s="114"/>
      <c r="I58" s="115"/>
    </row>
    <row r="59" spans="6:9" ht="12.75">
      <c r="F59" s="113"/>
      <c r="G59" s="114"/>
      <c r="H59" s="114"/>
      <c r="I59" s="115"/>
    </row>
    <row r="60" spans="6:9" ht="12.75">
      <c r="F60" s="113"/>
      <c r="G60" s="114"/>
      <c r="H60" s="114"/>
      <c r="I60" s="115"/>
    </row>
    <row r="61" spans="6:9" ht="12.75">
      <c r="F61" s="113"/>
      <c r="G61" s="114"/>
      <c r="H61" s="114"/>
      <c r="I61" s="115"/>
    </row>
    <row r="62" spans="6:9" ht="12.75">
      <c r="F62" s="113"/>
      <c r="G62" s="114"/>
      <c r="H62" s="114"/>
      <c r="I62" s="115"/>
    </row>
    <row r="63" spans="6:9" ht="12.75">
      <c r="F63" s="113"/>
      <c r="G63" s="114"/>
      <c r="H63" s="114"/>
      <c r="I63" s="115"/>
    </row>
    <row r="64" spans="6:9" ht="12.75">
      <c r="F64" s="113"/>
      <c r="G64" s="114"/>
      <c r="H64" s="114"/>
      <c r="I64" s="115"/>
    </row>
    <row r="65" spans="6:9" ht="12.75">
      <c r="F65" s="113"/>
      <c r="G65" s="114"/>
      <c r="H65" s="114"/>
      <c r="I65" s="115"/>
    </row>
    <row r="66" spans="6:9" ht="12.75">
      <c r="F66" s="113"/>
      <c r="G66" s="114"/>
      <c r="H66" s="114"/>
      <c r="I66" s="115"/>
    </row>
    <row r="67" spans="6:9" ht="12.75">
      <c r="F67" s="113"/>
      <c r="G67" s="114"/>
      <c r="H67" s="114"/>
      <c r="I67" s="115"/>
    </row>
    <row r="68" spans="6:9" ht="12.75">
      <c r="F68" s="113"/>
      <c r="G68" s="114"/>
      <c r="H68" s="114"/>
      <c r="I68" s="115"/>
    </row>
  </sheetData>
  <mergeCells count="4">
    <mergeCell ref="H17:I17"/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62"/>
  <sheetViews>
    <sheetView showGridLines="0" showZeros="0" workbookViewId="0" topLeftCell="A66">
      <selection activeCell="C98" sqref="C98"/>
    </sheetView>
  </sheetViews>
  <sheetFormatPr defaultColWidth="9.00390625" defaultRowHeight="12.75"/>
  <cols>
    <col min="1" max="1" width="3.875" style="116" customWidth="1"/>
    <col min="2" max="2" width="12.00390625" style="116" customWidth="1"/>
    <col min="3" max="3" width="40.375" style="116" customWidth="1"/>
    <col min="4" max="4" width="5.625" style="116" customWidth="1"/>
    <col min="5" max="5" width="8.625" style="183" customWidth="1"/>
    <col min="6" max="6" width="9.875" style="116" customWidth="1"/>
    <col min="7" max="7" width="13.875" style="116" customWidth="1"/>
    <col min="8" max="8" width="9.125" style="116" customWidth="1"/>
    <col min="9" max="9" width="10.125" style="116" bestFit="1" customWidth="1"/>
    <col min="10" max="16384" width="9.125" style="116" customWidth="1"/>
  </cols>
  <sheetData>
    <row r="1" spans="1:7" ht="15.75">
      <c r="A1" s="213" t="s">
        <v>56</v>
      </c>
      <c r="B1" s="213"/>
      <c r="C1" s="213"/>
      <c r="D1" s="213"/>
      <c r="E1" s="213"/>
      <c r="F1" s="213"/>
      <c r="G1" s="213"/>
    </row>
    <row r="2" spans="1:7" ht="13.5" thickBot="1">
      <c r="A2" s="117"/>
      <c r="B2" s="118"/>
      <c r="C2" s="119"/>
      <c r="D2" s="119"/>
      <c r="E2" s="172"/>
      <c r="F2" s="119"/>
      <c r="G2" s="119"/>
    </row>
    <row r="3" spans="1:7" ht="13.5" thickTop="1">
      <c r="A3" s="214" t="s">
        <v>4</v>
      </c>
      <c r="B3" s="215"/>
      <c r="C3" s="169" t="str">
        <f ca="1">CONCATENATE(cislostavby," ",nazevstavby)</f>
        <v xml:space="preserve"> </v>
      </c>
      <c r="D3" s="120"/>
      <c r="E3" s="173"/>
      <c r="F3" s="121">
        <f ca="1">Rekapitulace!H1</f>
        <v>0</v>
      </c>
      <c r="G3" s="122"/>
    </row>
    <row r="4" spans="1:7" ht="13.5" thickBot="1">
      <c r="A4" s="216" t="s">
        <v>0</v>
      </c>
      <c r="B4" s="217"/>
      <c r="C4" s="170" t="str">
        <f ca="1">CONCATENATE(cisloobjektu," ",nazevobjektu)</f>
        <v xml:space="preserve"> </v>
      </c>
      <c r="D4" s="123"/>
      <c r="E4" s="218"/>
      <c r="F4" s="218"/>
      <c r="G4" s="219"/>
    </row>
    <row r="5" spans="1:7" ht="13.5" thickTop="1">
      <c r="A5" s="124"/>
      <c r="B5" s="125"/>
      <c r="C5" s="125"/>
      <c r="D5" s="117"/>
      <c r="E5" s="174"/>
      <c r="F5" s="117"/>
      <c r="G5" s="126"/>
    </row>
    <row r="6" spans="1:7" ht="12.75">
      <c r="A6" s="127" t="s">
        <v>57</v>
      </c>
      <c r="B6" s="128" t="s">
        <v>58</v>
      </c>
      <c r="C6" s="128" t="s">
        <v>59</v>
      </c>
      <c r="D6" s="128" t="s">
        <v>60</v>
      </c>
      <c r="E6" s="175" t="s">
        <v>61</v>
      </c>
      <c r="F6" s="128" t="s">
        <v>62</v>
      </c>
      <c r="G6" s="129" t="s">
        <v>63</v>
      </c>
    </row>
    <row r="7" spans="1:15" ht="12.75">
      <c r="A7" s="130" t="s">
        <v>64</v>
      </c>
      <c r="B7" s="131" t="s">
        <v>65</v>
      </c>
      <c r="C7" s="132" t="s">
        <v>66</v>
      </c>
      <c r="D7" s="133"/>
      <c r="E7" s="176"/>
      <c r="F7" s="134"/>
      <c r="G7" s="135"/>
      <c r="H7" s="136"/>
      <c r="I7" s="136"/>
      <c r="O7" s="137">
        <v>1</v>
      </c>
    </row>
    <row r="8" spans="1:104" ht="12.75">
      <c r="A8" s="138"/>
      <c r="B8" s="139" t="s">
        <v>65</v>
      </c>
      <c r="C8" s="140" t="s">
        <v>73</v>
      </c>
      <c r="D8" s="141" t="s">
        <v>67</v>
      </c>
      <c r="E8" s="177">
        <v>4</v>
      </c>
      <c r="F8" s="158"/>
      <c r="G8" s="142">
        <f aca="true" t="shared" si="0" ref="G8:G21">E8*F8</f>
        <v>0</v>
      </c>
      <c r="O8" s="137">
        <v>2</v>
      </c>
      <c r="AA8" s="116">
        <v>12</v>
      </c>
      <c r="AB8" s="116">
        <v>1</v>
      </c>
      <c r="AC8" s="116">
        <v>3</v>
      </c>
      <c r="AZ8" s="116">
        <v>1</v>
      </c>
      <c r="BA8" s="116">
        <f aca="true" t="shared" si="1" ref="BA8:BA21">IF(AZ8=1,G8,0)</f>
        <v>0</v>
      </c>
      <c r="BB8" s="116">
        <f aca="true" t="shared" si="2" ref="BB8:BB21">IF(AZ8=2,G8,0)</f>
        <v>0</v>
      </c>
      <c r="BC8" s="116">
        <f aca="true" t="shared" si="3" ref="BC8:BC21">IF(AZ8=3,G8,0)</f>
        <v>0</v>
      </c>
      <c r="BD8" s="116">
        <f aca="true" t="shared" si="4" ref="BD8:BD21">IF(AZ8=4,G8,0)</f>
        <v>0</v>
      </c>
      <c r="BE8" s="116">
        <f aca="true" t="shared" si="5" ref="BE8:BE21">IF(AZ8=5,G8,0)</f>
        <v>0</v>
      </c>
      <c r="CZ8" s="116">
        <v>0</v>
      </c>
    </row>
    <row r="9" spans="1:104" ht="12.75">
      <c r="A9" s="138"/>
      <c r="B9" s="139" t="s">
        <v>70</v>
      </c>
      <c r="C9" s="140" t="s">
        <v>142</v>
      </c>
      <c r="D9" s="141" t="s">
        <v>71</v>
      </c>
      <c r="E9" s="177">
        <v>73</v>
      </c>
      <c r="F9" s="158"/>
      <c r="G9" s="142">
        <f t="shared" si="0"/>
        <v>0</v>
      </c>
      <c r="O9" s="137">
        <v>2</v>
      </c>
      <c r="AA9" s="116">
        <v>12</v>
      </c>
      <c r="AB9" s="116">
        <v>1</v>
      </c>
      <c r="AC9" s="116">
        <v>8</v>
      </c>
      <c r="AZ9" s="116">
        <v>1</v>
      </c>
      <c r="BA9" s="116">
        <f t="shared" si="1"/>
        <v>0</v>
      </c>
      <c r="BB9" s="116">
        <f t="shared" si="2"/>
        <v>0</v>
      </c>
      <c r="BC9" s="116">
        <f t="shared" si="3"/>
        <v>0</v>
      </c>
      <c r="BD9" s="116">
        <f t="shared" si="4"/>
        <v>0</v>
      </c>
      <c r="BE9" s="116">
        <f t="shared" si="5"/>
        <v>0</v>
      </c>
      <c r="CZ9" s="116">
        <v>0</v>
      </c>
    </row>
    <row r="10" spans="1:15" ht="22.5">
      <c r="A10" s="138"/>
      <c r="B10" s="139" t="s">
        <v>72</v>
      </c>
      <c r="C10" s="188" t="s">
        <v>150</v>
      </c>
      <c r="D10" s="187" t="s">
        <v>71</v>
      </c>
      <c r="E10" s="189">
        <v>24</v>
      </c>
      <c r="F10" s="158"/>
      <c r="G10" s="190">
        <f t="shared" si="0"/>
        <v>0</v>
      </c>
      <c r="O10" s="137"/>
    </row>
    <row r="11" spans="1:15" ht="12.75">
      <c r="A11" s="138"/>
      <c r="B11" s="139" t="s">
        <v>74</v>
      </c>
      <c r="C11" s="140" t="s">
        <v>151</v>
      </c>
      <c r="D11" s="187" t="s">
        <v>87</v>
      </c>
      <c r="E11" s="189">
        <v>113.21</v>
      </c>
      <c r="F11" s="158"/>
      <c r="G11" s="190">
        <f t="shared" si="0"/>
        <v>0</v>
      </c>
      <c r="O11" s="137"/>
    </row>
    <row r="12" spans="1:104" ht="12.75">
      <c r="A12" s="138"/>
      <c r="B12" s="139" t="s">
        <v>75</v>
      </c>
      <c r="C12" s="140" t="s">
        <v>143</v>
      </c>
      <c r="D12" s="141" t="s">
        <v>87</v>
      </c>
      <c r="E12" s="177">
        <v>450.24</v>
      </c>
      <c r="F12" s="158"/>
      <c r="G12" s="142">
        <f t="shared" si="0"/>
        <v>0</v>
      </c>
      <c r="O12" s="137">
        <v>2</v>
      </c>
      <c r="AA12" s="116">
        <v>12</v>
      </c>
      <c r="AB12" s="116">
        <v>1</v>
      </c>
      <c r="AC12" s="116">
        <v>17</v>
      </c>
      <c r="AZ12" s="116">
        <v>1</v>
      </c>
      <c r="BA12" s="116">
        <f t="shared" si="1"/>
        <v>0</v>
      </c>
      <c r="BB12" s="116">
        <f t="shared" si="2"/>
        <v>0</v>
      </c>
      <c r="BC12" s="116">
        <f t="shared" si="3"/>
        <v>0</v>
      </c>
      <c r="BD12" s="116">
        <f t="shared" si="4"/>
        <v>0</v>
      </c>
      <c r="BE12" s="116">
        <f t="shared" si="5"/>
        <v>0</v>
      </c>
      <c r="CZ12" s="116">
        <v>0</v>
      </c>
    </row>
    <row r="13" spans="1:15" ht="12.75">
      <c r="A13" s="138"/>
      <c r="B13" s="139" t="s">
        <v>76</v>
      </c>
      <c r="C13" s="140" t="s">
        <v>98</v>
      </c>
      <c r="D13" s="186" t="s">
        <v>87</v>
      </c>
      <c r="E13" s="177">
        <v>113.21</v>
      </c>
      <c r="F13" s="158"/>
      <c r="G13" s="142">
        <f t="shared" si="0"/>
        <v>0</v>
      </c>
      <c r="O13" s="137"/>
    </row>
    <row r="14" spans="1:104" ht="12.75">
      <c r="A14" s="138"/>
      <c r="B14" s="139" t="s">
        <v>77</v>
      </c>
      <c r="C14" s="140" t="s">
        <v>144</v>
      </c>
      <c r="D14" s="141" t="s">
        <v>87</v>
      </c>
      <c r="E14" s="177">
        <v>450.24</v>
      </c>
      <c r="F14" s="158"/>
      <c r="G14" s="142">
        <f t="shared" si="0"/>
        <v>0</v>
      </c>
      <c r="O14" s="137">
        <v>2</v>
      </c>
      <c r="AA14" s="116">
        <v>12</v>
      </c>
      <c r="AB14" s="116">
        <v>1</v>
      </c>
      <c r="AC14" s="116">
        <v>24</v>
      </c>
      <c r="AZ14" s="116">
        <v>1</v>
      </c>
      <c r="BA14" s="116">
        <f t="shared" si="1"/>
        <v>0</v>
      </c>
      <c r="BB14" s="116">
        <f t="shared" si="2"/>
        <v>0</v>
      </c>
      <c r="BC14" s="116">
        <f t="shared" si="3"/>
        <v>0</v>
      </c>
      <c r="BD14" s="116">
        <f t="shared" si="4"/>
        <v>0</v>
      </c>
      <c r="BE14" s="116">
        <f t="shared" si="5"/>
        <v>0</v>
      </c>
      <c r="CZ14" s="116">
        <v>0</v>
      </c>
    </row>
    <row r="15" spans="1:15" ht="12.75">
      <c r="A15" s="138"/>
      <c r="B15" s="139" t="s">
        <v>78</v>
      </c>
      <c r="C15" s="140" t="s">
        <v>101</v>
      </c>
      <c r="D15" s="186" t="s">
        <v>87</v>
      </c>
      <c r="E15" s="177">
        <v>113.21</v>
      </c>
      <c r="F15" s="158"/>
      <c r="G15" s="142">
        <f t="shared" si="0"/>
        <v>0</v>
      </c>
      <c r="O15" s="137"/>
    </row>
    <row r="16" spans="1:104" ht="12.75">
      <c r="A16" s="138"/>
      <c r="B16" s="139" t="s">
        <v>79</v>
      </c>
      <c r="C16" s="140" t="s">
        <v>145</v>
      </c>
      <c r="D16" s="141" t="s">
        <v>87</v>
      </c>
      <c r="E16" s="177">
        <v>450.24</v>
      </c>
      <c r="F16" s="158"/>
      <c r="G16" s="142">
        <f t="shared" si="0"/>
        <v>0</v>
      </c>
      <c r="O16" s="137">
        <v>2</v>
      </c>
      <c r="AA16" s="116">
        <v>12</v>
      </c>
      <c r="AB16" s="116">
        <v>1</v>
      </c>
      <c r="AC16" s="116">
        <v>26</v>
      </c>
      <c r="AZ16" s="116">
        <v>1</v>
      </c>
      <c r="BA16" s="116">
        <f t="shared" si="1"/>
        <v>0</v>
      </c>
      <c r="BB16" s="116">
        <f t="shared" si="2"/>
        <v>0</v>
      </c>
      <c r="BC16" s="116">
        <f t="shared" si="3"/>
        <v>0</v>
      </c>
      <c r="BD16" s="116">
        <f t="shared" si="4"/>
        <v>0</v>
      </c>
      <c r="BE16" s="116">
        <f t="shared" si="5"/>
        <v>0</v>
      </c>
      <c r="CZ16" s="116">
        <v>0</v>
      </c>
    </row>
    <row r="17" spans="1:104" ht="12.75">
      <c r="A17" s="138"/>
      <c r="B17" s="139" t="s">
        <v>80</v>
      </c>
      <c r="C17" s="140" t="s">
        <v>104</v>
      </c>
      <c r="D17" s="141" t="s">
        <v>87</v>
      </c>
      <c r="E17" s="177">
        <v>450.24</v>
      </c>
      <c r="F17" s="158"/>
      <c r="G17" s="142">
        <f t="shared" si="0"/>
        <v>0</v>
      </c>
      <c r="O17" s="137">
        <v>2</v>
      </c>
      <c r="AA17" s="116">
        <v>12</v>
      </c>
      <c r="AB17" s="116">
        <v>1</v>
      </c>
      <c r="AC17" s="116">
        <v>28</v>
      </c>
      <c r="AZ17" s="116">
        <v>1</v>
      </c>
      <c r="BA17" s="116">
        <f t="shared" si="1"/>
        <v>0</v>
      </c>
      <c r="BB17" s="116">
        <f t="shared" si="2"/>
        <v>0</v>
      </c>
      <c r="BC17" s="116">
        <f t="shared" si="3"/>
        <v>0</v>
      </c>
      <c r="BD17" s="116">
        <f t="shared" si="4"/>
        <v>0</v>
      </c>
      <c r="BE17" s="116">
        <f t="shared" si="5"/>
        <v>0</v>
      </c>
      <c r="CZ17" s="116">
        <v>0</v>
      </c>
    </row>
    <row r="18" spans="1:104" ht="12.75">
      <c r="A18" s="138"/>
      <c r="B18" s="139" t="s">
        <v>82</v>
      </c>
      <c r="C18" s="140" t="s">
        <v>106</v>
      </c>
      <c r="D18" s="141" t="s">
        <v>87</v>
      </c>
      <c r="E18" s="177">
        <v>563.45</v>
      </c>
      <c r="F18" s="158"/>
      <c r="G18" s="142">
        <f t="shared" si="0"/>
        <v>0</v>
      </c>
      <c r="O18" s="137">
        <v>2</v>
      </c>
      <c r="AA18" s="116">
        <v>12</v>
      </c>
      <c r="AB18" s="116">
        <v>1</v>
      </c>
      <c r="AC18" s="116">
        <v>29</v>
      </c>
      <c r="AZ18" s="116">
        <v>1</v>
      </c>
      <c r="BA18" s="116">
        <f t="shared" si="1"/>
        <v>0</v>
      </c>
      <c r="BB18" s="116">
        <f t="shared" si="2"/>
        <v>0</v>
      </c>
      <c r="BC18" s="116">
        <f t="shared" si="3"/>
        <v>0</v>
      </c>
      <c r="BD18" s="116">
        <f t="shared" si="4"/>
        <v>0</v>
      </c>
      <c r="BE18" s="116">
        <f t="shared" si="5"/>
        <v>0</v>
      </c>
      <c r="CZ18" s="116">
        <v>0</v>
      </c>
    </row>
    <row r="19" spans="1:104" ht="12.75">
      <c r="A19" s="138"/>
      <c r="B19" s="139" t="s">
        <v>134</v>
      </c>
      <c r="C19" s="140" t="s">
        <v>108</v>
      </c>
      <c r="D19" s="141" t="s">
        <v>85</v>
      </c>
      <c r="E19" s="177">
        <v>1042.38</v>
      </c>
      <c r="F19" s="158"/>
      <c r="G19" s="142">
        <f t="shared" si="0"/>
        <v>0</v>
      </c>
      <c r="O19" s="137">
        <v>2</v>
      </c>
      <c r="AA19" s="116">
        <v>12</v>
      </c>
      <c r="AB19" s="116">
        <v>1</v>
      </c>
      <c r="AC19" s="116">
        <v>30</v>
      </c>
      <c r="AZ19" s="116">
        <v>1</v>
      </c>
      <c r="BA19" s="116">
        <f t="shared" si="1"/>
        <v>0</v>
      </c>
      <c r="BB19" s="116">
        <f t="shared" si="2"/>
        <v>0</v>
      </c>
      <c r="BC19" s="116">
        <f t="shared" si="3"/>
        <v>0</v>
      </c>
      <c r="BD19" s="116">
        <f t="shared" si="4"/>
        <v>0</v>
      </c>
      <c r="BE19" s="116">
        <f t="shared" si="5"/>
        <v>0</v>
      </c>
      <c r="CZ19" s="116">
        <v>0</v>
      </c>
    </row>
    <row r="20" spans="1:104" ht="12.75">
      <c r="A20" s="138"/>
      <c r="B20" s="139" t="s">
        <v>83</v>
      </c>
      <c r="C20" s="140" t="s">
        <v>110</v>
      </c>
      <c r="D20" s="141" t="s">
        <v>87</v>
      </c>
      <c r="E20" s="177">
        <v>120.96</v>
      </c>
      <c r="F20" s="158"/>
      <c r="G20" s="142">
        <f t="shared" si="0"/>
        <v>0</v>
      </c>
      <c r="O20" s="137">
        <v>2</v>
      </c>
      <c r="AA20" s="116">
        <v>12</v>
      </c>
      <c r="AB20" s="116">
        <v>1</v>
      </c>
      <c r="AC20" s="116">
        <v>31</v>
      </c>
      <c r="AZ20" s="116">
        <v>1</v>
      </c>
      <c r="BA20" s="116">
        <f t="shared" si="1"/>
        <v>0</v>
      </c>
      <c r="BB20" s="116">
        <f t="shared" si="2"/>
        <v>0</v>
      </c>
      <c r="BC20" s="116">
        <f t="shared" si="3"/>
        <v>0</v>
      </c>
      <c r="BD20" s="116">
        <f t="shared" si="4"/>
        <v>0</v>
      </c>
      <c r="BE20" s="116">
        <f t="shared" si="5"/>
        <v>0</v>
      </c>
      <c r="CZ20" s="116">
        <v>0</v>
      </c>
    </row>
    <row r="21" spans="1:104" ht="12.75">
      <c r="A21" s="138"/>
      <c r="B21" s="139" t="s">
        <v>84</v>
      </c>
      <c r="C21" s="140" t="s">
        <v>146</v>
      </c>
      <c r="D21" s="141" t="s">
        <v>81</v>
      </c>
      <c r="E21" s="177">
        <v>562.8</v>
      </c>
      <c r="F21" s="158"/>
      <c r="G21" s="142">
        <f t="shared" si="0"/>
        <v>0</v>
      </c>
      <c r="O21" s="137">
        <v>2</v>
      </c>
      <c r="AA21" s="116">
        <v>12</v>
      </c>
      <c r="AB21" s="116">
        <v>1</v>
      </c>
      <c r="AC21" s="116">
        <v>32</v>
      </c>
      <c r="AZ21" s="116">
        <v>1</v>
      </c>
      <c r="BA21" s="116">
        <f t="shared" si="1"/>
        <v>0</v>
      </c>
      <c r="BB21" s="116">
        <f t="shared" si="2"/>
        <v>0</v>
      </c>
      <c r="BC21" s="116">
        <f t="shared" si="3"/>
        <v>0</v>
      </c>
      <c r="BD21" s="116">
        <f t="shared" si="4"/>
        <v>0</v>
      </c>
      <c r="BE21" s="116">
        <f t="shared" si="5"/>
        <v>0</v>
      </c>
      <c r="CZ21" s="116">
        <v>0</v>
      </c>
    </row>
    <row r="22" spans="1:104" ht="12.75">
      <c r="A22" s="138"/>
      <c r="B22" s="139" t="s">
        <v>86</v>
      </c>
      <c r="C22" s="140" t="s">
        <v>147</v>
      </c>
      <c r="D22" s="141" t="s">
        <v>81</v>
      </c>
      <c r="E22" s="177">
        <v>562.8</v>
      </c>
      <c r="F22" s="158"/>
      <c r="G22" s="142">
        <f aca="true" t="shared" si="6" ref="G22:G29">E22*F22</f>
        <v>0</v>
      </c>
      <c r="O22" s="137">
        <v>2</v>
      </c>
      <c r="AA22" s="116">
        <v>12</v>
      </c>
      <c r="AB22" s="116">
        <v>1</v>
      </c>
      <c r="AC22" s="116">
        <v>33</v>
      </c>
      <c r="AZ22" s="116">
        <v>1</v>
      </c>
      <c r="BA22" s="116">
        <f aca="true" t="shared" si="7" ref="BA22:BA29">IF(AZ22=1,G22,0)</f>
        <v>0</v>
      </c>
      <c r="BB22" s="116">
        <f aca="true" t="shared" si="8" ref="BB22:BB29">IF(AZ22=2,G22,0)</f>
        <v>0</v>
      </c>
      <c r="BC22" s="116">
        <f aca="true" t="shared" si="9" ref="BC22:BC29">IF(AZ22=3,G22,0)</f>
        <v>0</v>
      </c>
      <c r="BD22" s="116">
        <f aca="true" t="shared" si="10" ref="BD22:BD29">IF(AZ22=4,G22,0)</f>
        <v>0</v>
      </c>
      <c r="BE22" s="116">
        <f aca="true" t="shared" si="11" ref="BE22:BE29">IF(AZ22=5,G22,0)</f>
        <v>0</v>
      </c>
      <c r="CZ22" s="116">
        <v>0</v>
      </c>
    </row>
    <row r="23" spans="1:104" ht="12.75">
      <c r="A23" s="138"/>
      <c r="B23" s="139" t="s">
        <v>88</v>
      </c>
      <c r="C23" s="140" t="s">
        <v>148</v>
      </c>
      <c r="D23" s="141" t="s">
        <v>87</v>
      </c>
      <c r="E23" s="177">
        <v>64.32</v>
      </c>
      <c r="F23" s="158"/>
      <c r="G23" s="142">
        <f t="shared" si="6"/>
        <v>0</v>
      </c>
      <c r="O23" s="137">
        <v>2</v>
      </c>
      <c r="AA23" s="116">
        <v>12</v>
      </c>
      <c r="AB23" s="116">
        <v>1</v>
      </c>
      <c r="AC23" s="116">
        <v>34</v>
      </c>
      <c r="AZ23" s="116">
        <v>1</v>
      </c>
      <c r="BA23" s="116">
        <f t="shared" si="7"/>
        <v>0</v>
      </c>
      <c r="BB23" s="116">
        <f t="shared" si="8"/>
        <v>0</v>
      </c>
      <c r="BC23" s="116">
        <f t="shared" si="9"/>
        <v>0</v>
      </c>
      <c r="BD23" s="116">
        <f t="shared" si="10"/>
        <v>0</v>
      </c>
      <c r="BE23" s="116">
        <f t="shared" si="11"/>
        <v>0</v>
      </c>
      <c r="CZ23" s="116">
        <v>0</v>
      </c>
    </row>
    <row r="24" spans="1:104" ht="12.75">
      <c r="A24" s="138"/>
      <c r="B24" s="139" t="s">
        <v>89</v>
      </c>
      <c r="C24" s="140" t="s">
        <v>149</v>
      </c>
      <c r="D24" s="141" t="s">
        <v>87</v>
      </c>
      <c r="E24" s="177">
        <v>12.955</v>
      </c>
      <c r="F24" s="158"/>
      <c r="G24" s="142">
        <f t="shared" si="6"/>
        <v>0</v>
      </c>
      <c r="O24" s="137">
        <v>2</v>
      </c>
      <c r="AA24" s="116">
        <v>12</v>
      </c>
      <c r="AB24" s="116">
        <v>1</v>
      </c>
      <c r="AC24" s="116">
        <v>36</v>
      </c>
      <c r="AZ24" s="116">
        <v>1</v>
      </c>
      <c r="BA24" s="116">
        <f t="shared" si="7"/>
        <v>0</v>
      </c>
      <c r="BB24" s="116">
        <f t="shared" si="8"/>
        <v>0</v>
      </c>
      <c r="BC24" s="116">
        <f t="shared" si="9"/>
        <v>0</v>
      </c>
      <c r="BD24" s="116">
        <f t="shared" si="10"/>
        <v>0</v>
      </c>
      <c r="BE24" s="116">
        <f t="shared" si="11"/>
        <v>0</v>
      </c>
      <c r="CZ24" s="116">
        <v>0</v>
      </c>
    </row>
    <row r="25" spans="1:104" ht="12.75">
      <c r="A25" s="138"/>
      <c r="B25" s="139" t="s">
        <v>90</v>
      </c>
      <c r="C25" s="140" t="s">
        <v>117</v>
      </c>
      <c r="D25" s="141" t="s">
        <v>87</v>
      </c>
      <c r="E25" s="177">
        <v>147.4</v>
      </c>
      <c r="F25" s="158"/>
      <c r="G25" s="142">
        <f t="shared" si="6"/>
        <v>0</v>
      </c>
      <c r="O25" s="137">
        <v>2</v>
      </c>
      <c r="AA25" s="116">
        <v>12</v>
      </c>
      <c r="AB25" s="116">
        <v>1</v>
      </c>
      <c r="AC25" s="116">
        <v>37</v>
      </c>
      <c r="AZ25" s="116">
        <v>1</v>
      </c>
      <c r="BA25" s="116">
        <f t="shared" si="7"/>
        <v>0</v>
      </c>
      <c r="BB25" s="116">
        <f t="shared" si="8"/>
        <v>0</v>
      </c>
      <c r="BC25" s="116">
        <f t="shared" si="9"/>
        <v>0</v>
      </c>
      <c r="BD25" s="116">
        <f t="shared" si="10"/>
        <v>0</v>
      </c>
      <c r="BE25" s="116">
        <f t="shared" si="11"/>
        <v>0</v>
      </c>
      <c r="CZ25" s="116">
        <v>0</v>
      </c>
    </row>
    <row r="26" spans="1:104" ht="12.75">
      <c r="A26" s="138"/>
      <c r="B26" s="139" t="s">
        <v>91</v>
      </c>
      <c r="C26" s="140" t="s">
        <v>119</v>
      </c>
      <c r="D26" s="141" t="s">
        <v>87</v>
      </c>
      <c r="E26" s="177">
        <v>385.92</v>
      </c>
      <c r="F26" s="158"/>
      <c r="G26" s="142">
        <f t="shared" si="6"/>
        <v>0</v>
      </c>
      <c r="O26" s="137">
        <v>2</v>
      </c>
      <c r="AA26" s="116">
        <v>12</v>
      </c>
      <c r="AB26" s="116">
        <v>1</v>
      </c>
      <c r="AC26" s="116">
        <v>38</v>
      </c>
      <c r="AZ26" s="116">
        <v>1</v>
      </c>
      <c r="BA26" s="116">
        <f t="shared" si="7"/>
        <v>0</v>
      </c>
      <c r="BB26" s="116">
        <f t="shared" si="8"/>
        <v>0</v>
      </c>
      <c r="BC26" s="116">
        <f t="shared" si="9"/>
        <v>0</v>
      </c>
      <c r="BD26" s="116">
        <f t="shared" si="10"/>
        <v>0</v>
      </c>
      <c r="BE26" s="116">
        <f t="shared" si="11"/>
        <v>0</v>
      </c>
      <c r="CZ26" s="116">
        <v>0</v>
      </c>
    </row>
    <row r="27" spans="1:104" ht="12.75">
      <c r="A27" s="138"/>
      <c r="B27" s="139" t="s">
        <v>92</v>
      </c>
      <c r="C27" s="140" t="s">
        <v>130</v>
      </c>
      <c r="D27" s="141" t="s">
        <v>81</v>
      </c>
      <c r="E27" s="177">
        <v>214.4</v>
      </c>
      <c r="F27" s="158"/>
      <c r="G27" s="142">
        <f t="shared" si="6"/>
        <v>0</v>
      </c>
      <c r="O27" s="137">
        <v>2</v>
      </c>
      <c r="AA27" s="116">
        <v>12</v>
      </c>
      <c r="AB27" s="116">
        <v>1</v>
      </c>
      <c r="AC27" s="116">
        <v>51</v>
      </c>
      <c r="AZ27" s="116">
        <v>1</v>
      </c>
      <c r="BA27" s="116">
        <f t="shared" si="7"/>
        <v>0</v>
      </c>
      <c r="BB27" s="116">
        <f t="shared" si="8"/>
        <v>0</v>
      </c>
      <c r="BC27" s="116">
        <f t="shared" si="9"/>
        <v>0</v>
      </c>
      <c r="BD27" s="116">
        <f t="shared" si="10"/>
        <v>0</v>
      </c>
      <c r="BE27" s="116">
        <f t="shared" si="11"/>
        <v>0</v>
      </c>
      <c r="CZ27" s="116">
        <v>0</v>
      </c>
    </row>
    <row r="28" spans="1:104" ht="12.75">
      <c r="A28" s="138"/>
      <c r="B28" s="139" t="s">
        <v>93</v>
      </c>
      <c r="C28" s="140" t="s">
        <v>131</v>
      </c>
      <c r="D28" s="141" t="s">
        <v>81</v>
      </c>
      <c r="E28" s="177">
        <v>214.4</v>
      </c>
      <c r="F28" s="158"/>
      <c r="G28" s="142">
        <f t="shared" si="6"/>
        <v>0</v>
      </c>
      <c r="O28" s="137">
        <v>2</v>
      </c>
      <c r="AA28" s="116">
        <v>12</v>
      </c>
      <c r="AB28" s="116">
        <v>1</v>
      </c>
      <c r="AC28" s="116">
        <v>52</v>
      </c>
      <c r="AZ28" s="116">
        <v>1</v>
      </c>
      <c r="BA28" s="116">
        <f t="shared" si="7"/>
        <v>0</v>
      </c>
      <c r="BB28" s="116">
        <f t="shared" si="8"/>
        <v>0</v>
      </c>
      <c r="BC28" s="116">
        <f t="shared" si="9"/>
        <v>0</v>
      </c>
      <c r="BD28" s="116">
        <f t="shared" si="10"/>
        <v>0</v>
      </c>
      <c r="BE28" s="116">
        <f t="shared" si="11"/>
        <v>0</v>
      </c>
      <c r="CZ28" s="116">
        <v>0</v>
      </c>
    </row>
    <row r="29" spans="1:104" ht="12.75">
      <c r="A29" s="138"/>
      <c r="B29" s="139" t="s">
        <v>94</v>
      </c>
      <c r="C29" s="140" t="s">
        <v>132</v>
      </c>
      <c r="D29" s="141" t="s">
        <v>81</v>
      </c>
      <c r="E29" s="177">
        <v>214.4</v>
      </c>
      <c r="F29" s="158"/>
      <c r="G29" s="142">
        <f t="shared" si="6"/>
        <v>0</v>
      </c>
      <c r="O29" s="137">
        <v>2</v>
      </c>
      <c r="AA29" s="116">
        <v>12</v>
      </c>
      <c r="AB29" s="116">
        <v>1</v>
      </c>
      <c r="AC29" s="116">
        <v>54</v>
      </c>
      <c r="AZ29" s="116">
        <v>1</v>
      </c>
      <c r="BA29" s="116">
        <f t="shared" si="7"/>
        <v>0</v>
      </c>
      <c r="BB29" s="116">
        <f t="shared" si="8"/>
        <v>0</v>
      </c>
      <c r="BC29" s="116">
        <f t="shared" si="9"/>
        <v>0</v>
      </c>
      <c r="BD29" s="116">
        <f t="shared" si="10"/>
        <v>0</v>
      </c>
      <c r="BE29" s="116">
        <f t="shared" si="11"/>
        <v>0</v>
      </c>
      <c r="CZ29" s="116">
        <v>0</v>
      </c>
    </row>
    <row r="30" spans="1:57" ht="12.75">
      <c r="A30" s="143"/>
      <c r="B30" s="144" t="s">
        <v>68</v>
      </c>
      <c r="C30" s="145" t="str">
        <f>CONCATENATE(B7," ",C7)</f>
        <v>1 Zemní práce</v>
      </c>
      <c r="D30" s="143"/>
      <c r="E30" s="178"/>
      <c r="F30" s="159">
        <v>0</v>
      </c>
      <c r="G30" s="147">
        <f>SUM(G8:G29)</f>
        <v>0</v>
      </c>
      <c r="O30" s="137">
        <v>4</v>
      </c>
      <c r="BA30" s="148">
        <f>SUM(BA7:BA29)</f>
        <v>0</v>
      </c>
      <c r="BB30" s="148">
        <f>SUM(BB7:BB29)</f>
        <v>0</v>
      </c>
      <c r="BC30" s="148">
        <f>SUM(BC7:BC29)</f>
        <v>0</v>
      </c>
      <c r="BD30" s="148">
        <f>SUM(BD7:BD29)</f>
        <v>0</v>
      </c>
      <c r="BE30" s="148">
        <f>SUM(BE7:BE29)</f>
        <v>0</v>
      </c>
    </row>
    <row r="31" spans="1:57" ht="12.75">
      <c r="A31" s="130" t="s">
        <v>64</v>
      </c>
      <c r="B31" s="131" t="s">
        <v>78</v>
      </c>
      <c r="C31" s="132" t="s">
        <v>133</v>
      </c>
      <c r="D31" s="133"/>
      <c r="E31" s="176"/>
      <c r="F31" s="116">
        <v>0</v>
      </c>
      <c r="G31" s="135"/>
      <c r="O31" s="137"/>
      <c r="BA31" s="148"/>
      <c r="BB31" s="148"/>
      <c r="BC31" s="148"/>
      <c r="BD31" s="148"/>
      <c r="BE31" s="148"/>
    </row>
    <row r="32" spans="1:57" ht="12.75">
      <c r="A32" s="130"/>
      <c r="B32" s="139" t="s">
        <v>65</v>
      </c>
      <c r="C32" s="191" t="s">
        <v>197</v>
      </c>
      <c r="D32" s="192" t="s">
        <v>67</v>
      </c>
      <c r="E32" s="195">
        <v>3</v>
      </c>
      <c r="F32" s="196"/>
      <c r="G32" s="171">
        <f>E32*F32</f>
        <v>0</v>
      </c>
      <c r="O32" s="137"/>
      <c r="BA32" s="148"/>
      <c r="BB32" s="148"/>
      <c r="BC32" s="148"/>
      <c r="BD32" s="148"/>
      <c r="BE32" s="148"/>
    </row>
    <row r="33" spans="1:57" ht="12.75">
      <c r="A33" s="130"/>
      <c r="B33" s="139" t="s">
        <v>70</v>
      </c>
      <c r="C33" s="191" t="s">
        <v>159</v>
      </c>
      <c r="D33" s="192" t="s">
        <v>67</v>
      </c>
      <c r="E33" s="195">
        <v>3</v>
      </c>
      <c r="F33" s="196"/>
      <c r="G33" s="171">
        <f aca="true" t="shared" si="12" ref="G33:G82">E33*F33</f>
        <v>0</v>
      </c>
      <c r="O33" s="137"/>
      <c r="BA33" s="148"/>
      <c r="BB33" s="148"/>
      <c r="BC33" s="148"/>
      <c r="BD33" s="148"/>
      <c r="BE33" s="148"/>
    </row>
    <row r="34" spans="1:57" ht="12.75">
      <c r="A34" s="130"/>
      <c r="B34" s="139" t="s">
        <v>72</v>
      </c>
      <c r="C34" s="191" t="s">
        <v>160</v>
      </c>
      <c r="D34" s="192" t="s">
        <v>67</v>
      </c>
      <c r="E34" s="195">
        <v>3</v>
      </c>
      <c r="F34" s="196"/>
      <c r="G34" s="171">
        <f t="shared" si="12"/>
        <v>0</v>
      </c>
      <c r="O34" s="137"/>
      <c r="BA34" s="148"/>
      <c r="BB34" s="148"/>
      <c r="BC34" s="148"/>
      <c r="BD34" s="148"/>
      <c r="BE34" s="148"/>
    </row>
    <row r="35" spans="1:57" ht="12.75">
      <c r="A35" s="130"/>
      <c r="B35" s="139" t="s">
        <v>74</v>
      </c>
      <c r="C35" s="191" t="s">
        <v>161</v>
      </c>
      <c r="D35" s="192" t="s">
        <v>67</v>
      </c>
      <c r="E35" s="195">
        <v>3</v>
      </c>
      <c r="F35" s="196"/>
      <c r="G35" s="171">
        <f t="shared" si="12"/>
        <v>0</v>
      </c>
      <c r="O35" s="137"/>
      <c r="BA35" s="148"/>
      <c r="BB35" s="148"/>
      <c r="BC35" s="148"/>
      <c r="BD35" s="148"/>
      <c r="BE35" s="148"/>
    </row>
    <row r="36" spans="1:57" ht="12.75">
      <c r="A36" s="130"/>
      <c r="B36" s="139" t="s">
        <v>75</v>
      </c>
      <c r="C36" s="191" t="s">
        <v>195</v>
      </c>
      <c r="D36" s="192" t="s">
        <v>67</v>
      </c>
      <c r="E36" s="195">
        <v>3</v>
      </c>
      <c r="F36" s="196"/>
      <c r="G36" s="171">
        <f t="shared" si="12"/>
        <v>0</v>
      </c>
      <c r="O36" s="137"/>
      <c r="BA36" s="148"/>
      <c r="BB36" s="148"/>
      <c r="BC36" s="148"/>
      <c r="BD36" s="148"/>
      <c r="BE36" s="148"/>
    </row>
    <row r="37" spans="1:57" ht="12.75">
      <c r="A37" s="130"/>
      <c r="B37" s="139" t="s">
        <v>76</v>
      </c>
      <c r="C37" s="191" t="s">
        <v>162</v>
      </c>
      <c r="D37" s="192" t="s">
        <v>67</v>
      </c>
      <c r="E37" s="195">
        <v>4</v>
      </c>
      <c r="F37" s="196"/>
      <c r="G37" s="171">
        <f t="shared" si="12"/>
        <v>0</v>
      </c>
      <c r="O37" s="137"/>
      <c r="BA37" s="148"/>
      <c r="BB37" s="148"/>
      <c r="BC37" s="148"/>
      <c r="BD37" s="148"/>
      <c r="BE37" s="148"/>
    </row>
    <row r="38" spans="1:57" ht="12.75">
      <c r="A38" s="130"/>
      <c r="B38" s="139" t="s">
        <v>77</v>
      </c>
      <c r="C38" s="191" t="s">
        <v>163</v>
      </c>
      <c r="D38" s="192" t="s">
        <v>67</v>
      </c>
      <c r="E38" s="195">
        <v>2</v>
      </c>
      <c r="F38" s="196"/>
      <c r="G38" s="171">
        <f t="shared" si="12"/>
        <v>0</v>
      </c>
      <c r="O38" s="137"/>
      <c r="BA38" s="148"/>
      <c r="BB38" s="148"/>
      <c r="BC38" s="148"/>
      <c r="BD38" s="148"/>
      <c r="BE38" s="148"/>
    </row>
    <row r="39" spans="1:57" ht="12.75">
      <c r="A39" s="130"/>
      <c r="B39" s="139" t="s">
        <v>78</v>
      </c>
      <c r="C39" s="191" t="s">
        <v>158</v>
      </c>
      <c r="D39" s="192" t="s">
        <v>67</v>
      </c>
      <c r="E39" s="195">
        <v>3</v>
      </c>
      <c r="F39" s="196"/>
      <c r="G39" s="171">
        <f t="shared" si="12"/>
        <v>0</v>
      </c>
      <c r="O39" s="137"/>
      <c r="BA39" s="148"/>
      <c r="BB39" s="148"/>
      <c r="BC39" s="148"/>
      <c r="BD39" s="148"/>
      <c r="BE39" s="148"/>
    </row>
    <row r="40" spans="1:57" ht="12.75">
      <c r="A40" s="130"/>
      <c r="B40" s="139" t="s">
        <v>79</v>
      </c>
      <c r="C40" s="191" t="s">
        <v>198</v>
      </c>
      <c r="D40" s="192" t="s">
        <v>67</v>
      </c>
      <c r="E40" s="195">
        <v>1</v>
      </c>
      <c r="F40" s="196"/>
      <c r="G40" s="171">
        <f t="shared" si="12"/>
        <v>0</v>
      </c>
      <c r="O40" s="137"/>
      <c r="BA40" s="148"/>
      <c r="BB40" s="148"/>
      <c r="BC40" s="148"/>
      <c r="BD40" s="148"/>
      <c r="BE40" s="148"/>
    </row>
    <row r="41" spans="1:57" ht="12.75">
      <c r="A41" s="130"/>
      <c r="B41" s="139" t="s">
        <v>80</v>
      </c>
      <c r="C41" s="191" t="s">
        <v>199</v>
      </c>
      <c r="D41" s="192" t="s">
        <v>67</v>
      </c>
      <c r="E41" s="195">
        <v>7</v>
      </c>
      <c r="F41" s="196"/>
      <c r="G41" s="171">
        <f t="shared" si="12"/>
        <v>0</v>
      </c>
      <c r="O41" s="137"/>
      <c r="BA41" s="148"/>
      <c r="BB41" s="148"/>
      <c r="BC41" s="148"/>
      <c r="BD41" s="148"/>
      <c r="BE41" s="148"/>
    </row>
    <row r="42" spans="1:57" ht="12.75">
      <c r="A42" s="130"/>
      <c r="B42" s="139" t="s">
        <v>82</v>
      </c>
      <c r="C42" s="191" t="s">
        <v>200</v>
      </c>
      <c r="D42" s="192" t="s">
        <v>67</v>
      </c>
      <c r="E42" s="195">
        <v>4</v>
      </c>
      <c r="F42" s="196"/>
      <c r="G42" s="171">
        <f t="shared" si="12"/>
        <v>0</v>
      </c>
      <c r="O42" s="137"/>
      <c r="BA42" s="148"/>
      <c r="BB42" s="148"/>
      <c r="BC42" s="148"/>
      <c r="BD42" s="148"/>
      <c r="BE42" s="148"/>
    </row>
    <row r="43" spans="1:57" ht="12.75">
      <c r="A43" s="130"/>
      <c r="B43" s="139" t="s">
        <v>134</v>
      </c>
      <c r="C43" s="191" t="s">
        <v>201</v>
      </c>
      <c r="D43" s="192" t="s">
        <v>67</v>
      </c>
      <c r="E43" s="195">
        <v>5</v>
      </c>
      <c r="F43" s="196"/>
      <c r="G43" s="171">
        <f t="shared" si="12"/>
        <v>0</v>
      </c>
      <c r="O43" s="137"/>
      <c r="BA43" s="148"/>
      <c r="BB43" s="148"/>
      <c r="BC43" s="148"/>
      <c r="BD43" s="148"/>
      <c r="BE43" s="148"/>
    </row>
    <row r="44" spans="1:57" ht="12.75">
      <c r="A44" s="130"/>
      <c r="B44" s="139" t="s">
        <v>83</v>
      </c>
      <c r="C44" s="191" t="s">
        <v>164</v>
      </c>
      <c r="D44" s="192" t="s">
        <v>67</v>
      </c>
      <c r="E44" s="195">
        <v>5</v>
      </c>
      <c r="F44" s="196"/>
      <c r="G44" s="171">
        <f t="shared" si="12"/>
        <v>0</v>
      </c>
      <c r="O44" s="137"/>
      <c r="BA44" s="148"/>
      <c r="BB44" s="148"/>
      <c r="BC44" s="148"/>
      <c r="BD44" s="148"/>
      <c r="BE44" s="148"/>
    </row>
    <row r="45" spans="1:57" ht="12.75">
      <c r="A45" s="130"/>
      <c r="B45" s="139" t="s">
        <v>84</v>
      </c>
      <c r="C45" s="191" t="s">
        <v>165</v>
      </c>
      <c r="D45" s="192" t="s">
        <v>67</v>
      </c>
      <c r="E45" s="195">
        <v>5</v>
      </c>
      <c r="F45" s="196"/>
      <c r="G45" s="171">
        <f t="shared" si="12"/>
        <v>0</v>
      </c>
      <c r="O45" s="137"/>
      <c r="BA45" s="148"/>
      <c r="BB45" s="148"/>
      <c r="BC45" s="148"/>
      <c r="BD45" s="148"/>
      <c r="BE45" s="148"/>
    </row>
    <row r="46" spans="1:57" ht="12.75">
      <c r="A46" s="130"/>
      <c r="B46" s="139" t="s">
        <v>86</v>
      </c>
      <c r="C46" s="191" t="s">
        <v>166</v>
      </c>
      <c r="D46" s="192" t="s">
        <v>67</v>
      </c>
      <c r="E46" s="195">
        <v>2</v>
      </c>
      <c r="F46" s="196"/>
      <c r="G46" s="171">
        <f t="shared" si="12"/>
        <v>0</v>
      </c>
      <c r="O46" s="137"/>
      <c r="BA46" s="148"/>
      <c r="BB46" s="148"/>
      <c r="BC46" s="148"/>
      <c r="BD46" s="148"/>
      <c r="BE46" s="148"/>
    </row>
    <row r="47" spans="1:57" ht="12.75">
      <c r="A47" s="130"/>
      <c r="B47" s="139" t="s">
        <v>88</v>
      </c>
      <c r="C47" s="191" t="s">
        <v>167</v>
      </c>
      <c r="D47" s="192" t="s">
        <v>67</v>
      </c>
      <c r="E47" s="195">
        <v>4</v>
      </c>
      <c r="F47" s="196"/>
      <c r="G47" s="171">
        <f t="shared" si="12"/>
        <v>0</v>
      </c>
      <c r="O47" s="137"/>
      <c r="BA47" s="148"/>
      <c r="BB47" s="148"/>
      <c r="BC47" s="148"/>
      <c r="BD47" s="148"/>
      <c r="BE47" s="148"/>
    </row>
    <row r="48" spans="1:57" ht="12.75">
      <c r="A48" s="130"/>
      <c r="B48" s="139" t="s">
        <v>89</v>
      </c>
      <c r="C48" s="191" t="s">
        <v>168</v>
      </c>
      <c r="D48" s="192" t="s">
        <v>67</v>
      </c>
      <c r="E48" s="195">
        <v>4</v>
      </c>
      <c r="F48" s="196"/>
      <c r="G48" s="171">
        <f t="shared" si="12"/>
        <v>0</v>
      </c>
      <c r="O48" s="137"/>
      <c r="BA48" s="148"/>
      <c r="BB48" s="148"/>
      <c r="BC48" s="148"/>
      <c r="BD48" s="148"/>
      <c r="BE48" s="148"/>
    </row>
    <row r="49" spans="1:57" ht="12.75">
      <c r="A49" s="130"/>
      <c r="B49" s="139" t="s">
        <v>90</v>
      </c>
      <c r="C49" s="191" t="s">
        <v>169</v>
      </c>
      <c r="D49" s="192" t="s">
        <v>67</v>
      </c>
      <c r="E49" s="195">
        <v>1</v>
      </c>
      <c r="F49" s="196"/>
      <c r="G49" s="171">
        <f t="shared" si="12"/>
        <v>0</v>
      </c>
      <c r="O49" s="137"/>
      <c r="BA49" s="148"/>
      <c r="BB49" s="148"/>
      <c r="BC49" s="148"/>
      <c r="BD49" s="148"/>
      <c r="BE49" s="148"/>
    </row>
    <row r="50" spans="1:57" ht="12.75">
      <c r="A50" s="130"/>
      <c r="B50" s="139" t="s">
        <v>91</v>
      </c>
      <c r="C50" s="191" t="s">
        <v>170</v>
      </c>
      <c r="D50" s="192" t="s">
        <v>67</v>
      </c>
      <c r="E50" s="195">
        <v>1</v>
      </c>
      <c r="F50" s="196"/>
      <c r="G50" s="171">
        <f t="shared" si="12"/>
        <v>0</v>
      </c>
      <c r="O50" s="137"/>
      <c r="BA50" s="148"/>
      <c r="BB50" s="148"/>
      <c r="BC50" s="148"/>
      <c r="BD50" s="148"/>
      <c r="BE50" s="148"/>
    </row>
    <row r="51" spans="1:57" ht="12.75">
      <c r="A51" s="130"/>
      <c r="B51" s="139" t="s">
        <v>92</v>
      </c>
      <c r="C51" s="191" t="s">
        <v>171</v>
      </c>
      <c r="D51" s="192" t="s">
        <v>67</v>
      </c>
      <c r="E51" s="195">
        <v>1</v>
      </c>
      <c r="F51" s="196"/>
      <c r="G51" s="171">
        <f t="shared" si="12"/>
        <v>0</v>
      </c>
      <c r="O51" s="137"/>
      <c r="BA51" s="148"/>
      <c r="BB51" s="148"/>
      <c r="BC51" s="148"/>
      <c r="BD51" s="148"/>
      <c r="BE51" s="148"/>
    </row>
    <row r="52" spans="1:57" ht="12.75">
      <c r="A52" s="130"/>
      <c r="B52" s="139" t="s">
        <v>93</v>
      </c>
      <c r="C52" s="191" t="s">
        <v>172</v>
      </c>
      <c r="D52" s="192" t="s">
        <v>67</v>
      </c>
      <c r="E52" s="195">
        <v>4</v>
      </c>
      <c r="F52" s="196"/>
      <c r="G52" s="171">
        <f t="shared" si="12"/>
        <v>0</v>
      </c>
      <c r="O52" s="137"/>
      <c r="BA52" s="148"/>
      <c r="BB52" s="148"/>
      <c r="BC52" s="148"/>
      <c r="BD52" s="148"/>
      <c r="BE52" s="148"/>
    </row>
    <row r="53" spans="1:57" ht="12.75">
      <c r="A53" s="130"/>
      <c r="B53" s="139" t="s">
        <v>94</v>
      </c>
      <c r="C53" s="191" t="s">
        <v>173</v>
      </c>
      <c r="D53" s="192" t="s">
        <v>67</v>
      </c>
      <c r="E53" s="195">
        <v>1</v>
      </c>
      <c r="F53" s="196"/>
      <c r="G53" s="171">
        <f t="shared" si="12"/>
        <v>0</v>
      </c>
      <c r="O53" s="137"/>
      <c r="BA53" s="148"/>
      <c r="BB53" s="148"/>
      <c r="BC53" s="148"/>
      <c r="BD53" s="148"/>
      <c r="BE53" s="148"/>
    </row>
    <row r="54" spans="1:57" ht="12.75">
      <c r="A54" s="130"/>
      <c r="B54" s="139" t="s">
        <v>95</v>
      </c>
      <c r="C54" s="191" t="s">
        <v>174</v>
      </c>
      <c r="D54" s="192" t="s">
        <v>67</v>
      </c>
      <c r="E54" s="195">
        <v>1</v>
      </c>
      <c r="F54" s="196"/>
      <c r="G54" s="171">
        <f t="shared" si="12"/>
        <v>0</v>
      </c>
      <c r="O54" s="137"/>
      <c r="BA54" s="148"/>
      <c r="BB54" s="148"/>
      <c r="BC54" s="148"/>
      <c r="BD54" s="148"/>
      <c r="BE54" s="148"/>
    </row>
    <row r="55" spans="1:57" ht="12.75">
      <c r="A55" s="130"/>
      <c r="B55" s="139" t="s">
        <v>96</v>
      </c>
      <c r="C55" s="191" t="s">
        <v>175</v>
      </c>
      <c r="D55" s="192" t="s">
        <v>67</v>
      </c>
      <c r="E55" s="195">
        <v>2</v>
      </c>
      <c r="F55" s="196"/>
      <c r="G55" s="171">
        <f t="shared" si="12"/>
        <v>0</v>
      </c>
      <c r="O55" s="137"/>
      <c r="BA55" s="148"/>
      <c r="BB55" s="148"/>
      <c r="BC55" s="148"/>
      <c r="BD55" s="148"/>
      <c r="BE55" s="148"/>
    </row>
    <row r="56" spans="1:57" ht="12.75">
      <c r="A56" s="130"/>
      <c r="B56" s="139" t="s">
        <v>97</v>
      </c>
      <c r="C56" s="191" t="s">
        <v>176</v>
      </c>
      <c r="D56" s="192" t="s">
        <v>67</v>
      </c>
      <c r="E56" s="195">
        <v>3</v>
      </c>
      <c r="F56" s="196"/>
      <c r="G56" s="171">
        <f t="shared" si="12"/>
        <v>0</v>
      </c>
      <c r="O56" s="137"/>
      <c r="BA56" s="148"/>
      <c r="BB56" s="148"/>
      <c r="BC56" s="148"/>
      <c r="BD56" s="148"/>
      <c r="BE56" s="148"/>
    </row>
    <row r="57" spans="1:57" ht="12.75">
      <c r="A57" s="130"/>
      <c r="B57" s="139" t="s">
        <v>99</v>
      </c>
      <c r="C57" s="193" t="s">
        <v>202</v>
      </c>
      <c r="D57" s="194" t="s">
        <v>71</v>
      </c>
      <c r="E57" s="195">
        <v>266</v>
      </c>
      <c r="F57" s="196"/>
      <c r="G57" s="171">
        <f t="shared" si="12"/>
        <v>0</v>
      </c>
      <c r="O57" s="137"/>
      <c r="BA57" s="148"/>
      <c r="BB57" s="148"/>
      <c r="BC57" s="148"/>
      <c r="BD57" s="148"/>
      <c r="BE57" s="148"/>
    </row>
    <row r="58" spans="1:57" ht="12.75">
      <c r="A58" s="130"/>
      <c r="B58" s="139" t="s">
        <v>196</v>
      </c>
      <c r="C58" s="193" t="s">
        <v>177</v>
      </c>
      <c r="D58" s="194" t="s">
        <v>67</v>
      </c>
      <c r="E58" s="195">
        <v>9</v>
      </c>
      <c r="F58" s="196"/>
      <c r="G58" s="171">
        <f t="shared" si="12"/>
        <v>0</v>
      </c>
      <c r="O58" s="137"/>
      <c r="BA58" s="148"/>
      <c r="BB58" s="148"/>
      <c r="BC58" s="148"/>
      <c r="BD58" s="148"/>
      <c r="BE58" s="148"/>
    </row>
    <row r="59" spans="1:57" ht="12.75">
      <c r="A59" s="130"/>
      <c r="B59" s="139" t="s">
        <v>135</v>
      </c>
      <c r="C59" s="193" t="s">
        <v>178</v>
      </c>
      <c r="D59" s="194" t="s">
        <v>67</v>
      </c>
      <c r="E59" s="195">
        <v>9</v>
      </c>
      <c r="F59" s="196"/>
      <c r="G59" s="171">
        <f t="shared" si="12"/>
        <v>0</v>
      </c>
      <c r="O59" s="137"/>
      <c r="BA59" s="148"/>
      <c r="BB59" s="148"/>
      <c r="BC59" s="148"/>
      <c r="BD59" s="148"/>
      <c r="BE59" s="148"/>
    </row>
    <row r="60" spans="1:57" ht="12.75">
      <c r="A60" s="130"/>
      <c r="B60" s="139" t="s">
        <v>100</v>
      </c>
      <c r="C60" s="193" t="s">
        <v>179</v>
      </c>
      <c r="D60" s="194" t="s">
        <v>67</v>
      </c>
      <c r="E60" s="195">
        <v>30</v>
      </c>
      <c r="F60" s="196"/>
      <c r="G60" s="171">
        <f t="shared" si="12"/>
        <v>0</v>
      </c>
      <c r="O60" s="137"/>
      <c r="BA60" s="148"/>
      <c r="BB60" s="148"/>
      <c r="BC60" s="148"/>
      <c r="BD60" s="148"/>
      <c r="BE60" s="148"/>
    </row>
    <row r="61" spans="1:57" ht="12.75">
      <c r="A61" s="130"/>
      <c r="B61" s="139" t="s">
        <v>102</v>
      </c>
      <c r="C61" s="193" t="s">
        <v>180</v>
      </c>
      <c r="D61" s="194" t="s">
        <v>67</v>
      </c>
      <c r="E61" s="195">
        <v>3</v>
      </c>
      <c r="F61" s="196"/>
      <c r="G61" s="171">
        <f t="shared" si="12"/>
        <v>0</v>
      </c>
      <c r="O61" s="137"/>
      <c r="BA61" s="148"/>
      <c r="BB61" s="148"/>
      <c r="BC61" s="148"/>
      <c r="BD61" s="148"/>
      <c r="BE61" s="148"/>
    </row>
    <row r="62" spans="1:57" ht="12.75">
      <c r="A62" s="130"/>
      <c r="B62" s="139" t="s">
        <v>103</v>
      </c>
      <c r="C62" s="193" t="s">
        <v>203</v>
      </c>
      <c r="D62" s="194" t="s">
        <v>71</v>
      </c>
      <c r="E62" s="195">
        <v>40</v>
      </c>
      <c r="F62" s="196"/>
      <c r="G62" s="171">
        <f t="shared" si="12"/>
        <v>0</v>
      </c>
      <c r="O62" s="137"/>
      <c r="BA62" s="148"/>
      <c r="BB62" s="148"/>
      <c r="BC62" s="148"/>
      <c r="BD62" s="148"/>
      <c r="BE62" s="148"/>
    </row>
    <row r="63" spans="1:57" ht="12.75">
      <c r="A63" s="130"/>
      <c r="B63" s="139" t="s">
        <v>105</v>
      </c>
      <c r="C63" s="193" t="s">
        <v>181</v>
      </c>
      <c r="D63" s="194" t="s">
        <v>67</v>
      </c>
      <c r="E63" s="195">
        <v>5</v>
      </c>
      <c r="F63" s="196"/>
      <c r="G63" s="171">
        <f t="shared" si="12"/>
        <v>0</v>
      </c>
      <c r="O63" s="137"/>
      <c r="BA63" s="148"/>
      <c r="BB63" s="148"/>
      <c r="BC63" s="148"/>
      <c r="BD63" s="148"/>
      <c r="BE63" s="148"/>
    </row>
    <row r="64" spans="1:57" ht="12.75">
      <c r="A64" s="130"/>
      <c r="B64" s="139" t="s">
        <v>107</v>
      </c>
      <c r="C64" s="193" t="s">
        <v>182</v>
      </c>
      <c r="D64" s="194" t="s">
        <v>67</v>
      </c>
      <c r="E64" s="195">
        <v>5</v>
      </c>
      <c r="F64" s="196"/>
      <c r="G64" s="171">
        <f t="shared" si="12"/>
        <v>0</v>
      </c>
      <c r="O64" s="137"/>
      <c r="BA64" s="148"/>
      <c r="BB64" s="148"/>
      <c r="BC64" s="148"/>
      <c r="BD64" s="148"/>
      <c r="BE64" s="148"/>
    </row>
    <row r="65" spans="1:57" ht="12.75">
      <c r="A65" s="130"/>
      <c r="B65" s="139" t="s">
        <v>109</v>
      </c>
      <c r="C65" s="193" t="s">
        <v>183</v>
      </c>
      <c r="D65" s="194" t="s">
        <v>67</v>
      </c>
      <c r="E65" s="195">
        <v>8</v>
      </c>
      <c r="F65" s="196"/>
      <c r="G65" s="171">
        <f t="shared" si="12"/>
        <v>0</v>
      </c>
      <c r="O65" s="137"/>
      <c r="BA65" s="148"/>
      <c r="BB65" s="148"/>
      <c r="BC65" s="148"/>
      <c r="BD65" s="148"/>
      <c r="BE65" s="148"/>
    </row>
    <row r="66" spans="1:57" ht="12.75">
      <c r="A66" s="130"/>
      <c r="B66" s="139" t="s">
        <v>111</v>
      </c>
      <c r="C66" s="193" t="s">
        <v>184</v>
      </c>
      <c r="D66" s="194" t="s">
        <v>67</v>
      </c>
      <c r="E66" s="195">
        <v>7</v>
      </c>
      <c r="F66" s="196"/>
      <c r="G66" s="171">
        <f t="shared" si="12"/>
        <v>0</v>
      </c>
      <c r="O66" s="137"/>
      <c r="BA66" s="148"/>
      <c r="BB66" s="148"/>
      <c r="BC66" s="148"/>
      <c r="BD66" s="148"/>
      <c r="BE66" s="148"/>
    </row>
    <row r="67" spans="1:57" ht="12.75">
      <c r="A67" s="130"/>
      <c r="B67" s="139" t="s">
        <v>112</v>
      </c>
      <c r="C67" s="193" t="s">
        <v>185</v>
      </c>
      <c r="D67" s="194" t="s">
        <v>67</v>
      </c>
      <c r="E67" s="195">
        <v>1</v>
      </c>
      <c r="F67" s="196"/>
      <c r="G67" s="171">
        <f t="shared" si="12"/>
        <v>0</v>
      </c>
      <c r="O67" s="137"/>
      <c r="BA67" s="148"/>
      <c r="BB67" s="148"/>
      <c r="BC67" s="148"/>
      <c r="BD67" s="148"/>
      <c r="BE67" s="148"/>
    </row>
    <row r="68" spans="1:57" ht="12.75">
      <c r="A68" s="130"/>
      <c r="B68" s="139" t="s">
        <v>113</v>
      </c>
      <c r="C68" s="193" t="s">
        <v>186</v>
      </c>
      <c r="D68" s="194" t="s">
        <v>67</v>
      </c>
      <c r="E68" s="195">
        <v>1</v>
      </c>
      <c r="F68" s="196"/>
      <c r="G68" s="171">
        <f t="shared" si="12"/>
        <v>0</v>
      </c>
      <c r="O68" s="137"/>
      <c r="BA68" s="148"/>
      <c r="BB68" s="148"/>
      <c r="BC68" s="148"/>
      <c r="BD68" s="148"/>
      <c r="BE68" s="148"/>
    </row>
    <row r="69" spans="1:57" ht="12.75">
      <c r="A69" s="130"/>
      <c r="B69" s="139" t="s">
        <v>114</v>
      </c>
      <c r="C69" s="193" t="s">
        <v>204</v>
      </c>
      <c r="D69" s="194" t="s">
        <v>67</v>
      </c>
      <c r="E69" s="195">
        <v>1</v>
      </c>
      <c r="F69" s="196"/>
      <c r="G69" s="171">
        <f t="shared" si="12"/>
        <v>0</v>
      </c>
      <c r="O69" s="137"/>
      <c r="BA69" s="148"/>
      <c r="BB69" s="148"/>
      <c r="BC69" s="148"/>
      <c r="BD69" s="148"/>
      <c r="BE69" s="148"/>
    </row>
    <row r="70" spans="1:57" ht="12.75">
      <c r="A70" s="130"/>
      <c r="B70" s="139" t="s">
        <v>115</v>
      </c>
      <c r="C70" s="193" t="s">
        <v>187</v>
      </c>
      <c r="D70" s="194" t="s">
        <v>67</v>
      </c>
      <c r="E70" s="195">
        <v>1</v>
      </c>
      <c r="F70" s="196"/>
      <c r="G70" s="171">
        <f t="shared" si="12"/>
        <v>0</v>
      </c>
      <c r="O70" s="137"/>
      <c r="BA70" s="148"/>
      <c r="BB70" s="148"/>
      <c r="BC70" s="148"/>
      <c r="BD70" s="148"/>
      <c r="BE70" s="148"/>
    </row>
    <row r="71" spans="1:57" ht="12.75">
      <c r="A71" s="130"/>
      <c r="B71" s="139" t="s">
        <v>116</v>
      </c>
      <c r="C71" s="193" t="s">
        <v>188</v>
      </c>
      <c r="D71" s="194" t="s">
        <v>67</v>
      </c>
      <c r="E71" s="195">
        <v>1</v>
      </c>
      <c r="F71" s="196"/>
      <c r="G71" s="171">
        <f t="shared" si="12"/>
        <v>0</v>
      </c>
      <c r="O71" s="137"/>
      <c r="BA71" s="148"/>
      <c r="BB71" s="148"/>
      <c r="BC71" s="148"/>
      <c r="BD71" s="148"/>
      <c r="BE71" s="148"/>
    </row>
    <row r="72" spans="1:57" ht="12.75">
      <c r="A72" s="130"/>
      <c r="B72" s="139" t="s">
        <v>118</v>
      </c>
      <c r="C72" s="193" t="s">
        <v>205</v>
      </c>
      <c r="D72" s="194" t="s">
        <v>71</v>
      </c>
      <c r="E72" s="195">
        <v>14</v>
      </c>
      <c r="F72" s="196"/>
      <c r="G72" s="171">
        <f t="shared" si="12"/>
        <v>0</v>
      </c>
      <c r="O72" s="137"/>
      <c r="BA72" s="148"/>
      <c r="BB72" s="148"/>
      <c r="BC72" s="148"/>
      <c r="BD72" s="148"/>
      <c r="BE72" s="148"/>
    </row>
    <row r="73" spans="1:57" ht="12.75">
      <c r="A73" s="130"/>
      <c r="B73" s="139" t="s">
        <v>120</v>
      </c>
      <c r="C73" s="193" t="s">
        <v>189</v>
      </c>
      <c r="D73" s="194" t="s">
        <v>67</v>
      </c>
      <c r="E73" s="195">
        <v>1</v>
      </c>
      <c r="F73" s="196"/>
      <c r="G73" s="171">
        <f t="shared" si="12"/>
        <v>0</v>
      </c>
      <c r="O73" s="137"/>
      <c r="BA73" s="148"/>
      <c r="BB73" s="148"/>
      <c r="BC73" s="148"/>
      <c r="BD73" s="148"/>
      <c r="BE73" s="148"/>
    </row>
    <row r="74" spans="1:57" ht="12.75">
      <c r="A74" s="130"/>
      <c r="B74" s="139" t="s">
        <v>121</v>
      </c>
      <c r="C74" s="193" t="s">
        <v>190</v>
      </c>
      <c r="D74" s="194" t="s">
        <v>67</v>
      </c>
      <c r="E74" s="195">
        <v>1</v>
      </c>
      <c r="F74" s="196"/>
      <c r="G74" s="171">
        <f t="shared" si="12"/>
        <v>0</v>
      </c>
      <c r="O74" s="137"/>
      <c r="BA74" s="148"/>
      <c r="BB74" s="148"/>
      <c r="BC74" s="148"/>
      <c r="BD74" s="148"/>
      <c r="BE74" s="148"/>
    </row>
    <row r="75" spans="1:57" ht="12.75">
      <c r="A75" s="130"/>
      <c r="B75" s="139" t="s">
        <v>122</v>
      </c>
      <c r="C75" s="191" t="s">
        <v>191</v>
      </c>
      <c r="D75" s="192" t="s">
        <v>67</v>
      </c>
      <c r="E75" s="195">
        <v>30</v>
      </c>
      <c r="F75" s="196"/>
      <c r="G75" s="171">
        <f t="shared" si="12"/>
        <v>0</v>
      </c>
      <c r="O75" s="137"/>
      <c r="BA75" s="148"/>
      <c r="BB75" s="148"/>
      <c r="BC75" s="148"/>
      <c r="BD75" s="148"/>
      <c r="BE75" s="148"/>
    </row>
    <row r="76" spans="1:57" ht="12.75">
      <c r="A76" s="130"/>
      <c r="B76" s="139" t="s">
        <v>123</v>
      </c>
      <c r="C76" s="191" t="s">
        <v>192</v>
      </c>
      <c r="D76" s="192" t="s">
        <v>67</v>
      </c>
      <c r="E76" s="195">
        <v>19</v>
      </c>
      <c r="F76" s="196"/>
      <c r="G76" s="171">
        <f t="shared" si="12"/>
        <v>0</v>
      </c>
      <c r="O76" s="137"/>
      <c r="BA76" s="148"/>
      <c r="BB76" s="148"/>
      <c r="BC76" s="148"/>
      <c r="BD76" s="148"/>
      <c r="BE76" s="148"/>
    </row>
    <row r="77" spans="1:57" ht="12.75">
      <c r="A77" s="130"/>
      <c r="B77" s="139" t="s">
        <v>124</v>
      </c>
      <c r="C77" s="191" t="s">
        <v>193</v>
      </c>
      <c r="D77" s="192" t="s">
        <v>153</v>
      </c>
      <c r="E77" s="195">
        <v>30</v>
      </c>
      <c r="F77" s="196"/>
      <c r="G77" s="171">
        <f t="shared" si="12"/>
        <v>0</v>
      </c>
      <c r="O77" s="137"/>
      <c r="BA77" s="148"/>
      <c r="BB77" s="148"/>
      <c r="BC77" s="148"/>
      <c r="BD77" s="148"/>
      <c r="BE77" s="148"/>
    </row>
    <row r="78" spans="1:57" ht="12.75">
      <c r="A78" s="130"/>
      <c r="B78" s="139" t="s">
        <v>125</v>
      </c>
      <c r="C78" s="191" t="s">
        <v>194</v>
      </c>
      <c r="D78" s="192" t="s">
        <v>71</v>
      </c>
      <c r="E78" s="195">
        <v>320</v>
      </c>
      <c r="F78" s="196"/>
      <c r="G78" s="171">
        <f t="shared" si="12"/>
        <v>0</v>
      </c>
      <c r="O78" s="137"/>
      <c r="BA78" s="148"/>
      <c r="BB78" s="148"/>
      <c r="BC78" s="148"/>
      <c r="BD78" s="148"/>
      <c r="BE78" s="148"/>
    </row>
    <row r="79" spans="1:57" ht="12.75">
      <c r="A79" s="130"/>
      <c r="B79" s="139" t="s">
        <v>126</v>
      </c>
      <c r="C79" s="191" t="s">
        <v>154</v>
      </c>
      <c r="D79" s="192" t="s">
        <v>71</v>
      </c>
      <c r="E79" s="195">
        <v>320</v>
      </c>
      <c r="F79" s="196"/>
      <c r="G79" s="171">
        <f t="shared" si="12"/>
        <v>0</v>
      </c>
      <c r="O79" s="137"/>
      <c r="BA79" s="148"/>
      <c r="BB79" s="148"/>
      <c r="BC79" s="148"/>
      <c r="BD79" s="148"/>
      <c r="BE79" s="148"/>
    </row>
    <row r="80" spans="1:57" ht="12.75">
      <c r="A80" s="130"/>
      <c r="B80" s="139" t="s">
        <v>127</v>
      </c>
      <c r="C80" s="191" t="s">
        <v>155</v>
      </c>
      <c r="D80" s="192" t="s">
        <v>71</v>
      </c>
      <c r="E80" s="195">
        <v>320</v>
      </c>
      <c r="F80" s="196"/>
      <c r="G80" s="171">
        <f t="shared" si="12"/>
        <v>0</v>
      </c>
      <c r="O80" s="137"/>
      <c r="BA80" s="148"/>
      <c r="BB80" s="148"/>
      <c r="BC80" s="148"/>
      <c r="BD80" s="148"/>
      <c r="BE80" s="148"/>
    </row>
    <row r="81" spans="1:57" ht="12.75">
      <c r="A81" s="130"/>
      <c r="B81" s="139" t="s">
        <v>128</v>
      </c>
      <c r="C81" s="191" t="s">
        <v>156</v>
      </c>
      <c r="D81" s="192" t="s">
        <v>69</v>
      </c>
      <c r="E81" s="195">
        <v>1</v>
      </c>
      <c r="F81" s="196"/>
      <c r="G81" s="171">
        <f t="shared" si="12"/>
        <v>0</v>
      </c>
      <c r="O81" s="137"/>
      <c r="BA81" s="148"/>
      <c r="BB81" s="148"/>
      <c r="BC81" s="148"/>
      <c r="BD81" s="148"/>
      <c r="BE81" s="148"/>
    </row>
    <row r="82" spans="1:57" ht="12.75">
      <c r="A82" s="130"/>
      <c r="B82" s="139" t="s">
        <v>129</v>
      </c>
      <c r="C82" s="191" t="s">
        <v>157</v>
      </c>
      <c r="D82" s="192" t="s">
        <v>69</v>
      </c>
      <c r="E82" s="195">
        <v>1</v>
      </c>
      <c r="F82" s="196"/>
      <c r="G82" s="171">
        <f t="shared" si="12"/>
        <v>0</v>
      </c>
      <c r="O82" s="137"/>
      <c r="BA82" s="148"/>
      <c r="BB82" s="148"/>
      <c r="BC82" s="148"/>
      <c r="BD82" s="148"/>
      <c r="BE82" s="148"/>
    </row>
    <row r="83" spans="1:57" ht="12.75">
      <c r="A83" s="143"/>
      <c r="B83" s="144" t="s">
        <v>68</v>
      </c>
      <c r="C83" s="145" t="s">
        <v>152</v>
      </c>
      <c r="D83" s="143"/>
      <c r="E83" s="178"/>
      <c r="F83" s="159">
        <v>0</v>
      </c>
      <c r="G83" s="147">
        <f>SUM(G32:G82)</f>
        <v>0</v>
      </c>
      <c r="O83" s="137"/>
      <c r="BA83" s="148"/>
      <c r="BB83" s="148"/>
      <c r="BC83" s="148"/>
      <c r="BD83" s="148"/>
      <c r="BE83" s="148"/>
    </row>
    <row r="84" spans="1:15" ht="12.75">
      <c r="A84" s="130" t="s">
        <v>64</v>
      </c>
      <c r="B84" s="131" t="s">
        <v>136</v>
      </c>
      <c r="C84" s="132" t="s">
        <v>137</v>
      </c>
      <c r="D84" s="133"/>
      <c r="E84" s="176"/>
      <c r="F84" s="116">
        <v>0</v>
      </c>
      <c r="G84" s="135"/>
      <c r="H84" s="136"/>
      <c r="O84" s="137">
        <v>1</v>
      </c>
    </row>
    <row r="85" spans="1:104" ht="12.75">
      <c r="A85" s="138"/>
      <c r="B85" s="139" t="s">
        <v>65</v>
      </c>
      <c r="C85" s="140" t="s">
        <v>138</v>
      </c>
      <c r="D85" s="141" t="s">
        <v>85</v>
      </c>
      <c r="E85" s="179">
        <v>805.93</v>
      </c>
      <c r="F85" s="197"/>
      <c r="G85" s="160">
        <f>E85*F85</f>
        <v>0</v>
      </c>
      <c r="O85" s="137">
        <v>2</v>
      </c>
      <c r="AA85" s="116">
        <v>12</v>
      </c>
      <c r="AB85" s="116">
        <v>1</v>
      </c>
      <c r="AC85" s="116">
        <v>121</v>
      </c>
      <c r="AZ85" s="116">
        <v>1</v>
      </c>
      <c r="BA85" s="116">
        <f>IF(AZ85=1,G85,0)</f>
        <v>0</v>
      </c>
      <c r="BB85" s="116">
        <f>IF(AZ85=2,G85,0)</f>
        <v>0</v>
      </c>
      <c r="BC85" s="116">
        <f>IF(AZ85=3,G85,0)</f>
        <v>0</v>
      </c>
      <c r="BD85" s="116">
        <f>IF(AZ85=4,G85,0)</f>
        <v>0</v>
      </c>
      <c r="BE85" s="116">
        <f>IF(AZ85=5,G85,0)</f>
        <v>0</v>
      </c>
      <c r="CZ85" s="116">
        <v>0</v>
      </c>
    </row>
    <row r="86" spans="1:57" ht="12.75">
      <c r="A86" s="143"/>
      <c r="B86" s="144" t="s">
        <v>68</v>
      </c>
      <c r="C86" s="145" t="str">
        <f>CONCATENATE(B84," ",C84)</f>
        <v>99 Staveništní přesun hmot</v>
      </c>
      <c r="D86" s="143"/>
      <c r="E86" s="178"/>
      <c r="F86" s="159">
        <v>0</v>
      </c>
      <c r="G86" s="147">
        <f>SUM(G84:G85)</f>
        <v>0</v>
      </c>
      <c r="O86" s="137">
        <v>4</v>
      </c>
      <c r="BA86" s="148">
        <f>SUM(BA84:BA85)</f>
        <v>0</v>
      </c>
      <c r="BB86" s="148">
        <f>SUM(BB84:BB85)</f>
        <v>0</v>
      </c>
      <c r="BC86" s="148">
        <f>SUM(BC84:BC85)</f>
        <v>0</v>
      </c>
      <c r="BD86" s="148">
        <f>SUM(BD84:BD85)</f>
        <v>0</v>
      </c>
      <c r="BE86" s="148">
        <f>SUM(BE84:BE85)</f>
        <v>0</v>
      </c>
    </row>
    <row r="87" spans="1:15" ht="12.75">
      <c r="A87" s="130" t="s">
        <v>64</v>
      </c>
      <c r="B87" s="131" t="s">
        <v>139</v>
      </c>
      <c r="C87" s="132" t="s">
        <v>140</v>
      </c>
      <c r="D87" s="133"/>
      <c r="E87" s="176"/>
      <c r="F87" s="116">
        <v>0</v>
      </c>
      <c r="G87" s="135"/>
      <c r="H87" s="136"/>
      <c r="O87" s="137">
        <v>1</v>
      </c>
    </row>
    <row r="88" spans="1:104" ht="12.75">
      <c r="A88" s="138"/>
      <c r="B88" s="139" t="s">
        <v>65</v>
      </c>
      <c r="C88" s="140" t="s">
        <v>141</v>
      </c>
      <c r="D88" s="141" t="s">
        <v>71</v>
      </c>
      <c r="E88" s="177">
        <v>73</v>
      </c>
      <c r="F88" s="158"/>
      <c r="G88" s="142">
        <f>E88*F88</f>
        <v>0</v>
      </c>
      <c r="O88" s="137">
        <v>2</v>
      </c>
      <c r="AA88" s="116">
        <v>12</v>
      </c>
      <c r="AB88" s="116">
        <v>9</v>
      </c>
      <c r="AC88" s="116">
        <v>122</v>
      </c>
      <c r="AZ88" s="116">
        <v>4</v>
      </c>
      <c r="BA88" s="116">
        <f>IF(AZ88=1,G88,0)</f>
        <v>0</v>
      </c>
      <c r="BB88" s="116">
        <f>IF(AZ88=2,G88,0)</f>
        <v>0</v>
      </c>
      <c r="BC88" s="116">
        <f>IF(AZ88=3,G88,0)</f>
        <v>0</v>
      </c>
      <c r="BD88" s="116">
        <f>IF(AZ88=4,G88,0)</f>
        <v>0</v>
      </c>
      <c r="BE88" s="116">
        <f>IF(AZ88=5,G88,0)</f>
        <v>0</v>
      </c>
      <c r="CZ88" s="116">
        <v>0</v>
      </c>
    </row>
    <row r="89" spans="1:57" ht="12.75">
      <c r="A89" s="143"/>
      <c r="B89" s="144" t="s">
        <v>68</v>
      </c>
      <c r="C89" s="145" t="str">
        <f>CONCATENATE(B87," ",C87)</f>
        <v>M46 Zemní práce při montážích</v>
      </c>
      <c r="D89" s="143"/>
      <c r="E89" s="178"/>
      <c r="F89" s="146"/>
      <c r="G89" s="147">
        <f>SUM(G87:G88)</f>
        <v>0</v>
      </c>
      <c r="O89" s="137">
        <v>4</v>
      </c>
      <c r="BA89" s="148">
        <f>SUM(BA87:BA88)</f>
        <v>0</v>
      </c>
      <c r="BB89" s="148">
        <f>SUM(BB87:BB88)</f>
        <v>0</v>
      </c>
      <c r="BC89" s="148">
        <f>SUM(BC87:BC88)</f>
        <v>0</v>
      </c>
      <c r="BD89" s="148">
        <f>SUM(BD87:BD88)</f>
        <v>0</v>
      </c>
      <c r="BE89" s="148">
        <f>SUM(BE87:BE88)</f>
        <v>0</v>
      </c>
    </row>
    <row r="90" spans="1:7" ht="12.75">
      <c r="A90" s="117"/>
      <c r="B90" s="117"/>
      <c r="C90" s="117"/>
      <c r="D90" s="117"/>
      <c r="E90" s="180"/>
      <c r="F90" s="117"/>
      <c r="G90" s="117"/>
    </row>
    <row r="91" ht="12.75">
      <c r="E91" s="181"/>
    </row>
    <row r="92" ht="12.75">
      <c r="E92" s="181"/>
    </row>
    <row r="93" ht="12.75">
      <c r="E93" s="181"/>
    </row>
    <row r="94" ht="12.75">
      <c r="E94" s="181"/>
    </row>
    <row r="95" ht="12.75">
      <c r="E95" s="181"/>
    </row>
    <row r="96" ht="12.75">
      <c r="E96" s="181"/>
    </row>
    <row r="97" ht="12.75">
      <c r="E97" s="181"/>
    </row>
    <row r="98" ht="12.75">
      <c r="E98" s="181"/>
    </row>
    <row r="99" ht="12.75">
      <c r="E99" s="181"/>
    </row>
    <row r="100" ht="12.75">
      <c r="E100" s="181"/>
    </row>
    <row r="101" ht="12.75">
      <c r="E101" s="181"/>
    </row>
    <row r="102" ht="12.75">
      <c r="E102" s="181"/>
    </row>
    <row r="103" ht="12.75">
      <c r="E103" s="181"/>
    </row>
    <row r="104" ht="12.75">
      <c r="E104" s="181"/>
    </row>
    <row r="105" ht="12.75">
      <c r="E105" s="181"/>
    </row>
    <row r="106" ht="12.75">
      <c r="E106" s="181"/>
    </row>
    <row r="107" ht="12.75">
      <c r="E107" s="181"/>
    </row>
    <row r="108" ht="12.75">
      <c r="E108" s="181"/>
    </row>
    <row r="109" ht="12.75">
      <c r="E109" s="181"/>
    </row>
    <row r="110" ht="12.75">
      <c r="E110" s="181"/>
    </row>
    <row r="111" ht="12.75">
      <c r="E111" s="181"/>
    </row>
    <row r="112" ht="12.75">
      <c r="E112" s="181"/>
    </row>
    <row r="113" spans="1:7" ht="12.75">
      <c r="A113" s="149"/>
      <c r="B113" s="149"/>
      <c r="C113" s="149"/>
      <c r="D113" s="149"/>
      <c r="E113" s="182"/>
      <c r="F113" s="149"/>
      <c r="G113" s="149"/>
    </row>
    <row r="114" spans="1:7" ht="12.75">
      <c r="A114" s="149"/>
      <c r="B114" s="149"/>
      <c r="C114" s="149"/>
      <c r="D114" s="149"/>
      <c r="E114" s="182"/>
      <c r="F114" s="149"/>
      <c r="G114" s="149"/>
    </row>
    <row r="115" spans="1:7" ht="12.75">
      <c r="A115" s="149"/>
      <c r="B115" s="149"/>
      <c r="C115" s="149"/>
      <c r="D115" s="149"/>
      <c r="E115" s="182"/>
      <c r="F115" s="149"/>
      <c r="G115" s="149"/>
    </row>
    <row r="116" spans="1:7" ht="12.75">
      <c r="A116" s="149"/>
      <c r="B116" s="149"/>
      <c r="C116" s="149"/>
      <c r="D116" s="149"/>
      <c r="E116" s="182"/>
      <c r="F116" s="149"/>
      <c r="G116" s="149"/>
    </row>
    <row r="117" ht="12.75">
      <c r="E117" s="181"/>
    </row>
    <row r="118" ht="12.75">
      <c r="E118" s="181"/>
    </row>
    <row r="119" ht="12.75">
      <c r="E119" s="181"/>
    </row>
    <row r="120" ht="12.75">
      <c r="E120" s="181"/>
    </row>
    <row r="121" ht="12.75">
      <c r="E121" s="181"/>
    </row>
    <row r="122" ht="12.75">
      <c r="E122" s="181"/>
    </row>
    <row r="123" ht="12.75">
      <c r="E123" s="181"/>
    </row>
    <row r="124" ht="12.75">
      <c r="E124" s="181"/>
    </row>
    <row r="125" ht="12.75">
      <c r="E125" s="181"/>
    </row>
    <row r="126" ht="12.75">
      <c r="E126" s="181"/>
    </row>
    <row r="127" ht="12.75">
      <c r="E127" s="181"/>
    </row>
    <row r="128" ht="12.75">
      <c r="E128" s="181"/>
    </row>
    <row r="129" ht="12.75">
      <c r="E129" s="181"/>
    </row>
    <row r="130" ht="12.75">
      <c r="E130" s="181"/>
    </row>
    <row r="131" ht="12.75">
      <c r="E131" s="181"/>
    </row>
    <row r="132" ht="12.75">
      <c r="E132" s="181"/>
    </row>
    <row r="133" ht="12.75">
      <c r="E133" s="181"/>
    </row>
    <row r="134" ht="12.75">
      <c r="E134" s="181"/>
    </row>
    <row r="135" ht="12.75">
      <c r="E135" s="181"/>
    </row>
    <row r="136" ht="12.75">
      <c r="E136" s="181"/>
    </row>
    <row r="137" ht="12.75">
      <c r="E137" s="181"/>
    </row>
    <row r="138" ht="12.75">
      <c r="E138" s="181"/>
    </row>
    <row r="139" ht="12.75">
      <c r="E139" s="181"/>
    </row>
    <row r="140" ht="12.75">
      <c r="E140" s="181"/>
    </row>
    <row r="141" ht="12.75">
      <c r="E141" s="181"/>
    </row>
    <row r="142" ht="12.75">
      <c r="E142" s="181"/>
    </row>
    <row r="143" ht="12.75">
      <c r="E143" s="181"/>
    </row>
    <row r="144" ht="12.75">
      <c r="E144" s="181"/>
    </row>
    <row r="145" ht="12.75">
      <c r="E145" s="181"/>
    </row>
    <row r="146" ht="12.75">
      <c r="E146" s="181"/>
    </row>
    <row r="147" ht="12.75">
      <c r="E147" s="181"/>
    </row>
    <row r="148" spans="1:2" ht="12.75">
      <c r="A148" s="150"/>
      <c r="B148" s="150"/>
    </row>
    <row r="149" spans="1:7" ht="12.75">
      <c r="A149" s="149"/>
      <c r="B149" s="149"/>
      <c r="C149" s="151"/>
      <c r="D149" s="151"/>
      <c r="E149" s="184"/>
      <c r="F149" s="151"/>
      <c r="G149" s="152"/>
    </row>
    <row r="150" spans="1:7" ht="12.75">
      <c r="A150" s="153"/>
      <c r="B150" s="153"/>
      <c r="C150" s="149"/>
      <c r="D150" s="149"/>
      <c r="E150" s="185"/>
      <c r="F150" s="149"/>
      <c r="G150" s="149"/>
    </row>
    <row r="151" spans="1:7" ht="12.75">
      <c r="A151" s="149"/>
      <c r="B151" s="149"/>
      <c r="C151" s="149"/>
      <c r="D151" s="149"/>
      <c r="E151" s="185"/>
      <c r="F151" s="149"/>
      <c r="G151" s="149"/>
    </row>
    <row r="152" spans="1:7" ht="12.75">
      <c r="A152" s="149"/>
      <c r="B152" s="149"/>
      <c r="C152" s="149"/>
      <c r="D152" s="149"/>
      <c r="E152" s="185"/>
      <c r="F152" s="149"/>
      <c r="G152" s="149"/>
    </row>
    <row r="153" spans="1:7" ht="12.75">
      <c r="A153" s="149"/>
      <c r="B153" s="149"/>
      <c r="C153" s="149"/>
      <c r="D153" s="149"/>
      <c r="E153" s="185"/>
      <c r="F153" s="149"/>
      <c r="G153" s="149"/>
    </row>
    <row r="154" spans="1:7" ht="12.75">
      <c r="A154" s="149"/>
      <c r="B154" s="149"/>
      <c r="C154" s="149"/>
      <c r="D154" s="149"/>
      <c r="E154" s="185"/>
      <c r="F154" s="149"/>
      <c r="G154" s="149"/>
    </row>
    <row r="155" spans="1:7" ht="12.75">
      <c r="A155" s="149"/>
      <c r="B155" s="149"/>
      <c r="C155" s="149"/>
      <c r="D155" s="149"/>
      <c r="E155" s="185"/>
      <c r="F155" s="149"/>
      <c r="G155" s="149"/>
    </row>
    <row r="156" spans="1:7" ht="12.75">
      <c r="A156" s="149"/>
      <c r="B156" s="149"/>
      <c r="C156" s="149"/>
      <c r="D156" s="149"/>
      <c r="E156" s="185"/>
      <c r="F156" s="149"/>
      <c r="G156" s="149"/>
    </row>
    <row r="157" spans="1:7" ht="12.75">
      <c r="A157" s="149"/>
      <c r="B157" s="149"/>
      <c r="C157" s="149"/>
      <c r="D157" s="149"/>
      <c r="E157" s="185"/>
      <c r="F157" s="149"/>
      <c r="G157" s="149"/>
    </row>
    <row r="158" spans="1:7" ht="12.75">
      <c r="A158" s="149"/>
      <c r="B158" s="149"/>
      <c r="C158" s="149"/>
      <c r="D158" s="149"/>
      <c r="E158" s="185"/>
      <c r="F158" s="149"/>
      <c r="G158" s="149"/>
    </row>
    <row r="159" spans="1:7" ht="12.75">
      <c r="A159" s="149"/>
      <c r="B159" s="149"/>
      <c r="C159" s="149"/>
      <c r="D159" s="149"/>
      <c r="E159" s="185"/>
      <c r="F159" s="149"/>
      <c r="G159" s="149"/>
    </row>
    <row r="160" spans="1:7" ht="12.75">
      <c r="A160" s="149"/>
      <c r="B160" s="149"/>
      <c r="C160" s="149"/>
      <c r="D160" s="149"/>
      <c r="E160" s="185"/>
      <c r="F160" s="149"/>
      <c r="G160" s="149"/>
    </row>
    <row r="161" spans="1:7" ht="12.75">
      <c r="A161" s="149"/>
      <c r="B161" s="149"/>
      <c r="C161" s="149"/>
      <c r="D161" s="149"/>
      <c r="E161" s="185"/>
      <c r="F161" s="149"/>
      <c r="G161" s="149"/>
    </row>
    <row r="162" spans="1:7" ht="12.75">
      <c r="A162" s="149"/>
      <c r="B162" s="149"/>
      <c r="C162" s="149"/>
      <c r="D162" s="149"/>
      <c r="E162" s="185"/>
      <c r="F162" s="149"/>
      <c r="G162" s="149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Ioanna Hašková</dc:creator>
  <cp:keywords/>
  <dc:description/>
  <cp:lastModifiedBy>Monika Dedicova</cp:lastModifiedBy>
  <dcterms:created xsi:type="dcterms:W3CDTF">2009-02-22T09:09:56Z</dcterms:created>
  <dcterms:modified xsi:type="dcterms:W3CDTF">2013-09-25T07:17:41Z</dcterms:modified>
  <cp:category/>
  <cp:version/>
  <cp:contentType/>
  <cp:contentStatus/>
</cp:coreProperties>
</file>