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20" windowWidth="20835" windowHeight="1051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'Položky'!$A$1:$G$53</definedName>
    <definedName name="_xlnm.Print_Area" localSheetId="1">'Rekapitulace'!$A$1:$I$22</definedName>
    <definedName name="PocetMJ">'Krycí list'!$G$7</definedName>
    <definedName name="Poznamka">'Krycí list'!$B$37</definedName>
    <definedName name="Projektant">'Krycí list'!$C$7</definedName>
    <definedName name="PSV">'Rekapitulace'!$F$14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<sst xmlns="http://schemas.openxmlformats.org/spreadsheetml/2006/main" count="209" uniqueCount="144">
  <si>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</si>
  <si>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</si>
  <si>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</si>
  <si>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</si>
  <si>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</si>
  <si>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</si>
  <si>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</si>
  <si>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</si>
  <si>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</si>
  <si>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</si>
  <si>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</si>
  <si>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</si>
  <si>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</si>
  <si>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</si>
  <si>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</si>
  <si>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</si>
  <si>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</si>
  <si>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</si>
  <si>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</si>
  <si>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</si>
  <si>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</si>
  <si>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</si>
  <si>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</si>
  <si>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</si>
  <si>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</si>
  <si>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</si>
  <si>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</si>
  <si>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</si>
  <si>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</si>
  <si>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</si>
  <si>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</si>
  <si>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</si>
  <si>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</si>
  <si>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</si>
  <si>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</si>
  <si>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</si>
  <si>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</si>
  <si>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</si>
  <si>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</si>
  <si>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</si>
  <si>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</si>
  <si>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</si>
  <si>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</si>
  <si>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</si>
  <si>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</si>
  <si>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</si>
  <si>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</si>
  <si>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</si>
  <si>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</si>
  <si>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</si>
  <si>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</si>
  <si>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</si>
  <si>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</si>
  <si>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</si>
  <si>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</si>
  <si>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</si>
  <si>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</si>
  <si>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</si>
  <si>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</si>
  <si>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</si>
  <si>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</si>
  <si>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</si>
  <si>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</si>
  <si>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</si>
  <si>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</si>
  <si>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</si>
  <si>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</si>
  <si>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</si>
  <si>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</si>
  <si>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Venkovní a vnitřní opravy</t>
  </si>
  <si>
    <t>Admin. budova "B"</t>
  </si>
  <si>
    <t>113 10-6033.RA0</t>
  </si>
  <si>
    <t xml:space="preserve">Rozebrání dlažby z kostek a podkladu, pl.do 200 m2 </t>
  </si>
  <si>
    <t>m2</t>
  </si>
  <si>
    <t>3,5*20</t>
  </si>
  <si>
    <t>122 10-0010.RA0</t>
  </si>
  <si>
    <t xml:space="preserve">Odkopávky nezapažené v hornině 1-4 </t>
  </si>
  <si>
    <t>m3</t>
  </si>
  <si>
    <t>3,5*20/2</t>
  </si>
  <si>
    <t>139 60-0011.RAA</t>
  </si>
  <si>
    <t>Ruční výkop v hornině 1-2 hloubka do 1 m, odvoz kolečkem do 20 m</t>
  </si>
  <si>
    <t>3,5*20/2*0,15</t>
  </si>
  <si>
    <t>174 10-0010.RA0</t>
  </si>
  <si>
    <t xml:space="preserve">Zásyp jam, rýh a šachet sypaninou </t>
  </si>
  <si>
    <t>35+5,25</t>
  </si>
  <si>
    <t>5</t>
  </si>
  <si>
    <t>Komunikace</t>
  </si>
  <si>
    <t>591 21-0011.RAB</t>
  </si>
  <si>
    <t>Komunikace z kostky kamenné kostka tloušťky 100 mm</t>
  </si>
  <si>
    <t>61</t>
  </si>
  <si>
    <t>Upravy povrchů vnitřní</t>
  </si>
  <si>
    <t>611 10-0010.RAA</t>
  </si>
  <si>
    <t>Omítka stropu vnitřní vápenocementová štuková otlučení a zřízení ze 100 %, malba</t>
  </si>
  <si>
    <t>612 10-0020.RA0</t>
  </si>
  <si>
    <t xml:space="preserve">Začištění omítek kolem oken a dveří </t>
  </si>
  <si>
    <t>m</t>
  </si>
  <si>
    <t>612 10-0030.RAA</t>
  </si>
  <si>
    <t>Omítka stěn vnitřní vápenocementová štuková otlučení a zřizení ze 100 %, malba</t>
  </si>
  <si>
    <t>8</t>
  </si>
  <si>
    <t>Trubní vedení</t>
  </si>
  <si>
    <t>831 35-0111.RA0</t>
  </si>
  <si>
    <t xml:space="preserve">Kanalizační přípojka z trub PVC, DN 125 </t>
  </si>
  <si>
    <t>5+3</t>
  </si>
  <si>
    <t>831 35-0114.RA0</t>
  </si>
  <si>
    <t xml:space="preserve">Kanalizační přípojka z trub PVC, DN 200 </t>
  </si>
  <si>
    <t>9</t>
  </si>
  <si>
    <t>Ostatní konstrukce, bourání</t>
  </si>
  <si>
    <t>962 03-1132.R00</t>
  </si>
  <si>
    <t xml:space="preserve">Bourání příček cihelných tl. 10 cm </t>
  </si>
  <si>
    <t>969 02-1121.R00</t>
  </si>
  <si>
    <t xml:space="preserve">Vybourání kanalizačního potrubí DN do 200 mm </t>
  </si>
  <si>
    <t>978 01-1141.R00</t>
  </si>
  <si>
    <t xml:space="preserve">Otlučení omítek vnitřních vápenných stropů do 30 % </t>
  </si>
  <si>
    <t>978 01-3161.R00</t>
  </si>
  <si>
    <t xml:space="preserve">Otlučení omítek vnitřních stěn v rozsahu do 50 % </t>
  </si>
  <si>
    <t>979 01-1111.R00</t>
  </si>
  <si>
    <t xml:space="preserve">Svislá doprava suti a vybour. hmot za 2.NP a 1.PP </t>
  </si>
  <si>
    <t>t</t>
  </si>
  <si>
    <t>68,39+3,124+10,926+0,7873</t>
  </si>
  <si>
    <t>979 08-2111.R00</t>
  </si>
  <si>
    <t xml:space="preserve">Vnitrostaveništní doprava suti do 10 m </t>
  </si>
  <si>
    <t>6,8+3,124+10,926</t>
  </si>
  <si>
    <t>99</t>
  </si>
  <si>
    <t>Staveništní přesun hmot</t>
  </si>
  <si>
    <t>999 28-1105.R00</t>
  </si>
  <si>
    <t xml:space="preserve">Přesun hmot pro opravy a údržbu do výšky 6 m </t>
  </si>
  <si>
    <t>87,2081+3,30758+6,22495+0,05398</t>
  </si>
  <si>
    <t>711</t>
  </si>
  <si>
    <t>Izolace proti vodě</t>
  </si>
  <si>
    <t>711 14-0102.R00</t>
  </si>
  <si>
    <t xml:space="preserve">Odstr.izolace proti vlhk.vodor. pásy přitav.,2vrst </t>
  </si>
  <si>
    <t>20*3,75+4*1,35*0,6*1,8</t>
  </si>
  <si>
    <t>711 14-2559.RZ4</t>
  </si>
  <si>
    <t>Izolace proti vlhkosti svislá pásy přitavením 2 vrstva - včetně dodávky Sklobit G</t>
  </si>
  <si>
    <t>711 48-2001.RZ1</t>
  </si>
  <si>
    <t>Izolační systém Tefond, jednoduchý spoj, svisle včetně dodávky fólie Tefond a spojovacích prvků</t>
  </si>
  <si>
    <t>20*3,75</t>
  </si>
  <si>
    <t>711 74-2567.R00</t>
  </si>
  <si>
    <t xml:space="preserve">Prov.detailů spár,svislé přitav.pásy, NAIP, rš 1 m </t>
  </si>
  <si>
    <t>998 71-1101.R00</t>
  </si>
  <si>
    <t xml:space="preserve">Přesun hmot pro izolace proti vodě, výšky do 6 m </t>
  </si>
  <si>
    <t>Kompletační činnost zhotovitele 1,5%</t>
  </si>
  <si>
    <t>Zařízení staveniště  1,5%</t>
  </si>
  <si>
    <t>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</si>
</sst>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9" fillId="0" borderId="52" xfId="20" applyFont="1" applyFill="1" applyBorder="1" applyAlignment="1">
      <alignment horizontal="center"/>
      <protection/>
    </xf>
    <xf numFmtId="49" fontId="9" fillId="0" borderId="52" xfId="20" applyNumberFormat="1" applyFont="1" applyFill="1" applyBorder="1" applyAlignment="1">
      <alignment horizontal="left"/>
      <protection/>
    </xf>
    <xf numFmtId="4" fontId="14" fillId="0" borderId="52" xfId="20" applyNumberFormat="1" applyFont="1" applyFill="1" applyBorder="1" applyAlignment="1">
      <alignment horizontal="right" wrapText="1"/>
      <protection/>
    </xf>
    <xf numFmtId="0" fontId="14" fillId="0" borderId="52" xfId="20" applyFont="1" applyFill="1" applyBorder="1" applyAlignment="1">
      <alignment horizontal="left" wrapText="1"/>
      <protection/>
    </xf>
    <xf numFmtId="0" fontId="14" fillId="0" borderId="52" xfId="0" applyFont="1" applyFill="1" applyBorder="1" applyAlignment="1">
      <alignment horizontal="right"/>
    </xf>
    <xf numFmtId="0" fontId="13" fillId="0" borderId="0" xfId="20" applyFont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3" fontId="13" fillId="0" borderId="0" xfId="20" applyNumberFormat="1" applyFont="1">
      <alignment/>
      <protection/>
    </xf>
    <xf numFmtId="0" fontId="6" fillId="0" borderId="4" xfId="0" applyFont="1" applyBorder="1"/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4" fillId="0" borderId="13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  <xf numFmtId="3" fontId="14" fillId="0" borderId="13" xfId="20" applyNumberFormat="1" applyFont="1" applyFill="1" applyBorder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0">
      <selection activeCell="F33" sqref="F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182" t="s">
        <v>143</v>
      </c>
    </row>
    <row r="4" spans="1:7" ht="12.95" customHeight="1">
      <c r="A4" s="7"/>
      <c r="B4" s="8"/>
      <c r="C4" s="9" t="s">
        <v>70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84"/>
      <c r="D7" s="185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4"/>
      <c r="D8" s="185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6"/>
      <c r="F11" s="187"/>
      <c r="G11" s="188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Rekapitulace!A19</f>
        <v>Kompletační činnost zhotovitele 1,5%</v>
      </c>
      <c r="E14" s="44"/>
      <c r="F14" s="45"/>
      <c r="G14" s="42">
        <f>Rekapitulace!I19</f>
        <v>0</v>
      </c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 t="str">
        <f>Rekapitulace!A20</f>
        <v>Zařízení staveniště  1,5%</v>
      </c>
      <c r="E15" s="46"/>
      <c r="F15" s="47"/>
      <c r="G15" s="42">
        <f>Rekapitulace!I20</f>
        <v>0</v>
      </c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9"/>
      <c r="C37" s="189"/>
      <c r="D37" s="189"/>
      <c r="E37" s="189"/>
      <c r="F37" s="189"/>
      <c r="G37" s="189"/>
      <c r="H37" t="s">
        <v>4</v>
      </c>
    </row>
    <row r="38" spans="1:8" ht="12.75" customHeight="1">
      <c r="A38" s="68"/>
      <c r="B38" s="189"/>
      <c r="C38" s="189"/>
      <c r="D38" s="189"/>
      <c r="E38" s="189"/>
      <c r="F38" s="189"/>
      <c r="G38" s="189"/>
      <c r="H38" t="s">
        <v>4</v>
      </c>
    </row>
    <row r="39" spans="1:8" ht="12.75">
      <c r="A39" s="68"/>
      <c r="B39" s="189"/>
      <c r="C39" s="189"/>
      <c r="D39" s="189"/>
      <c r="E39" s="189"/>
      <c r="F39" s="189"/>
      <c r="G39" s="189"/>
      <c r="H39" t="s">
        <v>4</v>
      </c>
    </row>
    <row r="40" spans="1:8" ht="12.75">
      <c r="A40" s="68"/>
      <c r="B40" s="189"/>
      <c r="C40" s="189"/>
      <c r="D40" s="189"/>
      <c r="E40" s="189"/>
      <c r="F40" s="189"/>
      <c r="G40" s="189"/>
      <c r="H40" t="s">
        <v>4</v>
      </c>
    </row>
    <row r="41" spans="1:8" ht="12.75">
      <c r="A41" s="68"/>
      <c r="B41" s="189"/>
      <c r="C41" s="189"/>
      <c r="D41" s="189"/>
      <c r="E41" s="189"/>
      <c r="F41" s="189"/>
      <c r="G41" s="189"/>
      <c r="H41" t="s">
        <v>4</v>
      </c>
    </row>
    <row r="42" spans="1:8" ht="12.75">
      <c r="A42" s="68"/>
      <c r="B42" s="189"/>
      <c r="C42" s="189"/>
      <c r="D42" s="189"/>
      <c r="E42" s="189"/>
      <c r="F42" s="189"/>
      <c r="G42" s="189"/>
      <c r="H42" t="s">
        <v>4</v>
      </c>
    </row>
    <row r="43" spans="1:8" ht="12.75">
      <c r="A43" s="68"/>
      <c r="B43" s="189"/>
      <c r="C43" s="189"/>
      <c r="D43" s="189"/>
      <c r="E43" s="189"/>
      <c r="F43" s="189"/>
      <c r="G43" s="189"/>
      <c r="H43" t="s">
        <v>4</v>
      </c>
    </row>
    <row r="44" spans="1:8" ht="12.75">
      <c r="A44" s="68"/>
      <c r="B44" s="189"/>
      <c r="C44" s="189"/>
      <c r="D44" s="189"/>
      <c r="E44" s="189"/>
      <c r="F44" s="189"/>
      <c r="G44" s="189"/>
      <c r="H44" t="s">
        <v>4</v>
      </c>
    </row>
    <row r="45" spans="1:8" ht="3" customHeight="1">
      <c r="A45" s="68"/>
      <c r="B45" s="189"/>
      <c r="C45" s="189"/>
      <c r="D45" s="189"/>
      <c r="E45" s="189"/>
      <c r="F45" s="189"/>
      <c r="G45" s="189"/>
      <c r="H45" t="s">
        <v>4</v>
      </c>
    </row>
    <row r="46" spans="2:7" ht="12.75">
      <c r="B46" s="183"/>
      <c r="C46" s="183"/>
      <c r="D46" s="183"/>
      <c r="E46" s="183"/>
      <c r="F46" s="183"/>
      <c r="G46" s="183"/>
    </row>
    <row r="47" spans="2:7" ht="12.75">
      <c r="B47" s="183"/>
      <c r="C47" s="183"/>
      <c r="D47" s="183"/>
      <c r="E47" s="183"/>
      <c r="F47" s="183"/>
      <c r="G47" s="183"/>
    </row>
    <row r="48" spans="2:7" ht="12.75">
      <c r="B48" s="183"/>
      <c r="C48" s="183"/>
      <c r="D48" s="183"/>
      <c r="E48" s="183"/>
      <c r="F48" s="183"/>
      <c r="G48" s="183"/>
    </row>
    <row r="49" spans="2:7" ht="12.75">
      <c r="B49" s="183"/>
      <c r="C49" s="183"/>
      <c r="D49" s="183"/>
      <c r="E49" s="183"/>
      <c r="F49" s="183"/>
      <c r="G49" s="183"/>
    </row>
    <row r="50" spans="2:7" ht="12.75">
      <c r="B50" s="183"/>
      <c r="C50" s="183"/>
      <c r="D50" s="183"/>
      <c r="E50" s="183"/>
      <c r="F50" s="183"/>
      <c r="G50" s="183"/>
    </row>
    <row r="51" spans="2:7" ht="12.75">
      <c r="B51" s="183"/>
      <c r="C51" s="183"/>
      <c r="D51" s="183"/>
      <c r="E51" s="183"/>
      <c r="F51" s="183"/>
      <c r="G51" s="183"/>
    </row>
    <row r="52" spans="2:7" ht="12.75">
      <c r="B52" s="183"/>
      <c r="C52" s="183"/>
      <c r="D52" s="183"/>
      <c r="E52" s="183"/>
      <c r="F52" s="183"/>
      <c r="G52" s="183"/>
    </row>
    <row r="53" spans="2:7" ht="12.75">
      <c r="B53" s="183"/>
      <c r="C53" s="183"/>
      <c r="D53" s="183"/>
      <c r="E53" s="183"/>
      <c r="F53" s="183"/>
      <c r="G53" s="183"/>
    </row>
    <row r="54" spans="2:7" ht="12.75">
      <c r="B54" s="183"/>
      <c r="C54" s="183"/>
      <c r="D54" s="183"/>
      <c r="E54" s="183"/>
      <c r="F54" s="183"/>
      <c r="G54" s="183"/>
    </row>
    <row r="55" spans="2:7" ht="12.75">
      <c r="B55" s="183"/>
      <c r="C55" s="183"/>
      <c r="D55" s="183"/>
      <c r="E55" s="183"/>
      <c r="F55" s="183"/>
      <c r="G55" s="183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2"/>
  <sheetViews>
    <sheetView workbookViewId="0" topLeftCell="A1">
      <selection activeCell="C1" sqref="C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0" t="s">
        <v>5</v>
      </c>
      <c r="B1" s="191"/>
      <c r="C1" s="69" t="str">
        <f>CONCATENATE(cislostavby," ",nazevstavby)</f>
        <v xml:space="preserve"> Venkovní a vnitřní opravy</v>
      </c>
      <c r="D1" s="70"/>
      <c r="E1" s="71"/>
      <c r="F1" s="70"/>
      <c r="G1" s="72"/>
      <c r="H1" s="73"/>
      <c r="I1" s="74"/>
    </row>
    <row r="2" spans="1:9" ht="13.5" thickBot="1">
      <c r="A2" s="192" t="s">
        <v>1</v>
      </c>
      <c r="B2" s="193"/>
      <c r="C2" s="75" t="str">
        <f>CONCATENATE(cisloobjektu," ",nazevobjektu)</f>
        <v xml:space="preserve"> Admin. budova "B"</v>
      </c>
      <c r="D2" s="76"/>
      <c r="E2" s="77"/>
      <c r="F2" s="76"/>
      <c r="G2" s="194"/>
      <c r="H2" s="194"/>
      <c r="I2" s="195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7" t="str">
        <f>Položky!B7</f>
        <v>1</v>
      </c>
      <c r="B7" s="86" t="str">
        <f>Položky!C7</f>
        <v>Zemní práce</v>
      </c>
      <c r="C7" s="87"/>
      <c r="D7" s="88"/>
      <c r="E7" s="178">
        <f>Položky!BA16</f>
        <v>0</v>
      </c>
      <c r="F7" s="179">
        <f>Položky!BB16</f>
        <v>0</v>
      </c>
      <c r="G7" s="179">
        <f>Položky!BC16</f>
        <v>0</v>
      </c>
      <c r="H7" s="179">
        <f>Položky!BD16</f>
        <v>0</v>
      </c>
      <c r="I7" s="180">
        <f>Položky!BE16</f>
        <v>0</v>
      </c>
    </row>
    <row r="8" spans="1:9" s="11" customFormat="1" ht="12.75">
      <c r="A8" s="177" t="str">
        <f>Položky!B17</f>
        <v>5</v>
      </c>
      <c r="B8" s="86" t="str">
        <f>Položky!C17</f>
        <v>Komunikace</v>
      </c>
      <c r="C8" s="87"/>
      <c r="D8" s="88"/>
      <c r="E8" s="178">
        <f>Položky!BA19</f>
        <v>0</v>
      </c>
      <c r="F8" s="179">
        <f>Položky!BB19</f>
        <v>0</v>
      </c>
      <c r="G8" s="179">
        <f>Položky!BC19</f>
        <v>0</v>
      </c>
      <c r="H8" s="179">
        <f>Položky!BD19</f>
        <v>0</v>
      </c>
      <c r="I8" s="180">
        <f>Položky!BE19</f>
        <v>0</v>
      </c>
    </row>
    <row r="9" spans="1:9" s="11" customFormat="1" ht="12.75">
      <c r="A9" s="177" t="str">
        <f>Položky!B20</f>
        <v>61</v>
      </c>
      <c r="B9" s="86" t="str">
        <f>Položky!C20</f>
        <v>Upravy povrchů vnitřní</v>
      </c>
      <c r="C9" s="87"/>
      <c r="D9" s="88"/>
      <c r="E9" s="178">
        <f>Položky!BA24</f>
        <v>0</v>
      </c>
      <c r="F9" s="179">
        <f>Položky!BB24</f>
        <v>0</v>
      </c>
      <c r="G9" s="179">
        <f>Položky!BC24</f>
        <v>0</v>
      </c>
      <c r="H9" s="179">
        <f>Položky!BD24</f>
        <v>0</v>
      </c>
      <c r="I9" s="180">
        <f>Položky!BE24</f>
        <v>0</v>
      </c>
    </row>
    <row r="10" spans="1:9" s="11" customFormat="1" ht="12.75">
      <c r="A10" s="177" t="str">
        <f>Položky!B25</f>
        <v>8</v>
      </c>
      <c r="B10" s="86" t="str">
        <f>Položky!C25</f>
        <v>Trubní vedení</v>
      </c>
      <c r="C10" s="87"/>
      <c r="D10" s="88"/>
      <c r="E10" s="178">
        <f>Položky!BA29</f>
        <v>0</v>
      </c>
      <c r="F10" s="179">
        <f>Položky!BB29</f>
        <v>0</v>
      </c>
      <c r="G10" s="179">
        <f>Položky!BC29</f>
        <v>0</v>
      </c>
      <c r="H10" s="179">
        <f>Položky!BD29</f>
        <v>0</v>
      </c>
      <c r="I10" s="180">
        <f>Položky!BE29</f>
        <v>0</v>
      </c>
    </row>
    <row r="11" spans="1:9" s="11" customFormat="1" ht="12.75">
      <c r="A11" s="177" t="str">
        <f>Položky!B30</f>
        <v>9</v>
      </c>
      <c r="B11" s="86" t="str">
        <f>Položky!C30</f>
        <v>Ostatní konstrukce, bourání</v>
      </c>
      <c r="C11" s="87"/>
      <c r="D11" s="88"/>
      <c r="E11" s="178">
        <f>Položky!BA39</f>
        <v>0</v>
      </c>
      <c r="F11" s="179">
        <f>Položky!BB39</f>
        <v>0</v>
      </c>
      <c r="G11" s="179">
        <f>Položky!BC39</f>
        <v>0</v>
      </c>
      <c r="H11" s="179">
        <f>Položky!BD39</f>
        <v>0</v>
      </c>
      <c r="I11" s="180">
        <f>Položky!BE39</f>
        <v>0</v>
      </c>
    </row>
    <row r="12" spans="1:9" s="11" customFormat="1" ht="12.75">
      <c r="A12" s="177" t="str">
        <f>Položky!B40</f>
        <v>99</v>
      </c>
      <c r="B12" s="86" t="str">
        <f>Položky!C40</f>
        <v>Staveništní přesun hmot</v>
      </c>
      <c r="C12" s="87"/>
      <c r="D12" s="88"/>
      <c r="E12" s="178">
        <f>Položky!BA43</f>
        <v>0</v>
      </c>
      <c r="F12" s="179">
        <f>Položky!BB43</f>
        <v>0</v>
      </c>
      <c r="G12" s="179">
        <f>Položky!BC43</f>
        <v>0</v>
      </c>
      <c r="H12" s="179">
        <f>Položky!BD43</f>
        <v>0</v>
      </c>
      <c r="I12" s="180">
        <f>Položky!BE43</f>
        <v>0</v>
      </c>
    </row>
    <row r="13" spans="1:9" s="11" customFormat="1" ht="13.5" thickBot="1">
      <c r="A13" s="177" t="str">
        <f>Položky!B44</f>
        <v>711</v>
      </c>
      <c r="B13" s="86" t="str">
        <f>Položky!C44</f>
        <v>Izolace proti vodě</v>
      </c>
      <c r="C13" s="87"/>
      <c r="D13" s="88"/>
      <c r="E13" s="178">
        <f>Položky!BA53</f>
        <v>0</v>
      </c>
      <c r="F13" s="179">
        <f>Položky!BB53</f>
        <v>0</v>
      </c>
      <c r="G13" s="179">
        <f>Položky!BC53</f>
        <v>0</v>
      </c>
      <c r="H13" s="179">
        <f>Položky!BD53</f>
        <v>0</v>
      </c>
      <c r="I13" s="180">
        <f>Položky!BE53</f>
        <v>0</v>
      </c>
    </row>
    <row r="14" spans="1:9" s="94" customFormat="1" ht="13.5" thickBot="1">
      <c r="A14" s="89"/>
      <c r="B14" s="81" t="s">
        <v>50</v>
      </c>
      <c r="C14" s="81"/>
      <c r="D14" s="90"/>
      <c r="E14" s="91">
        <f>SUM(E7:E13)</f>
        <v>0</v>
      </c>
      <c r="F14" s="92">
        <f>SUM(F7:F13)</f>
        <v>0</v>
      </c>
      <c r="G14" s="92">
        <f>SUM(G7:G13)</f>
        <v>0</v>
      </c>
      <c r="H14" s="92">
        <f>SUM(H7:H13)</f>
        <v>0</v>
      </c>
      <c r="I14" s="93">
        <f>SUM(I7:I13)</f>
        <v>0</v>
      </c>
    </row>
    <row r="15" spans="1:9" ht="12.75">
      <c r="A15" s="87"/>
      <c r="B15" s="87"/>
      <c r="C15" s="87"/>
      <c r="D15" s="87"/>
      <c r="E15" s="87"/>
      <c r="F15" s="87"/>
      <c r="G15" s="87"/>
      <c r="H15" s="87"/>
      <c r="I15" s="87"/>
    </row>
    <row r="16" spans="1:57" ht="19.5" customHeight="1">
      <c r="A16" s="95" t="s">
        <v>51</v>
      </c>
      <c r="B16" s="95"/>
      <c r="C16" s="95"/>
      <c r="D16" s="95"/>
      <c r="E16" s="95"/>
      <c r="F16" s="95"/>
      <c r="G16" s="96"/>
      <c r="H16" s="95"/>
      <c r="I16" s="95"/>
      <c r="BA16" s="30"/>
      <c r="BB16" s="30"/>
      <c r="BC16" s="30"/>
      <c r="BD16" s="30"/>
      <c r="BE16" s="30"/>
    </row>
    <row r="17" spans="1:9" ht="13.5" thickBot="1">
      <c r="A17" s="97"/>
      <c r="B17" s="97"/>
      <c r="C17" s="97"/>
      <c r="D17" s="97"/>
      <c r="E17" s="97"/>
      <c r="F17" s="97"/>
      <c r="G17" s="97"/>
      <c r="H17" s="97"/>
      <c r="I17" s="97"/>
    </row>
    <row r="18" spans="1:9" ht="12.75">
      <c r="A18" s="98" t="s">
        <v>52</v>
      </c>
      <c r="B18" s="99"/>
      <c r="C18" s="99"/>
      <c r="D18" s="100"/>
      <c r="E18" s="101" t="s">
        <v>53</v>
      </c>
      <c r="F18" s="102" t="s">
        <v>54</v>
      </c>
      <c r="G18" s="103" t="s">
        <v>55</v>
      </c>
      <c r="H18" s="104"/>
      <c r="I18" s="105" t="s">
        <v>53</v>
      </c>
    </row>
    <row r="19" spans="1:53" ht="12.75">
      <c r="A19" s="106" t="s">
        <v>141</v>
      </c>
      <c r="B19" s="107"/>
      <c r="C19" s="107"/>
      <c r="D19" s="108"/>
      <c r="E19" s="109">
        <v>0</v>
      </c>
      <c r="F19" s="110">
        <v>0</v>
      </c>
      <c r="G19" s="111">
        <f>CHOOSE(BA19+1,HSV+PSV,HSV+PSV+Mont,HSV+PSV+Dodavka+Mont,HSV,PSV,Mont,Dodavka,Mont+Dodavka,0)</f>
        <v>0</v>
      </c>
      <c r="H19" s="112"/>
      <c r="I19" s="113">
        <f>E19+F19*G19/100</f>
        <v>0</v>
      </c>
      <c r="BA19">
        <v>0</v>
      </c>
    </row>
    <row r="20" spans="1:53" ht="12.75">
      <c r="A20" s="106" t="s">
        <v>142</v>
      </c>
      <c r="B20" s="107"/>
      <c r="C20" s="107"/>
      <c r="D20" s="108"/>
      <c r="E20" s="109">
        <v>0</v>
      </c>
      <c r="F20" s="110">
        <v>0</v>
      </c>
      <c r="G20" s="111">
        <f>CHOOSE(BA20+1,HSV+PSV,HSV+PSV+Mont,HSV+PSV+Dodavka+Mont,HSV,PSV,Mont,Dodavka,Mont+Dodavka,0)</f>
        <v>0</v>
      </c>
      <c r="H20" s="112"/>
      <c r="I20" s="113">
        <f>E20+F20*G20/100</f>
        <v>0</v>
      </c>
      <c r="BA20">
        <v>0</v>
      </c>
    </row>
    <row r="21" spans="1:9" ht="13.5" thickBot="1">
      <c r="A21" s="114"/>
      <c r="B21" s="115" t="s">
        <v>56</v>
      </c>
      <c r="C21" s="116"/>
      <c r="D21" s="117"/>
      <c r="E21" s="118"/>
      <c r="F21" s="119"/>
      <c r="G21" s="119"/>
      <c r="H21" s="196">
        <f>SUM(I19:I20)</f>
        <v>0</v>
      </c>
      <c r="I21" s="197"/>
    </row>
    <row r="22" spans="1:9" ht="12.75">
      <c r="A22" s="97"/>
      <c r="B22" s="97"/>
      <c r="C22" s="97"/>
      <c r="D22" s="97"/>
      <c r="E22" s="97"/>
      <c r="F22" s="97"/>
      <c r="G22" s="97"/>
      <c r="H22" s="97"/>
      <c r="I22" s="97"/>
    </row>
    <row r="23" spans="2:9" ht="12.75">
      <c r="B23" s="94"/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26"/>
  <sheetViews>
    <sheetView showGridLines="0" showZeros="0" workbookViewId="0" topLeftCell="A1">
      <selection activeCell="A1" sqref="A1:G1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71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200" t="s">
        <v>57</v>
      </c>
      <c r="B1" s="200"/>
      <c r="C1" s="200"/>
      <c r="D1" s="200"/>
      <c r="E1" s="200"/>
      <c r="F1" s="200"/>
      <c r="G1" s="20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201" t="s">
        <v>5</v>
      </c>
      <c r="B3" s="202"/>
      <c r="C3" s="128" t="str">
        <f>CONCATENATE(cislostavby," ",nazevstavby)</f>
        <v xml:space="preserve"> Venkovní a vnitřní opravy</v>
      </c>
      <c r="D3" s="129"/>
      <c r="E3" s="130"/>
      <c r="F3" s="131">
        <f>Rekapitulace!H1</f>
        <v>0</v>
      </c>
      <c r="G3" s="132"/>
    </row>
    <row r="4" spans="1:7" ht="13.5" thickBot="1">
      <c r="A4" s="203" t="s">
        <v>1</v>
      </c>
      <c r="B4" s="204"/>
      <c r="C4" s="133" t="str">
        <f>CONCATENATE(cisloobjektu," ",nazevobjektu)</f>
        <v xml:space="preserve"> Admin. budova "B"</v>
      </c>
      <c r="D4" s="134"/>
      <c r="E4" s="205"/>
      <c r="F4" s="205"/>
      <c r="G4" s="20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71</v>
      </c>
      <c r="C8" s="153" t="s">
        <v>72</v>
      </c>
      <c r="D8" s="154" t="s">
        <v>73</v>
      </c>
      <c r="E8" s="155">
        <v>70</v>
      </c>
      <c r="F8" s="155"/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5" ht="12.75">
      <c r="A9" s="157"/>
      <c r="B9" s="158"/>
      <c r="C9" s="198" t="s">
        <v>74</v>
      </c>
      <c r="D9" s="199"/>
      <c r="E9" s="159">
        <v>70</v>
      </c>
      <c r="F9" s="160"/>
      <c r="G9" s="161"/>
      <c r="M9" s="162" t="s">
        <v>74</v>
      </c>
      <c r="O9" s="150"/>
    </row>
    <row r="10" spans="1:104" ht="12.75">
      <c r="A10" s="151">
        <v>2</v>
      </c>
      <c r="B10" s="152" t="s">
        <v>75</v>
      </c>
      <c r="C10" s="153" t="s">
        <v>76</v>
      </c>
      <c r="D10" s="154" t="s">
        <v>77</v>
      </c>
      <c r="E10" s="155">
        <v>35</v>
      </c>
      <c r="F10" s="155"/>
      <c r="G10" s="156">
        <f>E10*F10</f>
        <v>0</v>
      </c>
      <c r="O10" s="150">
        <v>2</v>
      </c>
      <c r="AA10" s="123">
        <v>12</v>
      </c>
      <c r="AB10" s="123">
        <v>0</v>
      </c>
      <c r="AC10" s="123">
        <v>2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</v>
      </c>
    </row>
    <row r="11" spans="1:15" ht="12.75">
      <c r="A11" s="157"/>
      <c r="B11" s="158"/>
      <c r="C11" s="198" t="s">
        <v>78</v>
      </c>
      <c r="D11" s="199"/>
      <c r="E11" s="159">
        <v>35</v>
      </c>
      <c r="F11" s="160"/>
      <c r="G11" s="161"/>
      <c r="M11" s="162" t="s">
        <v>78</v>
      </c>
      <c r="O11" s="150"/>
    </row>
    <row r="12" spans="1:104" ht="22.5">
      <c r="A12" s="151">
        <v>3</v>
      </c>
      <c r="B12" s="152" t="s">
        <v>79</v>
      </c>
      <c r="C12" s="153" t="s">
        <v>80</v>
      </c>
      <c r="D12" s="154" t="s">
        <v>77</v>
      </c>
      <c r="E12" s="155">
        <v>5.25</v>
      </c>
      <c r="F12" s="155"/>
      <c r="G12" s="156">
        <f>E12*F12</f>
        <v>0</v>
      </c>
      <c r="O12" s="150">
        <v>2</v>
      </c>
      <c r="AA12" s="123">
        <v>12</v>
      </c>
      <c r="AB12" s="123">
        <v>0</v>
      </c>
      <c r="AC12" s="123">
        <v>3</v>
      </c>
      <c r="AZ12" s="123">
        <v>1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0</v>
      </c>
    </row>
    <row r="13" spans="1:15" ht="12.75">
      <c r="A13" s="157"/>
      <c r="B13" s="158"/>
      <c r="C13" s="198" t="s">
        <v>81</v>
      </c>
      <c r="D13" s="199"/>
      <c r="E13" s="159">
        <v>5.25</v>
      </c>
      <c r="F13" s="160"/>
      <c r="G13" s="161"/>
      <c r="M13" s="162" t="s">
        <v>81</v>
      </c>
      <c r="O13" s="150"/>
    </row>
    <row r="14" spans="1:104" ht="12.75">
      <c r="A14" s="151">
        <v>4</v>
      </c>
      <c r="B14" s="152" t="s">
        <v>82</v>
      </c>
      <c r="C14" s="153" t="s">
        <v>83</v>
      </c>
      <c r="D14" s="154" t="s">
        <v>77</v>
      </c>
      <c r="E14" s="155">
        <v>40.25</v>
      </c>
      <c r="F14" s="155"/>
      <c r="G14" s="156">
        <f>E14*F14</f>
        <v>0</v>
      </c>
      <c r="O14" s="150">
        <v>2</v>
      </c>
      <c r="AA14" s="123">
        <v>12</v>
      </c>
      <c r="AB14" s="123">
        <v>0</v>
      </c>
      <c r="AC14" s="123">
        <v>4</v>
      </c>
      <c r="AZ14" s="123">
        <v>1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0</v>
      </c>
    </row>
    <row r="15" spans="1:15" ht="12.75">
      <c r="A15" s="157"/>
      <c r="B15" s="158"/>
      <c r="C15" s="198" t="s">
        <v>84</v>
      </c>
      <c r="D15" s="199"/>
      <c r="E15" s="159">
        <v>40.25</v>
      </c>
      <c r="F15" s="160"/>
      <c r="G15" s="161"/>
      <c r="M15" s="162" t="s">
        <v>84</v>
      </c>
      <c r="O15" s="150"/>
    </row>
    <row r="16" spans="1:57" ht="12.75">
      <c r="A16" s="163"/>
      <c r="B16" s="164" t="s">
        <v>68</v>
      </c>
      <c r="C16" s="165" t="str">
        <f>CONCATENATE(B7," ",C7)</f>
        <v>1 Zemní práce</v>
      </c>
      <c r="D16" s="163"/>
      <c r="E16" s="166"/>
      <c r="F16" s="166"/>
      <c r="G16" s="167">
        <f>SUM(G7:G15)</f>
        <v>0</v>
      </c>
      <c r="O16" s="150">
        <v>4</v>
      </c>
      <c r="BA16" s="168">
        <f>SUM(BA7:BA15)</f>
        <v>0</v>
      </c>
      <c r="BB16" s="168">
        <f>SUM(BB7:BB15)</f>
        <v>0</v>
      </c>
      <c r="BC16" s="168">
        <f>SUM(BC7:BC15)</f>
        <v>0</v>
      </c>
      <c r="BD16" s="168">
        <f>SUM(BD7:BD15)</f>
        <v>0</v>
      </c>
      <c r="BE16" s="168">
        <f>SUM(BE7:BE15)</f>
        <v>0</v>
      </c>
    </row>
    <row r="17" spans="1:15" ht="12.75">
      <c r="A17" s="143" t="s">
        <v>65</v>
      </c>
      <c r="B17" s="144" t="s">
        <v>85</v>
      </c>
      <c r="C17" s="145" t="s">
        <v>86</v>
      </c>
      <c r="D17" s="146"/>
      <c r="E17" s="147"/>
      <c r="F17" s="147"/>
      <c r="G17" s="148"/>
      <c r="H17" s="149"/>
      <c r="I17" s="149"/>
      <c r="O17" s="150">
        <v>1</v>
      </c>
    </row>
    <row r="18" spans="1:104" ht="12.75">
      <c r="A18" s="151">
        <v>5</v>
      </c>
      <c r="B18" s="152" t="s">
        <v>87</v>
      </c>
      <c r="C18" s="153" t="s">
        <v>88</v>
      </c>
      <c r="D18" s="154" t="s">
        <v>73</v>
      </c>
      <c r="E18" s="155">
        <v>70</v>
      </c>
      <c r="F18" s="155"/>
      <c r="G18" s="156">
        <f>E18*F18</f>
        <v>0</v>
      </c>
      <c r="O18" s="150">
        <v>2</v>
      </c>
      <c r="AA18" s="123">
        <v>12</v>
      </c>
      <c r="AB18" s="123">
        <v>0</v>
      </c>
      <c r="AC18" s="123">
        <v>5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1.24583</v>
      </c>
    </row>
    <row r="19" spans="1:57" ht="12.75">
      <c r="A19" s="163"/>
      <c r="B19" s="164" t="s">
        <v>68</v>
      </c>
      <c r="C19" s="165" t="str">
        <f>CONCATENATE(B17," ",C17)</f>
        <v>5 Komunikace</v>
      </c>
      <c r="D19" s="163"/>
      <c r="E19" s="166"/>
      <c r="F19" s="166"/>
      <c r="G19" s="167">
        <f>SUM(G17:G18)</f>
        <v>0</v>
      </c>
      <c r="O19" s="150">
        <v>4</v>
      </c>
      <c r="BA19" s="168">
        <f>SUM(BA17:BA18)</f>
        <v>0</v>
      </c>
      <c r="BB19" s="168">
        <f>SUM(BB17:BB18)</f>
        <v>0</v>
      </c>
      <c r="BC19" s="168">
        <f>SUM(BC17:BC18)</f>
        <v>0</v>
      </c>
      <c r="BD19" s="168">
        <f>SUM(BD17:BD18)</f>
        <v>0</v>
      </c>
      <c r="BE19" s="168">
        <f>SUM(BE17:BE18)</f>
        <v>0</v>
      </c>
    </row>
    <row r="20" spans="1:15" ht="12.75">
      <c r="A20" s="143" t="s">
        <v>65</v>
      </c>
      <c r="B20" s="144" t="s">
        <v>89</v>
      </c>
      <c r="C20" s="145" t="s">
        <v>90</v>
      </c>
      <c r="D20" s="146"/>
      <c r="E20" s="147"/>
      <c r="F20" s="147"/>
      <c r="G20" s="148"/>
      <c r="H20" s="149"/>
      <c r="I20" s="149"/>
      <c r="O20" s="150">
        <v>1</v>
      </c>
    </row>
    <row r="21" spans="1:104" ht="22.5">
      <c r="A21" s="151">
        <v>6</v>
      </c>
      <c r="B21" s="152" t="s">
        <v>91</v>
      </c>
      <c r="C21" s="153" t="s">
        <v>92</v>
      </c>
      <c r="D21" s="154" t="s">
        <v>73</v>
      </c>
      <c r="E21" s="155">
        <v>22</v>
      </c>
      <c r="F21" s="155"/>
      <c r="G21" s="156">
        <f>E21*F21</f>
        <v>0</v>
      </c>
      <c r="O21" s="150">
        <v>2</v>
      </c>
      <c r="AA21" s="123">
        <v>12</v>
      </c>
      <c r="AB21" s="123">
        <v>0</v>
      </c>
      <c r="AC21" s="123">
        <v>6</v>
      </c>
      <c r="AZ21" s="123">
        <v>1</v>
      </c>
      <c r="BA21" s="123">
        <f>IF(AZ21=1,G21,0)</f>
        <v>0</v>
      </c>
      <c r="BB21" s="123">
        <f>IF(AZ21=2,G21,0)</f>
        <v>0</v>
      </c>
      <c r="BC21" s="123">
        <f>IF(AZ21=3,G21,0)</f>
        <v>0</v>
      </c>
      <c r="BD21" s="123">
        <f>IF(AZ21=4,G21,0)</f>
        <v>0</v>
      </c>
      <c r="BE21" s="123">
        <f>IF(AZ21=5,G21,0)</f>
        <v>0</v>
      </c>
      <c r="CZ21" s="123">
        <v>0.05145</v>
      </c>
    </row>
    <row r="22" spans="1:104" ht="12.75">
      <c r="A22" s="151">
        <v>7</v>
      </c>
      <c r="B22" s="152" t="s">
        <v>93</v>
      </c>
      <c r="C22" s="153" t="s">
        <v>94</v>
      </c>
      <c r="D22" s="154" t="s">
        <v>95</v>
      </c>
      <c r="E22" s="155">
        <v>16</v>
      </c>
      <c r="F22" s="155"/>
      <c r="G22" s="156">
        <f>E22*F22</f>
        <v>0</v>
      </c>
      <c r="O22" s="150">
        <v>2</v>
      </c>
      <c r="AA22" s="123">
        <v>12</v>
      </c>
      <c r="AB22" s="123">
        <v>0</v>
      </c>
      <c r="AC22" s="123">
        <v>7</v>
      </c>
      <c r="AZ22" s="123">
        <v>1</v>
      </c>
      <c r="BA22" s="123">
        <f>IF(AZ22=1,G22,0)</f>
        <v>0</v>
      </c>
      <c r="BB22" s="123">
        <f>IF(AZ22=2,G22,0)</f>
        <v>0</v>
      </c>
      <c r="BC22" s="123">
        <f>IF(AZ22=3,G22,0)</f>
        <v>0</v>
      </c>
      <c r="BD22" s="123">
        <f>IF(AZ22=4,G22,0)</f>
        <v>0</v>
      </c>
      <c r="BE22" s="123">
        <f>IF(AZ22=5,G22,0)</f>
        <v>0</v>
      </c>
      <c r="CZ22" s="123">
        <v>0.00431</v>
      </c>
    </row>
    <row r="23" spans="1:104" ht="22.5">
      <c r="A23" s="151">
        <v>8</v>
      </c>
      <c r="B23" s="152" t="s">
        <v>96</v>
      </c>
      <c r="C23" s="153" t="s">
        <v>97</v>
      </c>
      <c r="D23" s="154" t="s">
        <v>73</v>
      </c>
      <c r="E23" s="155">
        <v>44</v>
      </c>
      <c r="F23" s="155"/>
      <c r="G23" s="156">
        <f>E23*F23</f>
        <v>0</v>
      </c>
      <c r="O23" s="150">
        <v>2</v>
      </c>
      <c r="AA23" s="123">
        <v>12</v>
      </c>
      <c r="AB23" s="123">
        <v>0</v>
      </c>
      <c r="AC23" s="123">
        <v>8</v>
      </c>
      <c r="AZ23" s="123">
        <v>1</v>
      </c>
      <c r="BA23" s="123">
        <f>IF(AZ23=1,G23,0)</f>
        <v>0</v>
      </c>
      <c r="BB23" s="123">
        <f>IF(AZ23=2,G23,0)</f>
        <v>0</v>
      </c>
      <c r="BC23" s="123">
        <f>IF(AZ23=3,G23,0)</f>
        <v>0</v>
      </c>
      <c r="BD23" s="123">
        <f>IF(AZ23=4,G23,0)</f>
        <v>0</v>
      </c>
      <c r="BE23" s="123">
        <f>IF(AZ23=5,G23,0)</f>
        <v>0</v>
      </c>
      <c r="CZ23" s="123">
        <v>0.04788</v>
      </c>
    </row>
    <row r="24" spans="1:57" ht="12.75">
      <c r="A24" s="163"/>
      <c r="B24" s="164" t="s">
        <v>68</v>
      </c>
      <c r="C24" s="165" t="str">
        <f>CONCATENATE(B20," ",C20)</f>
        <v>61 Upravy povrchů vnitřní</v>
      </c>
      <c r="D24" s="163"/>
      <c r="E24" s="166"/>
      <c r="F24" s="166"/>
      <c r="G24" s="167">
        <f>SUM(G20:G23)</f>
        <v>0</v>
      </c>
      <c r="O24" s="150">
        <v>4</v>
      </c>
      <c r="BA24" s="168">
        <f>SUM(BA20:BA23)</f>
        <v>0</v>
      </c>
      <c r="BB24" s="168">
        <f>SUM(BB20:BB23)</f>
        <v>0</v>
      </c>
      <c r="BC24" s="168">
        <f>SUM(BC20:BC23)</f>
        <v>0</v>
      </c>
      <c r="BD24" s="168">
        <f>SUM(BD20:BD23)</f>
        <v>0</v>
      </c>
      <c r="BE24" s="168">
        <f>SUM(BE20:BE23)</f>
        <v>0</v>
      </c>
    </row>
    <row r="25" spans="1:15" ht="12.75">
      <c r="A25" s="143" t="s">
        <v>65</v>
      </c>
      <c r="B25" s="144" t="s">
        <v>98</v>
      </c>
      <c r="C25" s="145" t="s">
        <v>99</v>
      </c>
      <c r="D25" s="146"/>
      <c r="E25" s="147"/>
      <c r="F25" s="147"/>
      <c r="G25" s="148"/>
      <c r="H25" s="149"/>
      <c r="I25" s="149"/>
      <c r="O25" s="150">
        <v>1</v>
      </c>
    </row>
    <row r="26" spans="1:104" ht="12.75">
      <c r="A26" s="151">
        <v>9</v>
      </c>
      <c r="B26" s="152" t="s">
        <v>100</v>
      </c>
      <c r="C26" s="153" t="s">
        <v>101</v>
      </c>
      <c r="D26" s="154" t="s">
        <v>95</v>
      </c>
      <c r="E26" s="155">
        <v>8</v>
      </c>
      <c r="F26" s="155"/>
      <c r="G26" s="156">
        <f>E26*F26</f>
        <v>0</v>
      </c>
      <c r="O26" s="150">
        <v>2</v>
      </c>
      <c r="AA26" s="123">
        <v>12</v>
      </c>
      <c r="AB26" s="123">
        <v>0</v>
      </c>
      <c r="AC26" s="123">
        <v>9</v>
      </c>
      <c r="AZ26" s="123">
        <v>1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0.5413</v>
      </c>
    </row>
    <row r="27" spans="1:15" ht="12.75">
      <c r="A27" s="157"/>
      <c r="B27" s="158"/>
      <c r="C27" s="198" t="s">
        <v>102</v>
      </c>
      <c r="D27" s="199"/>
      <c r="E27" s="159">
        <v>8</v>
      </c>
      <c r="F27" s="160"/>
      <c r="G27" s="161"/>
      <c r="M27" s="162" t="s">
        <v>102</v>
      </c>
      <c r="O27" s="150"/>
    </row>
    <row r="28" spans="1:104" ht="12.75">
      <c r="A28" s="151">
        <v>10</v>
      </c>
      <c r="B28" s="152" t="s">
        <v>103</v>
      </c>
      <c r="C28" s="153" t="s">
        <v>104</v>
      </c>
      <c r="D28" s="154" t="s">
        <v>95</v>
      </c>
      <c r="E28" s="155">
        <v>3.5</v>
      </c>
      <c r="F28" s="155"/>
      <c r="G28" s="156">
        <f>E28*F28</f>
        <v>0</v>
      </c>
      <c r="O28" s="150">
        <v>2</v>
      </c>
      <c r="AA28" s="123">
        <v>12</v>
      </c>
      <c r="AB28" s="123">
        <v>0</v>
      </c>
      <c r="AC28" s="123">
        <v>10</v>
      </c>
      <c r="AZ28" s="123">
        <v>1</v>
      </c>
      <c r="BA28" s="123">
        <f>IF(AZ28=1,G28,0)</f>
        <v>0</v>
      </c>
      <c r="BB28" s="123">
        <f>IF(AZ28=2,G28,0)</f>
        <v>0</v>
      </c>
      <c r="BC28" s="123">
        <f>IF(AZ28=3,G28,0)</f>
        <v>0</v>
      </c>
      <c r="BD28" s="123">
        <f>IF(AZ28=4,G28,0)</f>
        <v>0</v>
      </c>
      <c r="BE28" s="123">
        <f>IF(AZ28=5,G28,0)</f>
        <v>0</v>
      </c>
      <c r="CZ28" s="123">
        <v>0.5413</v>
      </c>
    </row>
    <row r="29" spans="1:57" ht="12.75">
      <c r="A29" s="163"/>
      <c r="B29" s="164" t="s">
        <v>68</v>
      </c>
      <c r="C29" s="165" t="str">
        <f>CONCATENATE(B25," ",C25)</f>
        <v>8 Trubní vedení</v>
      </c>
      <c r="D29" s="163"/>
      <c r="E29" s="166"/>
      <c r="F29" s="166"/>
      <c r="G29" s="167">
        <f>SUM(G25:G28)</f>
        <v>0</v>
      </c>
      <c r="O29" s="150">
        <v>4</v>
      </c>
      <c r="BA29" s="168">
        <f>SUM(BA25:BA28)</f>
        <v>0</v>
      </c>
      <c r="BB29" s="168">
        <f>SUM(BB25:BB28)</f>
        <v>0</v>
      </c>
      <c r="BC29" s="168">
        <f>SUM(BC25:BC28)</f>
        <v>0</v>
      </c>
      <c r="BD29" s="168">
        <f>SUM(BD25:BD28)</f>
        <v>0</v>
      </c>
      <c r="BE29" s="168">
        <f>SUM(BE25:BE28)</f>
        <v>0</v>
      </c>
    </row>
    <row r="30" spans="1:15" ht="12.75">
      <c r="A30" s="143" t="s">
        <v>65</v>
      </c>
      <c r="B30" s="144" t="s">
        <v>105</v>
      </c>
      <c r="C30" s="145" t="s">
        <v>106</v>
      </c>
      <c r="D30" s="146"/>
      <c r="E30" s="147"/>
      <c r="F30" s="147"/>
      <c r="G30" s="148"/>
      <c r="H30" s="149"/>
      <c r="I30" s="149"/>
      <c r="O30" s="150">
        <v>1</v>
      </c>
    </row>
    <row r="31" spans="1:104" ht="12.75">
      <c r="A31" s="151">
        <v>11</v>
      </c>
      <c r="B31" s="152" t="s">
        <v>107</v>
      </c>
      <c r="C31" s="153" t="s">
        <v>108</v>
      </c>
      <c r="D31" s="154" t="s">
        <v>73</v>
      </c>
      <c r="E31" s="155">
        <v>70</v>
      </c>
      <c r="F31" s="155"/>
      <c r="G31" s="156">
        <f>E31*F31</f>
        <v>0</v>
      </c>
      <c r="O31" s="150">
        <v>2</v>
      </c>
      <c r="AA31" s="123">
        <v>12</v>
      </c>
      <c r="AB31" s="123">
        <v>0</v>
      </c>
      <c r="AC31" s="123">
        <v>11</v>
      </c>
      <c r="AZ31" s="123">
        <v>1</v>
      </c>
      <c r="BA31" s="123">
        <f>IF(AZ31=1,G31,0)</f>
        <v>0</v>
      </c>
      <c r="BB31" s="123">
        <f>IF(AZ31=2,G31,0)</f>
        <v>0</v>
      </c>
      <c r="BC31" s="123">
        <f>IF(AZ31=3,G31,0)</f>
        <v>0</v>
      </c>
      <c r="BD31" s="123">
        <f>IF(AZ31=4,G31,0)</f>
        <v>0</v>
      </c>
      <c r="BE31" s="123">
        <f>IF(AZ31=5,G31,0)</f>
        <v>0</v>
      </c>
      <c r="CZ31" s="123">
        <v>0.00067</v>
      </c>
    </row>
    <row r="32" spans="1:104" ht="12.75">
      <c r="A32" s="151">
        <v>12</v>
      </c>
      <c r="B32" s="152" t="s">
        <v>109</v>
      </c>
      <c r="C32" s="153" t="s">
        <v>110</v>
      </c>
      <c r="D32" s="154" t="s">
        <v>95</v>
      </c>
      <c r="E32" s="155">
        <v>12</v>
      </c>
      <c r="F32" s="155"/>
      <c r="G32" s="156">
        <f>E32*F32</f>
        <v>0</v>
      </c>
      <c r="O32" s="150">
        <v>2</v>
      </c>
      <c r="AA32" s="123">
        <v>12</v>
      </c>
      <c r="AB32" s="123">
        <v>0</v>
      </c>
      <c r="AC32" s="123">
        <v>12</v>
      </c>
      <c r="AZ32" s="123">
        <v>1</v>
      </c>
      <c r="BA32" s="123">
        <f>IF(AZ32=1,G32,0)</f>
        <v>0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0.00059</v>
      </c>
    </row>
    <row r="33" spans="1:104" ht="12.75">
      <c r="A33" s="151">
        <v>13</v>
      </c>
      <c r="B33" s="152" t="s">
        <v>111</v>
      </c>
      <c r="C33" s="153" t="s">
        <v>112</v>
      </c>
      <c r="D33" s="154" t="s">
        <v>73</v>
      </c>
      <c r="E33" s="155">
        <v>20</v>
      </c>
      <c r="F33" s="155"/>
      <c r="G33" s="156">
        <f>E33*F33</f>
        <v>0</v>
      </c>
      <c r="O33" s="150">
        <v>2</v>
      </c>
      <c r="AA33" s="123">
        <v>12</v>
      </c>
      <c r="AB33" s="123">
        <v>0</v>
      </c>
      <c r="AC33" s="123">
        <v>13</v>
      </c>
      <c r="AZ33" s="123">
        <v>1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</v>
      </c>
    </row>
    <row r="34" spans="1:104" ht="12.75">
      <c r="A34" s="151">
        <v>14</v>
      </c>
      <c r="B34" s="152" t="s">
        <v>113</v>
      </c>
      <c r="C34" s="153" t="s">
        <v>114</v>
      </c>
      <c r="D34" s="154" t="s">
        <v>73</v>
      </c>
      <c r="E34" s="155">
        <v>40</v>
      </c>
      <c r="F34" s="155"/>
      <c r="G34" s="156">
        <f>E34*F34</f>
        <v>0</v>
      </c>
      <c r="O34" s="150">
        <v>2</v>
      </c>
      <c r="AA34" s="123">
        <v>12</v>
      </c>
      <c r="AB34" s="123">
        <v>0</v>
      </c>
      <c r="AC34" s="123">
        <v>14</v>
      </c>
      <c r="AZ34" s="123">
        <v>1</v>
      </c>
      <c r="BA34" s="123">
        <f>IF(AZ34=1,G34,0)</f>
        <v>0</v>
      </c>
      <c r="BB34" s="123">
        <f>IF(AZ34=2,G34,0)</f>
        <v>0</v>
      </c>
      <c r="BC34" s="123">
        <f>IF(AZ34=3,G34,0)</f>
        <v>0</v>
      </c>
      <c r="BD34" s="123">
        <f>IF(AZ34=4,G34,0)</f>
        <v>0</v>
      </c>
      <c r="BE34" s="123">
        <f>IF(AZ34=5,G34,0)</f>
        <v>0</v>
      </c>
      <c r="CZ34" s="123">
        <v>0</v>
      </c>
    </row>
    <row r="35" spans="1:104" ht="12.75">
      <c r="A35" s="151">
        <v>15</v>
      </c>
      <c r="B35" s="152" t="s">
        <v>115</v>
      </c>
      <c r="C35" s="153" t="s">
        <v>116</v>
      </c>
      <c r="D35" s="154" t="s">
        <v>117</v>
      </c>
      <c r="E35" s="155">
        <v>83.2273</v>
      </c>
      <c r="F35" s="155"/>
      <c r="G35" s="156">
        <f>E35*F35</f>
        <v>0</v>
      </c>
      <c r="O35" s="150">
        <v>2</v>
      </c>
      <c r="AA35" s="123">
        <v>12</v>
      </c>
      <c r="AB35" s="123">
        <v>0</v>
      </c>
      <c r="AC35" s="123">
        <v>15</v>
      </c>
      <c r="AZ35" s="123">
        <v>1</v>
      </c>
      <c r="BA35" s="123">
        <f>IF(AZ35=1,G35,0)</f>
        <v>0</v>
      </c>
      <c r="BB35" s="123">
        <f>IF(AZ35=2,G35,0)</f>
        <v>0</v>
      </c>
      <c r="BC35" s="123">
        <f>IF(AZ35=3,G35,0)</f>
        <v>0</v>
      </c>
      <c r="BD35" s="123">
        <f>IF(AZ35=4,G35,0)</f>
        <v>0</v>
      </c>
      <c r="BE35" s="123">
        <f>IF(AZ35=5,G35,0)</f>
        <v>0</v>
      </c>
      <c r="CZ35" s="123">
        <v>0</v>
      </c>
    </row>
    <row r="36" spans="1:15" ht="12.75">
      <c r="A36" s="157"/>
      <c r="B36" s="158"/>
      <c r="C36" s="198" t="s">
        <v>118</v>
      </c>
      <c r="D36" s="199"/>
      <c r="E36" s="159">
        <v>83.2273</v>
      </c>
      <c r="F36" s="160"/>
      <c r="G36" s="161"/>
      <c r="M36" s="162" t="s">
        <v>118</v>
      </c>
      <c r="O36" s="150"/>
    </row>
    <row r="37" spans="1:104" ht="12.75">
      <c r="A37" s="151">
        <v>16</v>
      </c>
      <c r="B37" s="152" t="s">
        <v>119</v>
      </c>
      <c r="C37" s="153" t="s">
        <v>120</v>
      </c>
      <c r="D37" s="154" t="s">
        <v>117</v>
      </c>
      <c r="E37" s="155">
        <v>20.85</v>
      </c>
      <c r="F37" s="155"/>
      <c r="G37" s="156">
        <f>E37*F37</f>
        <v>0</v>
      </c>
      <c r="O37" s="150">
        <v>2</v>
      </c>
      <c r="AA37" s="123">
        <v>12</v>
      </c>
      <c r="AB37" s="123">
        <v>0</v>
      </c>
      <c r="AC37" s="123">
        <v>16</v>
      </c>
      <c r="AZ37" s="123">
        <v>1</v>
      </c>
      <c r="BA37" s="123">
        <f>IF(AZ37=1,G37,0)</f>
        <v>0</v>
      </c>
      <c r="BB37" s="123">
        <f>IF(AZ37=2,G37,0)</f>
        <v>0</v>
      </c>
      <c r="BC37" s="123">
        <f>IF(AZ37=3,G37,0)</f>
        <v>0</v>
      </c>
      <c r="BD37" s="123">
        <f>IF(AZ37=4,G37,0)</f>
        <v>0</v>
      </c>
      <c r="BE37" s="123">
        <f>IF(AZ37=5,G37,0)</f>
        <v>0</v>
      </c>
      <c r="CZ37" s="123">
        <v>0</v>
      </c>
    </row>
    <row r="38" spans="1:15" ht="12.75">
      <c r="A38" s="157"/>
      <c r="B38" s="158"/>
      <c r="C38" s="198" t="s">
        <v>121</v>
      </c>
      <c r="D38" s="199"/>
      <c r="E38" s="159">
        <v>20.85</v>
      </c>
      <c r="F38" s="160"/>
      <c r="G38" s="161"/>
      <c r="M38" s="162" t="s">
        <v>121</v>
      </c>
      <c r="O38" s="150"/>
    </row>
    <row r="39" spans="1:57" ht="12.75">
      <c r="A39" s="163"/>
      <c r="B39" s="164" t="s">
        <v>68</v>
      </c>
      <c r="C39" s="165" t="str">
        <f>CONCATENATE(B30," ",C30)</f>
        <v>9 Ostatní konstrukce, bourání</v>
      </c>
      <c r="D39" s="163"/>
      <c r="E39" s="166"/>
      <c r="F39" s="166"/>
      <c r="G39" s="167">
        <f>SUM(G30:G38)</f>
        <v>0</v>
      </c>
      <c r="O39" s="150">
        <v>4</v>
      </c>
      <c r="BA39" s="168">
        <f>SUM(BA30:BA38)</f>
        <v>0</v>
      </c>
      <c r="BB39" s="168">
        <f>SUM(BB30:BB38)</f>
        <v>0</v>
      </c>
      <c r="BC39" s="168">
        <f>SUM(BC30:BC38)</f>
        <v>0</v>
      </c>
      <c r="BD39" s="168">
        <f>SUM(BD30:BD38)</f>
        <v>0</v>
      </c>
      <c r="BE39" s="168">
        <f>SUM(BE30:BE38)</f>
        <v>0</v>
      </c>
    </row>
    <row r="40" spans="1:15" ht="12.75">
      <c r="A40" s="143" t="s">
        <v>65</v>
      </c>
      <c r="B40" s="144" t="s">
        <v>122</v>
      </c>
      <c r="C40" s="145" t="s">
        <v>123</v>
      </c>
      <c r="D40" s="146"/>
      <c r="E40" s="147"/>
      <c r="F40" s="147"/>
      <c r="G40" s="148"/>
      <c r="H40" s="149"/>
      <c r="I40" s="149"/>
      <c r="O40" s="150">
        <v>1</v>
      </c>
    </row>
    <row r="41" spans="1:104" ht="12.75">
      <c r="A41" s="151">
        <v>17</v>
      </c>
      <c r="B41" s="152" t="s">
        <v>124</v>
      </c>
      <c r="C41" s="153" t="s">
        <v>125</v>
      </c>
      <c r="D41" s="154" t="s">
        <v>117</v>
      </c>
      <c r="E41" s="155">
        <v>96.7946</v>
      </c>
      <c r="F41" s="155"/>
      <c r="G41" s="156">
        <f>E41*F41</f>
        <v>0</v>
      </c>
      <c r="O41" s="150">
        <v>2</v>
      </c>
      <c r="AA41" s="123">
        <v>12</v>
      </c>
      <c r="AB41" s="123">
        <v>0</v>
      </c>
      <c r="AC41" s="123">
        <v>17</v>
      </c>
      <c r="AZ41" s="123">
        <v>1</v>
      </c>
      <c r="BA41" s="123">
        <f>IF(AZ41=1,G41,0)</f>
        <v>0</v>
      </c>
      <c r="BB41" s="123">
        <f>IF(AZ41=2,G41,0)</f>
        <v>0</v>
      </c>
      <c r="BC41" s="123">
        <f>IF(AZ41=3,G41,0)</f>
        <v>0</v>
      </c>
      <c r="BD41" s="123">
        <f>IF(AZ41=4,G41,0)</f>
        <v>0</v>
      </c>
      <c r="BE41" s="123">
        <f>IF(AZ41=5,G41,0)</f>
        <v>0</v>
      </c>
      <c r="CZ41" s="123">
        <v>0</v>
      </c>
    </row>
    <row r="42" spans="1:15" ht="12.75">
      <c r="A42" s="157"/>
      <c r="B42" s="158"/>
      <c r="C42" s="198" t="s">
        <v>126</v>
      </c>
      <c r="D42" s="199"/>
      <c r="E42" s="159">
        <v>96.7946</v>
      </c>
      <c r="F42" s="160"/>
      <c r="G42" s="161"/>
      <c r="M42" s="162" t="s">
        <v>126</v>
      </c>
      <c r="O42" s="150"/>
    </row>
    <row r="43" spans="1:57" ht="12.75">
      <c r="A43" s="163"/>
      <c r="B43" s="164" t="s">
        <v>68</v>
      </c>
      <c r="C43" s="165" t="str">
        <f>CONCATENATE(B40," ",C40)</f>
        <v>99 Staveništní přesun hmot</v>
      </c>
      <c r="D43" s="163"/>
      <c r="E43" s="166"/>
      <c r="F43" s="166"/>
      <c r="G43" s="167">
        <f>SUM(G40:G42)</f>
        <v>0</v>
      </c>
      <c r="O43" s="150">
        <v>4</v>
      </c>
      <c r="BA43" s="168">
        <f>SUM(BA40:BA42)</f>
        <v>0</v>
      </c>
      <c r="BB43" s="168">
        <f>SUM(BB40:BB42)</f>
        <v>0</v>
      </c>
      <c r="BC43" s="168">
        <f>SUM(BC40:BC42)</f>
        <v>0</v>
      </c>
      <c r="BD43" s="168">
        <f>SUM(BD40:BD42)</f>
        <v>0</v>
      </c>
      <c r="BE43" s="168">
        <f>SUM(BE40:BE42)</f>
        <v>0</v>
      </c>
    </row>
    <row r="44" spans="1:15" ht="12.75">
      <c r="A44" s="143" t="s">
        <v>65</v>
      </c>
      <c r="B44" s="144" t="s">
        <v>127</v>
      </c>
      <c r="C44" s="145" t="s">
        <v>128</v>
      </c>
      <c r="D44" s="146"/>
      <c r="E44" s="147"/>
      <c r="F44" s="147"/>
      <c r="G44" s="148"/>
      <c r="H44" s="149"/>
      <c r="I44" s="149"/>
      <c r="O44" s="150">
        <v>1</v>
      </c>
    </row>
    <row r="45" spans="1:104" ht="12.75">
      <c r="A45" s="151">
        <v>18</v>
      </c>
      <c r="B45" s="152" t="s">
        <v>129</v>
      </c>
      <c r="C45" s="153" t="s">
        <v>130</v>
      </c>
      <c r="D45" s="154" t="s">
        <v>73</v>
      </c>
      <c r="E45" s="155">
        <v>80.832</v>
      </c>
      <c r="F45" s="155"/>
      <c r="G45" s="156">
        <f>E45*F45</f>
        <v>0</v>
      </c>
      <c r="O45" s="150">
        <v>2</v>
      </c>
      <c r="AA45" s="123">
        <v>12</v>
      </c>
      <c r="AB45" s="123">
        <v>0</v>
      </c>
      <c r="AC45" s="123">
        <v>18</v>
      </c>
      <c r="AZ45" s="123">
        <v>2</v>
      </c>
      <c r="BA45" s="123">
        <f>IF(AZ45=1,G45,0)</f>
        <v>0</v>
      </c>
      <c r="BB45" s="123">
        <f>IF(AZ45=2,G45,0)</f>
        <v>0</v>
      </c>
      <c r="BC45" s="123">
        <f>IF(AZ45=3,G45,0)</f>
        <v>0</v>
      </c>
      <c r="BD45" s="123">
        <f>IF(AZ45=4,G45,0)</f>
        <v>0</v>
      </c>
      <c r="BE45" s="123">
        <f>IF(AZ45=5,G45,0)</f>
        <v>0</v>
      </c>
      <c r="CZ45" s="123">
        <v>0</v>
      </c>
    </row>
    <row r="46" spans="1:15" ht="12.75">
      <c r="A46" s="157"/>
      <c r="B46" s="158"/>
      <c r="C46" s="198" t="s">
        <v>131</v>
      </c>
      <c r="D46" s="199"/>
      <c r="E46" s="159">
        <v>80.832</v>
      </c>
      <c r="F46" s="160"/>
      <c r="G46" s="161"/>
      <c r="M46" s="162" t="s">
        <v>131</v>
      </c>
      <c r="O46" s="150"/>
    </row>
    <row r="47" spans="1:104" ht="22.5">
      <c r="A47" s="151">
        <v>19</v>
      </c>
      <c r="B47" s="152" t="s">
        <v>132</v>
      </c>
      <c r="C47" s="153" t="s">
        <v>133</v>
      </c>
      <c r="D47" s="154" t="s">
        <v>73</v>
      </c>
      <c r="E47" s="155">
        <v>90</v>
      </c>
      <c r="F47" s="155"/>
      <c r="G47" s="156">
        <f>E47*F47</f>
        <v>0</v>
      </c>
      <c r="O47" s="150">
        <v>2</v>
      </c>
      <c r="AA47" s="123">
        <v>12</v>
      </c>
      <c r="AB47" s="123">
        <v>0</v>
      </c>
      <c r="AC47" s="123">
        <v>19</v>
      </c>
      <c r="AZ47" s="123">
        <v>2</v>
      </c>
      <c r="BA47" s="123">
        <f>IF(AZ47=1,G47,0)</f>
        <v>0</v>
      </c>
      <c r="BB47" s="123">
        <f>IF(AZ47=2,G47,0)</f>
        <v>0</v>
      </c>
      <c r="BC47" s="123">
        <f>IF(AZ47=3,G47,0)</f>
        <v>0</v>
      </c>
      <c r="BD47" s="123">
        <f>IF(AZ47=4,G47,0)</f>
        <v>0</v>
      </c>
      <c r="BE47" s="123">
        <f>IF(AZ47=5,G47,0)</f>
        <v>0</v>
      </c>
      <c r="CZ47" s="123">
        <v>0.01179</v>
      </c>
    </row>
    <row r="48" spans="1:104" ht="22.5">
      <c r="A48" s="151">
        <v>20</v>
      </c>
      <c r="B48" s="152" t="s">
        <v>134</v>
      </c>
      <c r="C48" s="153" t="s">
        <v>135</v>
      </c>
      <c r="D48" s="154" t="s">
        <v>73</v>
      </c>
      <c r="E48" s="155">
        <v>75</v>
      </c>
      <c r="F48" s="155"/>
      <c r="G48" s="156">
        <f>E48*F48</f>
        <v>0</v>
      </c>
      <c r="O48" s="150">
        <v>2</v>
      </c>
      <c r="AA48" s="123">
        <v>12</v>
      </c>
      <c r="AB48" s="123">
        <v>0</v>
      </c>
      <c r="AC48" s="123">
        <v>20</v>
      </c>
      <c r="AZ48" s="123">
        <v>2</v>
      </c>
      <c r="BA48" s="123">
        <f>IF(AZ48=1,G48,0)</f>
        <v>0</v>
      </c>
      <c r="BB48" s="123">
        <f>IF(AZ48=2,G48,0)</f>
        <v>0</v>
      </c>
      <c r="BC48" s="123">
        <f>IF(AZ48=3,G48,0)</f>
        <v>0</v>
      </c>
      <c r="BD48" s="123">
        <f>IF(AZ48=4,G48,0)</f>
        <v>0</v>
      </c>
      <c r="BE48" s="123">
        <f>IF(AZ48=5,G48,0)</f>
        <v>0</v>
      </c>
      <c r="CZ48" s="123">
        <v>0.00081</v>
      </c>
    </row>
    <row r="49" spans="1:15" ht="12.75">
      <c r="A49" s="157"/>
      <c r="B49" s="158"/>
      <c r="C49" s="198" t="s">
        <v>136</v>
      </c>
      <c r="D49" s="199"/>
      <c r="E49" s="159">
        <v>75</v>
      </c>
      <c r="F49" s="160"/>
      <c r="G49" s="161"/>
      <c r="M49" s="162" t="s">
        <v>136</v>
      </c>
      <c r="O49" s="150"/>
    </row>
    <row r="50" spans="1:104" ht="12.75">
      <c r="A50" s="151">
        <v>21</v>
      </c>
      <c r="B50" s="152" t="s">
        <v>137</v>
      </c>
      <c r="C50" s="153" t="s">
        <v>138</v>
      </c>
      <c r="D50" s="154" t="s">
        <v>95</v>
      </c>
      <c r="E50" s="155">
        <v>30</v>
      </c>
      <c r="F50" s="155"/>
      <c r="G50" s="156">
        <f>E50*F50</f>
        <v>0</v>
      </c>
      <c r="O50" s="150">
        <v>2</v>
      </c>
      <c r="AA50" s="123">
        <v>12</v>
      </c>
      <c r="AB50" s="123">
        <v>0</v>
      </c>
      <c r="AC50" s="123">
        <v>21</v>
      </c>
      <c r="AZ50" s="123">
        <v>2</v>
      </c>
      <c r="BA50" s="123">
        <f>IF(AZ50=1,G50,0)</f>
        <v>0</v>
      </c>
      <c r="BB50" s="123">
        <f>IF(AZ50=2,G50,0)</f>
        <v>0</v>
      </c>
      <c r="BC50" s="123">
        <f>IF(AZ50=3,G50,0)</f>
        <v>0</v>
      </c>
      <c r="BD50" s="123">
        <f>IF(AZ50=4,G50,0)</f>
        <v>0</v>
      </c>
      <c r="BE50" s="123">
        <f>IF(AZ50=5,G50,0)</f>
        <v>0</v>
      </c>
      <c r="CZ50" s="123">
        <v>0.00041</v>
      </c>
    </row>
    <row r="51" spans="1:104" ht="12.75">
      <c r="A51" s="151">
        <v>22</v>
      </c>
      <c r="B51" s="152" t="s">
        <v>139</v>
      </c>
      <c r="C51" s="153" t="s">
        <v>140</v>
      </c>
      <c r="D51" s="154" t="s">
        <v>117</v>
      </c>
      <c r="E51" s="155">
        <v>1.1342</v>
      </c>
      <c r="F51" s="155"/>
      <c r="G51" s="156">
        <f>E51*F51</f>
        <v>0</v>
      </c>
      <c r="O51" s="150">
        <v>2</v>
      </c>
      <c r="AA51" s="123">
        <v>12</v>
      </c>
      <c r="AB51" s="123">
        <v>0</v>
      </c>
      <c r="AC51" s="123">
        <v>22</v>
      </c>
      <c r="AZ51" s="123">
        <v>2</v>
      </c>
      <c r="BA51" s="123">
        <f>IF(AZ51=1,G51,0)</f>
        <v>0</v>
      </c>
      <c r="BB51" s="123">
        <f>IF(AZ51=2,G51,0)</f>
        <v>0</v>
      </c>
      <c r="BC51" s="123">
        <f>IF(AZ51=3,G51,0)</f>
        <v>0</v>
      </c>
      <c r="BD51" s="123">
        <f>IF(AZ51=4,G51,0)</f>
        <v>0</v>
      </c>
      <c r="BE51" s="123">
        <f>IF(AZ51=5,G51,0)</f>
        <v>0</v>
      </c>
      <c r="CZ51" s="123">
        <v>0</v>
      </c>
    </row>
    <row r="52" spans="1:15" ht="12.75">
      <c r="A52" s="157"/>
      <c r="B52" s="158"/>
      <c r="C52" s="207">
        <v>113415</v>
      </c>
      <c r="D52" s="199"/>
      <c r="E52" s="159">
        <v>1.1342</v>
      </c>
      <c r="F52" s="160"/>
      <c r="G52" s="161"/>
      <c r="M52" s="181">
        <v>113415</v>
      </c>
      <c r="O52" s="150"/>
    </row>
    <row r="53" spans="1:57" ht="12.75">
      <c r="A53" s="163"/>
      <c r="B53" s="164" t="s">
        <v>68</v>
      </c>
      <c r="C53" s="165" t="str">
        <f>CONCATENATE(B44," ",C44)</f>
        <v>711 Izolace proti vodě</v>
      </c>
      <c r="D53" s="163"/>
      <c r="E53" s="166"/>
      <c r="F53" s="166"/>
      <c r="G53" s="167">
        <f>SUM(G44:G52)</f>
        <v>0</v>
      </c>
      <c r="O53" s="150">
        <v>4</v>
      </c>
      <c r="BA53" s="168">
        <f>SUM(BA44:BA52)</f>
        <v>0</v>
      </c>
      <c r="BB53" s="168">
        <f>SUM(BB44:BB52)</f>
        <v>0</v>
      </c>
      <c r="BC53" s="168">
        <f>SUM(BC44:BC52)</f>
        <v>0</v>
      </c>
      <c r="BD53" s="168">
        <f>SUM(BD44:BD52)</f>
        <v>0</v>
      </c>
      <c r="BE53" s="168">
        <f>SUM(BE44:BE52)</f>
        <v>0</v>
      </c>
    </row>
    <row r="54" spans="1:7" ht="12.75">
      <c r="A54" s="124"/>
      <c r="B54" s="124"/>
      <c r="C54" s="124"/>
      <c r="D54" s="124"/>
      <c r="E54" s="124"/>
      <c r="F54" s="124"/>
      <c r="G54" s="124"/>
    </row>
    <row r="55" ht="12.75">
      <c r="E55" s="123"/>
    </row>
    <row r="56" ht="12.75">
      <c r="E56" s="123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spans="1:7" ht="12.75">
      <c r="A77" s="169"/>
      <c r="B77" s="169"/>
      <c r="C77" s="169"/>
      <c r="D77" s="169"/>
      <c r="E77" s="169"/>
      <c r="F77" s="169"/>
      <c r="G77" s="169"/>
    </row>
    <row r="78" spans="1:7" ht="12.75">
      <c r="A78" s="169"/>
      <c r="B78" s="169"/>
      <c r="C78" s="169"/>
      <c r="D78" s="169"/>
      <c r="E78" s="169"/>
      <c r="F78" s="169"/>
      <c r="G78" s="169"/>
    </row>
    <row r="79" spans="1:7" ht="12.75">
      <c r="A79" s="169"/>
      <c r="B79" s="169"/>
      <c r="C79" s="169"/>
      <c r="D79" s="169"/>
      <c r="E79" s="169"/>
      <c r="F79" s="169"/>
      <c r="G79" s="169"/>
    </row>
    <row r="80" spans="1:7" ht="12.75">
      <c r="A80" s="169"/>
      <c r="B80" s="169"/>
      <c r="C80" s="169"/>
      <c r="D80" s="169"/>
      <c r="E80" s="169"/>
      <c r="F80" s="169"/>
      <c r="G80" s="169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ht="12.75">
      <c r="E94" s="123"/>
    </row>
    <row r="95" ht="12.75">
      <c r="E95" s="123"/>
    </row>
    <row r="96" ht="12.75">
      <c r="E96" s="123"/>
    </row>
    <row r="97" ht="12.75">
      <c r="E97" s="123"/>
    </row>
    <row r="98" ht="12.75">
      <c r="E98" s="123"/>
    </row>
    <row r="99" ht="12.75">
      <c r="E99" s="12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ht="12.75">
      <c r="E104" s="123"/>
    </row>
    <row r="105" ht="12.75">
      <c r="E105" s="123"/>
    </row>
    <row r="106" ht="12.75">
      <c r="E106" s="123"/>
    </row>
    <row r="107" ht="12.75">
      <c r="E107" s="123"/>
    </row>
    <row r="108" ht="12.75">
      <c r="E108" s="123"/>
    </row>
    <row r="109" ht="12.75">
      <c r="E109" s="123"/>
    </row>
    <row r="110" ht="12.75">
      <c r="E110" s="123"/>
    </row>
    <row r="111" ht="12.75">
      <c r="E111" s="123"/>
    </row>
    <row r="112" spans="1:2" ht="12.75">
      <c r="A112" s="170"/>
      <c r="B112" s="170"/>
    </row>
    <row r="113" spans="1:7" ht="12.75">
      <c r="A113" s="169"/>
      <c r="B113" s="169"/>
      <c r="C113" s="172"/>
      <c r="D113" s="172"/>
      <c r="E113" s="173"/>
      <c r="F113" s="172"/>
      <c r="G113" s="174"/>
    </row>
    <row r="114" spans="1:7" ht="12.75">
      <c r="A114" s="175"/>
      <c r="B114" s="175"/>
      <c r="C114" s="169"/>
      <c r="D114" s="169"/>
      <c r="E114" s="176"/>
      <c r="F114" s="169"/>
      <c r="G114" s="169"/>
    </row>
    <row r="115" spans="1:7" ht="12.75">
      <c r="A115" s="169"/>
      <c r="B115" s="169"/>
      <c r="C115" s="169"/>
      <c r="D115" s="169"/>
      <c r="E115" s="176"/>
      <c r="F115" s="169"/>
      <c r="G115" s="169"/>
    </row>
    <row r="116" spans="1:7" ht="12.75">
      <c r="A116" s="169"/>
      <c r="B116" s="169"/>
      <c r="C116" s="169"/>
      <c r="D116" s="169"/>
      <c r="E116" s="176"/>
      <c r="F116" s="169"/>
      <c r="G116" s="169"/>
    </row>
    <row r="117" spans="1:7" ht="12.75">
      <c r="A117" s="169"/>
      <c r="B117" s="169"/>
      <c r="C117" s="169"/>
      <c r="D117" s="169"/>
      <c r="E117" s="176"/>
      <c r="F117" s="169"/>
      <c r="G117" s="169"/>
    </row>
    <row r="118" spans="1:7" ht="12.75">
      <c r="A118" s="169"/>
      <c r="B118" s="169"/>
      <c r="C118" s="169"/>
      <c r="D118" s="169"/>
      <c r="E118" s="176"/>
      <c r="F118" s="169"/>
      <c r="G118" s="169"/>
    </row>
    <row r="119" spans="1:7" ht="12.75">
      <c r="A119" s="169"/>
      <c r="B119" s="169"/>
      <c r="C119" s="169"/>
      <c r="D119" s="169"/>
      <c r="E119" s="176"/>
      <c r="F119" s="169"/>
      <c r="G119" s="169"/>
    </row>
    <row r="120" spans="1:7" ht="12.75">
      <c r="A120" s="169"/>
      <c r="B120" s="169"/>
      <c r="C120" s="169"/>
      <c r="D120" s="169"/>
      <c r="E120" s="176"/>
      <c r="F120" s="169"/>
      <c r="G120" s="169"/>
    </row>
    <row r="121" spans="1:7" ht="12.75">
      <c r="A121" s="169"/>
      <c r="B121" s="169"/>
      <c r="C121" s="169"/>
      <c r="D121" s="169"/>
      <c r="E121" s="176"/>
      <c r="F121" s="169"/>
      <c r="G121" s="169"/>
    </row>
    <row r="122" spans="1:7" ht="12.75">
      <c r="A122" s="169"/>
      <c r="B122" s="169"/>
      <c r="C122" s="169"/>
      <c r="D122" s="169"/>
      <c r="E122" s="176"/>
      <c r="F122" s="169"/>
      <c r="G122" s="169"/>
    </row>
    <row r="123" spans="1:7" ht="12.75">
      <c r="A123" s="169"/>
      <c r="B123" s="169"/>
      <c r="C123" s="169"/>
      <c r="D123" s="169"/>
      <c r="E123" s="176"/>
      <c r="F123" s="169"/>
      <c r="G123" s="169"/>
    </row>
    <row r="124" spans="1:7" ht="12.75">
      <c r="A124" s="169"/>
      <c r="B124" s="169"/>
      <c r="C124" s="169"/>
      <c r="D124" s="169"/>
      <c r="E124" s="176"/>
      <c r="F124" s="169"/>
      <c r="G124" s="169"/>
    </row>
    <row r="125" spans="1:7" ht="12.75">
      <c r="A125" s="169"/>
      <c r="B125" s="169"/>
      <c r="C125" s="169"/>
      <c r="D125" s="169"/>
      <c r="E125" s="176"/>
      <c r="F125" s="169"/>
      <c r="G125" s="169"/>
    </row>
    <row r="126" spans="1:7" ht="12.75">
      <c r="A126" s="169"/>
      <c r="B126" s="169"/>
      <c r="C126" s="169"/>
      <c r="D126" s="169"/>
      <c r="E126" s="176"/>
      <c r="F126" s="169"/>
      <c r="G126" s="169"/>
    </row>
  </sheetData>
  <mergeCells count="15">
    <mergeCell ref="C46:D46"/>
    <mergeCell ref="C49:D49"/>
    <mergeCell ref="C52:D52"/>
    <mergeCell ref="C36:D36"/>
    <mergeCell ref="C38:D38"/>
    <mergeCell ref="C42:D42"/>
    <mergeCell ref="C27:D27"/>
    <mergeCell ref="A1:G1"/>
    <mergeCell ref="A3:B3"/>
    <mergeCell ref="A4:B4"/>
    <mergeCell ref="E4:G4"/>
    <mergeCell ref="C9:D9"/>
    <mergeCell ref="C11:D11"/>
    <mergeCell ref="C13:D13"/>
    <mergeCell ref="C15:D15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Hepnar Petr</dc:creator>
  <cp:keywords/>
  <dc:description/>
  <cp:lastModifiedBy>Hepnar Petr</cp:lastModifiedBy>
  <dcterms:created xsi:type="dcterms:W3CDTF">2013-06-04T11:06:24Z</dcterms:created>
  <dcterms:modified xsi:type="dcterms:W3CDTF">2013-09-06T11:07:16Z</dcterms:modified>
  <cp:category/>
  <cp:version/>
  <cp:contentType/>
  <cp:contentStatus/>
</cp:coreProperties>
</file>