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420" windowWidth="20835" windowHeight="1051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list'!$F$4</definedName>
    <definedName name="MJ">'Krycí list'!$G$4</definedName>
    <definedName name="Mont">'Rekapitulace'!$H$15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'Položky'!$A$1:$G$38</definedName>
    <definedName name="_xlnm.Print_Area" localSheetId="1">'Rekapitulace'!$A$1:$I$23</definedName>
    <definedName name="PocetMJ">'Krycí list'!$G$7</definedName>
    <definedName name="Poznamka">'Krycí list'!$B$37</definedName>
    <definedName name="Projektant">'Krycí list'!$C$7</definedName>
    <definedName name="PSV">'Rekapitulace'!$F$15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<sst xmlns="http://schemas.openxmlformats.org/spreadsheetml/2006/main" count="173" uniqueCount="125">
  <si>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</si>
  <si>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</si>
  <si>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</si>
  <si>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</si>
  <si>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</si>
  <si>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</si>
  <si>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</si>
  <si>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</si>
  <si>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</si>
  <si>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</si>
  <si>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</si>
  <si>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</si>
  <si>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</si>
  <si>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</si>
  <si>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</si>
  <si>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</si>
  <si>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</si>
  <si>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</si>
  <si>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</si>
  <si>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</si>
  <si>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</si>
  <si>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</si>
  <si>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</si>
  <si>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</si>
  <si>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</si>
  <si>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</si>
  <si>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</si>
  <si>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</si>
  <si>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</si>
  <si>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</si>
  <si>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</si>
  <si>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</si>
  <si>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</si>
  <si>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</si>
  <si>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</si>
  <si>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</si>
  <si>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</si>
  <si>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</si>
  <si>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</si>
  <si>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</si>
  <si>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</si>
  <si>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</si>
  <si>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</si>
  <si>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</si>
  <si>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</si>
  <si>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</si>
  <si>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</si>
  <si>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</si>
  <si>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</si>
  <si>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</si>
  <si>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</si>
  <si>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</si>
  <si>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</si>
  <si>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</si>
  <si>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</si>
  <si>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</si>
  <si>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</si>
  <si>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</si>
  <si>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</si>
  <si>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</si>
  <si>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</si>
  <si>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</si>
  <si>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</si>
  <si>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</si>
  <si>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</si>
  <si>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</si>
  <si>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</si>
  <si>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</si>
  <si>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Úprava šatny</t>
  </si>
  <si>
    <t>PS Pardubice garáže-šatna</t>
  </si>
  <si>
    <t>61</t>
  </si>
  <si>
    <t>Upravy povrchů vnitřní</t>
  </si>
  <si>
    <t>612 40-9991.RT3</t>
  </si>
  <si>
    <t>Začištění omítek kolem otvoru apod. s použitím suché maltové směsi</t>
  </si>
  <si>
    <t>m</t>
  </si>
  <si>
    <t>62</t>
  </si>
  <si>
    <t>Upravy povrchů vnější</t>
  </si>
  <si>
    <t>622 46-1111.R00</t>
  </si>
  <si>
    <t xml:space="preserve">Oprava vnějších omítek umělých škrábaných do 10 % </t>
  </si>
  <si>
    <t>m2</t>
  </si>
  <si>
    <t>97</t>
  </si>
  <si>
    <t>Prorážení otvorů</t>
  </si>
  <si>
    <t>971 03-3541.R00</t>
  </si>
  <si>
    <t xml:space="preserve">Vybourání otv. zeď cihel. pl.1 m2, tl.30 cm, MVC </t>
  </si>
  <si>
    <t>m3</t>
  </si>
  <si>
    <t>99</t>
  </si>
  <si>
    <t>Staveništní přesun hmot</t>
  </si>
  <si>
    <t>998 01-1002.R00</t>
  </si>
  <si>
    <t xml:space="preserve">Přesun hmot pro budovy zděné výšky do 12 m </t>
  </si>
  <si>
    <t>t</t>
  </si>
  <si>
    <t>0,00357+0,01404+0,00046</t>
  </si>
  <si>
    <t>725</t>
  </si>
  <si>
    <t>Zařizovací předměty</t>
  </si>
  <si>
    <t>736 31-6708.R0</t>
  </si>
  <si>
    <t>728</t>
  </si>
  <si>
    <t>Přípojka kanalizační</t>
  </si>
  <si>
    <t>728 61-4615.R00</t>
  </si>
  <si>
    <t xml:space="preserve">Mtž ventilátoru axiál. nízkotl. nástěn.do d 500 mm </t>
  </si>
  <si>
    <t>kus</t>
  </si>
  <si>
    <t>733</t>
  </si>
  <si>
    <t>Rozvod potrubí</t>
  </si>
  <si>
    <t>733 16-4103.RT1</t>
  </si>
  <si>
    <t>Montáž potrubí z měděných trubek D 18 mm pájením na tvrdo</t>
  </si>
  <si>
    <t>733 16-5112.R00</t>
  </si>
  <si>
    <t xml:space="preserve">Montáž tvar.Cu pájené na tvrdo D15-22 mm 2 spoje </t>
  </si>
  <si>
    <t>733 16-6003.R00</t>
  </si>
  <si>
    <t xml:space="preserve">Zhotovení ohybu jednoduchého na potrubí Cu D 18 </t>
  </si>
  <si>
    <t>733 12-3913.R00</t>
  </si>
  <si>
    <t xml:space="preserve">Svařovaný spoj potrubí ocelového hladkého D 28 mm </t>
  </si>
  <si>
    <t>733 12-3112.R00</t>
  </si>
  <si>
    <t xml:space="preserve">Příplatek za zhotovení přípojek D 28/2,6 </t>
  </si>
  <si>
    <t>998 73-3103.R00</t>
  </si>
  <si>
    <t xml:space="preserve">Přesun hmot pro rozvody potrubí, výšky do 24 m </t>
  </si>
  <si>
    <t>0,105+0,09103</t>
  </si>
  <si>
    <t>M21</t>
  </si>
  <si>
    <t>Elektromontáže</t>
  </si>
  <si>
    <t>210 29-0811.R02</t>
  </si>
  <si>
    <t xml:space="preserve">Připojení spotřebičů do 5 kW </t>
  </si>
  <si>
    <t>soub</t>
  </si>
  <si>
    <t>429-11738</t>
  </si>
  <si>
    <t xml:space="preserve">Ventilátor axiální do zdi  APP 400 Z </t>
  </si>
  <si>
    <t>Kompletační činnost zhotovitele</t>
  </si>
  <si>
    <t>Zařízení staveniště</t>
  </si>
  <si>
    <t>IZ - Pce</t>
  </si>
  <si>
    <t xml:space="preserve">Sušící skříň, vč. top.boxu 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</si>
</sst>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#,##0.00\ &quot;Kč&quot;"/>
    <numFmt numFmtId="166" formatCode="0.0"/>
  </numFmts>
  <fonts count="17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0" fillId="0" borderId="0" xfId="0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13" fillId="0" borderId="0" xfId="20" applyFont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5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 applyAlignment="1">
      <alignment horizontal="right"/>
      <protection/>
    </xf>
    <xf numFmtId="4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0" fontId="6" fillId="0" borderId="4" xfId="0" applyFont="1" applyBorder="1"/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3" xfId="20" applyFont="1" applyBorder="1" applyAlignment="1">
      <alignment horizontal="center"/>
      <protection/>
    </xf>
    <xf numFmtId="0" fontId="0" fillId="0" borderId="54" xfId="20" applyFont="1" applyBorder="1" applyAlignment="1">
      <alignment horizontal="center"/>
      <protection/>
    </xf>
    <xf numFmtId="0" fontId="0" fillId="0" borderId="55" xfId="20" applyFont="1" applyBorder="1" applyAlignment="1">
      <alignment horizontal="center"/>
      <protection/>
    </xf>
    <xf numFmtId="0" fontId="0" fillId="0" borderId="56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57" xfId="20" applyFont="1" applyBorder="1" applyAlignment="1">
      <alignment horizontal="left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0" fontId="0" fillId="0" borderId="53" xfId="20" applyFont="1" applyFill="1" applyBorder="1" applyAlignment="1">
      <alignment horizontal="center"/>
      <protection/>
    </xf>
    <xf numFmtId="0" fontId="0" fillId="0" borderId="54" xfId="20" applyFont="1" applyFill="1" applyBorder="1" applyAlignment="1">
      <alignment horizontal="center"/>
      <protection/>
    </xf>
    <xf numFmtId="49" fontId="0" fillId="0" borderId="55" xfId="20" applyNumberFormat="1" applyFont="1" applyFill="1" applyBorder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57" xfId="20" applyFill="1" applyBorder="1" applyAlignment="1">
      <alignment horizontal="center" shrinkToFit="1"/>
      <protection/>
    </xf>
    <xf numFmtId="49" fontId="9" fillId="3" borderId="5" xfId="0" applyNumberFormat="1" applyFont="1" applyFill="1" applyBorder="1"/>
    <xf numFmtId="0" fontId="9" fillId="3" borderId="0" xfId="0" applyFont="1" applyFill="1" applyBorder="1"/>
    <xf numFmtId="0" fontId="0" fillId="3" borderId="0" xfId="0" applyFill="1" applyBorder="1"/>
    <xf numFmtId="3" fontId="0" fillId="3" borderId="7" xfId="0" applyNumberFormat="1" applyFont="1" applyFill="1" applyBorder="1"/>
    <xf numFmtId="3" fontId="0" fillId="3" borderId="6" xfId="0" applyNumberFormat="1" applyFont="1" applyFill="1" applyBorder="1"/>
    <xf numFmtId="3" fontId="0" fillId="3" borderId="58" xfId="0" applyNumberFormat="1" applyFont="1" applyFill="1" applyBorder="1"/>
    <xf numFmtId="3" fontId="0" fillId="3" borderId="59" xfId="0" applyNumberFormat="1" applyFont="1" applyFill="1" applyBorder="1"/>
    <xf numFmtId="0" fontId="6" fillId="3" borderId="21" xfId="0" applyFont="1" applyFill="1" applyBorder="1"/>
    <xf numFmtId="0" fontId="6" fillId="3" borderId="22" xfId="0" applyFont="1" applyFill="1" applyBorder="1"/>
    <xf numFmtId="3" fontId="6" fillId="3" borderId="23" xfId="0" applyNumberFormat="1" applyFont="1" applyFill="1" applyBorder="1"/>
    <xf numFmtId="3" fontId="6" fillId="3" borderId="43" xfId="0" applyNumberFormat="1" applyFont="1" applyFill="1" applyBorder="1"/>
    <xf numFmtId="3" fontId="6" fillId="3" borderId="44" xfId="0" applyNumberFormat="1" applyFont="1" applyFill="1" applyBorder="1"/>
    <xf numFmtId="3" fontId="6" fillId="3" borderId="45" xfId="0" applyNumberFormat="1" applyFont="1" applyFill="1" applyBorder="1"/>
    <xf numFmtId="0" fontId="6" fillId="3" borderId="58" xfId="20" applyFont="1" applyFill="1" applyBorder="1" applyAlignment="1">
      <alignment horizontal="center"/>
      <protection/>
    </xf>
    <xf numFmtId="49" fontId="6" fillId="3" borderId="58" xfId="20" applyNumberFormat="1" applyFont="1" applyFill="1" applyBorder="1" applyAlignment="1">
      <alignment horizontal="left"/>
      <protection/>
    </xf>
    <xf numFmtId="0" fontId="6" fillId="3" borderId="58" xfId="20" applyFont="1" applyFill="1" applyBorder="1">
      <alignment/>
      <protection/>
    </xf>
    <xf numFmtId="0" fontId="0" fillId="3" borderId="58" xfId="20" applyFill="1" applyBorder="1" applyAlignment="1">
      <alignment horizontal="center"/>
      <protection/>
    </xf>
    <xf numFmtId="0" fontId="0" fillId="3" borderId="58" xfId="20" applyNumberFormat="1" applyFill="1" applyBorder="1" applyAlignment="1">
      <alignment horizontal="right"/>
      <protection/>
    </xf>
    <xf numFmtId="0" fontId="0" fillId="3" borderId="58" xfId="20" applyNumberFormat="1" applyFill="1" applyBorder="1">
      <alignment/>
      <protection/>
    </xf>
    <xf numFmtId="0" fontId="0" fillId="3" borderId="58" xfId="20" applyFont="1" applyFill="1" applyBorder="1" applyAlignment="1">
      <alignment horizontal="center"/>
      <protection/>
    </xf>
    <xf numFmtId="49" fontId="8" fillId="3" borderId="58" xfId="20" applyNumberFormat="1" applyFont="1" applyFill="1" applyBorder="1" applyAlignment="1">
      <alignment horizontal="left"/>
      <protection/>
    </xf>
    <xf numFmtId="0" fontId="8" fillId="3" borderId="58" xfId="20" applyFont="1" applyFill="1" applyBorder="1" applyAlignment="1">
      <alignment wrapText="1"/>
      <protection/>
    </xf>
    <xf numFmtId="49" fontId="8" fillId="3" borderId="58" xfId="20" applyNumberFormat="1" applyFont="1" applyFill="1" applyBorder="1" applyAlignment="1">
      <alignment horizontal="center" shrinkToFit="1"/>
      <protection/>
    </xf>
    <xf numFmtId="4" fontId="8" fillId="3" borderId="58" xfId="20" applyNumberFormat="1" applyFont="1" applyFill="1" applyBorder="1" applyAlignment="1">
      <alignment horizontal="right"/>
      <protection/>
    </xf>
    <xf numFmtId="4" fontId="8" fillId="3" borderId="58" xfId="20" applyNumberFormat="1" applyFont="1" applyFill="1" applyBorder="1">
      <alignment/>
      <protection/>
    </xf>
    <xf numFmtId="0" fontId="0" fillId="3" borderId="60" xfId="20" applyFill="1" applyBorder="1" applyAlignment="1">
      <alignment horizontal="center"/>
      <protection/>
    </xf>
    <xf numFmtId="49" fontId="4" fillId="3" borderId="60" xfId="20" applyNumberFormat="1" applyFont="1" applyFill="1" applyBorder="1" applyAlignment="1">
      <alignment horizontal="left"/>
      <protection/>
    </xf>
    <xf numFmtId="0" fontId="4" fillId="3" borderId="60" xfId="20" applyFont="1" applyFill="1" applyBorder="1">
      <alignment/>
      <protection/>
    </xf>
    <xf numFmtId="4" fontId="0" fillId="3" borderId="60" xfId="20" applyNumberFormat="1" applyFill="1" applyBorder="1" applyAlignment="1">
      <alignment horizontal="right"/>
      <protection/>
    </xf>
    <xf numFmtId="4" fontId="6" fillId="3" borderId="60" xfId="20" applyNumberFormat="1" applyFont="1" applyFill="1" applyBorder="1">
      <alignment/>
      <protection/>
    </xf>
    <xf numFmtId="0" fontId="9" fillId="3" borderId="58" xfId="20" applyFont="1" applyFill="1" applyBorder="1" applyAlignment="1">
      <alignment horizontal="center"/>
      <protection/>
    </xf>
    <xf numFmtId="49" fontId="9" fillId="3" borderId="58" xfId="20" applyNumberFormat="1" applyFont="1" applyFill="1" applyBorder="1" applyAlignment="1">
      <alignment horizontal="left"/>
      <protection/>
    </xf>
    <xf numFmtId="0" fontId="14" fillId="3" borderId="13" xfId="20" applyFont="1" applyFill="1" applyBorder="1" applyAlignment="1">
      <alignment horizontal="left" wrapText="1"/>
      <protection/>
    </xf>
    <xf numFmtId="0" fontId="0" fillId="3" borderId="0" xfId="0" applyFill="1" applyAlignment="1">
      <alignment horizontal="left" wrapText="1"/>
    </xf>
    <xf numFmtId="4" fontId="14" fillId="3" borderId="58" xfId="20" applyNumberFormat="1" applyFont="1" applyFill="1" applyBorder="1" applyAlignment="1">
      <alignment horizontal="right" wrapText="1"/>
      <protection/>
    </xf>
    <xf numFmtId="0" fontId="14" fillId="3" borderId="58" xfId="20" applyFont="1" applyFill="1" applyBorder="1" applyAlignment="1">
      <alignment horizontal="left" wrapText="1"/>
      <protection/>
    </xf>
    <xf numFmtId="0" fontId="14" fillId="3" borderId="58" xfId="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">
      <selection activeCell="F33" sqref="F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148" t="s">
        <v>123</v>
      </c>
    </row>
    <row r="4" spans="1:7" ht="12.95" customHeight="1">
      <c r="A4" s="7"/>
      <c r="B4" s="8"/>
      <c r="C4" s="9" t="s">
        <v>69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68</v>
      </c>
      <c r="D6" s="10"/>
      <c r="E6" s="10"/>
      <c r="F6" s="18"/>
      <c r="G6" s="12"/>
    </row>
    <row r="7" spans="1:9" ht="12.75">
      <c r="A7" s="13" t="s">
        <v>8</v>
      </c>
      <c r="B7" s="15"/>
      <c r="C7" s="150"/>
      <c r="D7" s="151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50"/>
      <c r="D8" s="151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52"/>
      <c r="F11" s="153"/>
      <c r="G11" s="154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 t="str">
        <f>Rekapitulace!A20</f>
        <v>Kompletační činnost zhotovitele</v>
      </c>
      <c r="E14" s="44"/>
      <c r="F14" s="45"/>
      <c r="G14" s="42">
        <f>Rekapitulace!I20</f>
        <v>0</v>
      </c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 t="str">
        <f>Rekapitulace!A21</f>
        <v>Zařízení staveniště</v>
      </c>
      <c r="E15" s="46"/>
      <c r="F15" s="47"/>
      <c r="G15" s="42">
        <f>Rekapitulace!I21</f>
        <v>0</v>
      </c>
    </row>
    <row r="16" spans="1:7" ht="15.9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55"/>
      <c r="C37" s="155"/>
      <c r="D37" s="155"/>
      <c r="E37" s="155"/>
      <c r="F37" s="155"/>
      <c r="G37" s="155"/>
      <c r="H37" t="s">
        <v>4</v>
      </c>
    </row>
    <row r="38" spans="1:8" ht="12.75" customHeight="1">
      <c r="A38" s="68"/>
      <c r="B38" s="155"/>
      <c r="C38" s="155"/>
      <c r="D38" s="155"/>
      <c r="E38" s="155"/>
      <c r="F38" s="155"/>
      <c r="G38" s="155"/>
      <c r="H38" t="s">
        <v>4</v>
      </c>
    </row>
    <row r="39" spans="1:8" ht="12.75">
      <c r="A39" s="68"/>
      <c r="B39" s="155"/>
      <c r="C39" s="155"/>
      <c r="D39" s="155"/>
      <c r="E39" s="155"/>
      <c r="F39" s="155"/>
      <c r="G39" s="155"/>
      <c r="H39" t="s">
        <v>4</v>
      </c>
    </row>
    <row r="40" spans="1:8" ht="12.75">
      <c r="A40" s="68"/>
      <c r="B40" s="155"/>
      <c r="C40" s="155"/>
      <c r="D40" s="155"/>
      <c r="E40" s="155"/>
      <c r="F40" s="155"/>
      <c r="G40" s="155"/>
      <c r="H40" t="s">
        <v>4</v>
      </c>
    </row>
    <row r="41" spans="1:8" ht="12.75">
      <c r="A41" s="68"/>
      <c r="B41" s="155"/>
      <c r="C41" s="155"/>
      <c r="D41" s="155"/>
      <c r="E41" s="155"/>
      <c r="F41" s="155"/>
      <c r="G41" s="155"/>
      <c r="H41" t="s">
        <v>4</v>
      </c>
    </row>
    <row r="42" spans="1:8" ht="12.75">
      <c r="A42" s="68"/>
      <c r="B42" s="155"/>
      <c r="C42" s="155"/>
      <c r="D42" s="155"/>
      <c r="E42" s="155"/>
      <c r="F42" s="155"/>
      <c r="G42" s="155"/>
      <c r="H42" t="s">
        <v>4</v>
      </c>
    </row>
    <row r="43" spans="1:8" ht="12.75">
      <c r="A43" s="68"/>
      <c r="B43" s="155"/>
      <c r="C43" s="155"/>
      <c r="D43" s="155"/>
      <c r="E43" s="155"/>
      <c r="F43" s="155"/>
      <c r="G43" s="155"/>
      <c r="H43" t="s">
        <v>4</v>
      </c>
    </row>
    <row r="44" spans="1:8" ht="12.75">
      <c r="A44" s="68"/>
      <c r="B44" s="155"/>
      <c r="C44" s="155"/>
      <c r="D44" s="155"/>
      <c r="E44" s="155"/>
      <c r="F44" s="155"/>
      <c r="G44" s="155"/>
      <c r="H44" t="s">
        <v>4</v>
      </c>
    </row>
    <row r="45" spans="1:8" ht="3" customHeight="1">
      <c r="A45" s="68"/>
      <c r="B45" s="155"/>
      <c r="C45" s="155"/>
      <c r="D45" s="155"/>
      <c r="E45" s="155"/>
      <c r="F45" s="155"/>
      <c r="G45" s="155"/>
      <c r="H45" t="s">
        <v>4</v>
      </c>
    </row>
    <row r="46" spans="2:7" ht="12.75">
      <c r="B46" s="149"/>
      <c r="C46" s="149"/>
      <c r="D46" s="149"/>
      <c r="E46" s="149"/>
      <c r="F46" s="149"/>
      <c r="G46" s="149"/>
    </row>
    <row r="47" spans="2:7" ht="12.75">
      <c r="B47" s="149"/>
      <c r="C47" s="149"/>
      <c r="D47" s="149"/>
      <c r="E47" s="149"/>
      <c r="F47" s="149"/>
      <c r="G47" s="149"/>
    </row>
    <row r="48" spans="2:7" ht="12.75">
      <c r="B48" s="149"/>
      <c r="C48" s="149"/>
      <c r="D48" s="149"/>
      <c r="E48" s="149"/>
      <c r="F48" s="149"/>
      <c r="G48" s="149"/>
    </row>
    <row r="49" spans="2:7" ht="12.75">
      <c r="B49" s="149"/>
      <c r="C49" s="149"/>
      <c r="D49" s="149"/>
      <c r="E49" s="149"/>
      <c r="F49" s="149"/>
      <c r="G49" s="149"/>
    </row>
    <row r="50" spans="2:7" ht="12.75">
      <c r="B50" s="149"/>
      <c r="C50" s="149"/>
      <c r="D50" s="149"/>
      <c r="E50" s="149"/>
      <c r="F50" s="149"/>
      <c r="G50" s="149"/>
    </row>
    <row r="51" spans="2:7" ht="12.75">
      <c r="B51" s="149"/>
      <c r="C51" s="149"/>
      <c r="D51" s="149"/>
      <c r="E51" s="149"/>
      <c r="F51" s="149"/>
      <c r="G51" s="149"/>
    </row>
    <row r="52" spans="2:7" ht="12.75">
      <c r="B52" s="149"/>
      <c r="C52" s="149"/>
      <c r="D52" s="149"/>
      <c r="E52" s="149"/>
      <c r="F52" s="149"/>
      <c r="G52" s="149"/>
    </row>
    <row r="53" spans="2:7" ht="12.75">
      <c r="B53" s="149"/>
      <c r="C53" s="149"/>
      <c r="D53" s="149"/>
      <c r="E53" s="149"/>
      <c r="F53" s="149"/>
      <c r="G53" s="149"/>
    </row>
    <row r="54" spans="2:7" ht="12.75">
      <c r="B54" s="149"/>
      <c r="C54" s="149"/>
      <c r="D54" s="149"/>
      <c r="E54" s="149"/>
      <c r="F54" s="149"/>
      <c r="G54" s="149"/>
    </row>
    <row r="55" spans="2:7" ht="12.75">
      <c r="B55" s="149"/>
      <c r="C55" s="149"/>
      <c r="D55" s="149"/>
      <c r="E55" s="149"/>
      <c r="F55" s="149"/>
      <c r="G55" s="149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3"/>
  <sheetViews>
    <sheetView workbookViewId="0" topLeftCell="A1">
      <selection activeCell="A7" sqref="A7:I1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56" t="s">
        <v>5</v>
      </c>
      <c r="B1" s="157"/>
      <c r="C1" s="69" t="str">
        <f>CONCATENATE(cislostavby," ",nazevstavby)</f>
        <v xml:space="preserve"> Úprava šatny</v>
      </c>
      <c r="D1" s="70"/>
      <c r="E1" s="71"/>
      <c r="F1" s="70"/>
      <c r="G1" s="72"/>
      <c r="H1" s="73"/>
      <c r="I1" s="74"/>
    </row>
    <row r="2" spans="1:9" ht="13.5" thickBot="1">
      <c r="A2" s="158" t="s">
        <v>1</v>
      </c>
      <c r="B2" s="159"/>
      <c r="C2" s="75" t="str">
        <f>CONCATENATE(cisloobjektu," ",nazevobjektu)</f>
        <v xml:space="preserve"> PS Pardubice garáže-šatna</v>
      </c>
      <c r="D2" s="76"/>
      <c r="E2" s="77"/>
      <c r="F2" s="76"/>
      <c r="G2" s="160"/>
      <c r="H2" s="160"/>
      <c r="I2" s="161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61</v>
      </c>
      <c r="B7" s="172" t="str">
        <f>Položky!C7</f>
        <v>Upravy povrchů vnitřní</v>
      </c>
      <c r="C7" s="173"/>
      <c r="D7" s="174"/>
      <c r="E7" s="175">
        <f>Položky!BA9</f>
        <v>0</v>
      </c>
      <c r="F7" s="176">
        <f>Položky!BB9</f>
        <v>0</v>
      </c>
      <c r="G7" s="176">
        <f>Položky!BC9</f>
        <v>0</v>
      </c>
      <c r="H7" s="176">
        <f>Položky!BD9</f>
        <v>0</v>
      </c>
      <c r="I7" s="177">
        <f>Položky!BE9</f>
        <v>0</v>
      </c>
    </row>
    <row r="8" spans="1:9" s="11" customFormat="1" ht="12.75">
      <c r="A8" s="171" t="str">
        <f>Položky!B10</f>
        <v>62</v>
      </c>
      <c r="B8" s="172" t="str">
        <f>Položky!C10</f>
        <v>Upravy povrchů vnější</v>
      </c>
      <c r="C8" s="173"/>
      <c r="D8" s="174"/>
      <c r="E8" s="175">
        <f>Položky!BA12</f>
        <v>0</v>
      </c>
      <c r="F8" s="176">
        <f>Položky!BB12</f>
        <v>0</v>
      </c>
      <c r="G8" s="176">
        <f>Položky!BC12</f>
        <v>0</v>
      </c>
      <c r="H8" s="176">
        <f>Položky!BD12</f>
        <v>0</v>
      </c>
      <c r="I8" s="177">
        <f>Položky!BE12</f>
        <v>0</v>
      </c>
    </row>
    <row r="9" spans="1:9" s="11" customFormat="1" ht="12.75">
      <c r="A9" s="171" t="str">
        <f>Položky!B13</f>
        <v>97</v>
      </c>
      <c r="B9" s="172" t="str">
        <f>Položky!C13</f>
        <v>Prorážení otvorů</v>
      </c>
      <c r="C9" s="173"/>
      <c r="D9" s="174"/>
      <c r="E9" s="175">
        <f>Položky!BA15</f>
        <v>0</v>
      </c>
      <c r="F9" s="176">
        <f>Položky!BB15</f>
        <v>0</v>
      </c>
      <c r="G9" s="176">
        <f>Položky!BC15</f>
        <v>0</v>
      </c>
      <c r="H9" s="176">
        <f>Položky!BD15</f>
        <v>0</v>
      </c>
      <c r="I9" s="177">
        <f>Položky!BE15</f>
        <v>0</v>
      </c>
    </row>
    <row r="10" spans="1:9" s="11" customFormat="1" ht="12.75">
      <c r="A10" s="171" t="str">
        <f>Položky!B16</f>
        <v>99</v>
      </c>
      <c r="B10" s="172" t="str">
        <f>Položky!C16</f>
        <v>Staveništní přesun hmot</v>
      </c>
      <c r="C10" s="173"/>
      <c r="D10" s="174"/>
      <c r="E10" s="175">
        <f>Položky!BA19</f>
        <v>0</v>
      </c>
      <c r="F10" s="176">
        <f>Položky!BB19</f>
        <v>0</v>
      </c>
      <c r="G10" s="176">
        <f>Položky!BC19</f>
        <v>0</v>
      </c>
      <c r="H10" s="176">
        <f>Položky!BD19</f>
        <v>0</v>
      </c>
      <c r="I10" s="177">
        <f>Položky!BE19</f>
        <v>0</v>
      </c>
    </row>
    <row r="11" spans="1:9" s="11" customFormat="1" ht="12.75">
      <c r="A11" s="171" t="str">
        <f>Položky!B20</f>
        <v>725</v>
      </c>
      <c r="B11" s="172" t="str">
        <f>Položky!C20</f>
        <v>Zařizovací předměty</v>
      </c>
      <c r="C11" s="173"/>
      <c r="D11" s="174"/>
      <c r="E11" s="175">
        <f>Položky!BA22</f>
        <v>0</v>
      </c>
      <c r="F11" s="176">
        <f>Položky!BB22</f>
        <v>0</v>
      </c>
      <c r="G11" s="176">
        <f>Položky!BC22</f>
        <v>0</v>
      </c>
      <c r="H11" s="176">
        <f>Položky!BD22</f>
        <v>0</v>
      </c>
      <c r="I11" s="177">
        <f>Položky!BE22</f>
        <v>0</v>
      </c>
    </row>
    <row r="12" spans="1:9" s="11" customFormat="1" ht="12.75">
      <c r="A12" s="171" t="str">
        <f>Položky!B23</f>
        <v>728</v>
      </c>
      <c r="B12" s="172" t="str">
        <f>Položky!C23</f>
        <v>Přípojka kanalizační</v>
      </c>
      <c r="C12" s="173"/>
      <c r="D12" s="174"/>
      <c r="E12" s="175">
        <f>Položky!BA25</f>
        <v>0</v>
      </c>
      <c r="F12" s="176">
        <f>Položky!BB25</f>
        <v>0</v>
      </c>
      <c r="G12" s="176">
        <f>Položky!BC25</f>
        <v>0</v>
      </c>
      <c r="H12" s="176">
        <f>Položky!BD25</f>
        <v>0</v>
      </c>
      <c r="I12" s="177">
        <f>Položky!BE25</f>
        <v>0</v>
      </c>
    </row>
    <row r="13" spans="1:9" s="11" customFormat="1" ht="12.75">
      <c r="A13" s="171" t="str">
        <f>Položky!B26</f>
        <v>733</v>
      </c>
      <c r="B13" s="172" t="str">
        <f>Položky!C26</f>
        <v>Rozvod potrubí</v>
      </c>
      <c r="C13" s="173"/>
      <c r="D13" s="174"/>
      <c r="E13" s="175">
        <f>Položky!BA34</f>
        <v>0</v>
      </c>
      <c r="F13" s="176">
        <f>Položky!BB34</f>
        <v>0</v>
      </c>
      <c r="G13" s="176">
        <f>Položky!BC34</f>
        <v>0</v>
      </c>
      <c r="H13" s="176">
        <f>Položky!BD34</f>
        <v>0</v>
      </c>
      <c r="I13" s="177">
        <f>Položky!BE34</f>
        <v>0</v>
      </c>
    </row>
    <row r="14" spans="1:9" s="11" customFormat="1" ht="13.5" thickBot="1">
      <c r="A14" s="171" t="str">
        <f>Položky!B35</f>
        <v>M21</v>
      </c>
      <c r="B14" s="172" t="str">
        <f>Položky!C35</f>
        <v>Elektromontáže</v>
      </c>
      <c r="C14" s="173"/>
      <c r="D14" s="174"/>
      <c r="E14" s="175">
        <f>Položky!BA38</f>
        <v>0</v>
      </c>
      <c r="F14" s="176">
        <f>Položky!BB38</f>
        <v>0</v>
      </c>
      <c r="G14" s="176">
        <f>Položky!BC38</f>
        <v>0</v>
      </c>
      <c r="H14" s="176">
        <f>Položky!BD38</f>
        <v>0</v>
      </c>
      <c r="I14" s="177">
        <f>Položky!BE38</f>
        <v>0</v>
      </c>
    </row>
    <row r="15" spans="1:9" s="87" customFormat="1" ht="13.5" thickBot="1">
      <c r="A15" s="178"/>
      <c r="B15" s="179" t="s">
        <v>50</v>
      </c>
      <c r="C15" s="179"/>
      <c r="D15" s="180"/>
      <c r="E15" s="181">
        <f>SUM(E7:E14)</f>
        <v>0</v>
      </c>
      <c r="F15" s="182">
        <f>SUM(F7:F14)</f>
        <v>0</v>
      </c>
      <c r="G15" s="182">
        <f>SUM(G7:G14)</f>
        <v>0</v>
      </c>
      <c r="H15" s="182">
        <f>SUM(H7:H14)</f>
        <v>0</v>
      </c>
      <c r="I15" s="183">
        <f>SUM(I7:I14)</f>
        <v>0</v>
      </c>
    </row>
    <row r="16" spans="1:9" ht="12.75">
      <c r="A16" s="86"/>
      <c r="B16" s="86"/>
      <c r="C16" s="86"/>
      <c r="D16" s="86"/>
      <c r="E16" s="86"/>
      <c r="F16" s="86"/>
      <c r="G16" s="86"/>
      <c r="H16" s="86"/>
      <c r="I16" s="86"/>
    </row>
    <row r="17" spans="1:57" ht="19.5" customHeight="1">
      <c r="A17" s="88" t="s">
        <v>51</v>
      </c>
      <c r="B17" s="88"/>
      <c r="C17" s="88"/>
      <c r="D17" s="88"/>
      <c r="E17" s="88"/>
      <c r="F17" s="88"/>
      <c r="G17" s="89"/>
      <c r="H17" s="88"/>
      <c r="I17" s="88"/>
      <c r="BA17" s="30"/>
      <c r="BB17" s="30"/>
      <c r="BC17" s="30"/>
      <c r="BD17" s="30"/>
      <c r="BE17" s="30"/>
    </row>
    <row r="18" spans="1:9" ht="13.5" thickBot="1">
      <c r="A18" s="90"/>
      <c r="B18" s="90"/>
      <c r="C18" s="90"/>
      <c r="D18" s="90"/>
      <c r="E18" s="90"/>
      <c r="F18" s="90"/>
      <c r="G18" s="90"/>
      <c r="H18" s="90"/>
      <c r="I18" s="90"/>
    </row>
    <row r="19" spans="1:9" ht="12.75">
      <c r="A19" s="91" t="s">
        <v>52</v>
      </c>
      <c r="B19" s="92"/>
      <c r="C19" s="92"/>
      <c r="D19" s="93"/>
      <c r="E19" s="94" t="s">
        <v>53</v>
      </c>
      <c r="F19" s="95" t="s">
        <v>54</v>
      </c>
      <c r="G19" s="96" t="s">
        <v>55</v>
      </c>
      <c r="H19" s="97"/>
      <c r="I19" s="98" t="s">
        <v>53</v>
      </c>
    </row>
    <row r="20" spans="1:53" ht="12.75">
      <c r="A20" s="99" t="s">
        <v>121</v>
      </c>
      <c r="B20" s="100"/>
      <c r="C20" s="100"/>
      <c r="D20" s="101"/>
      <c r="E20" s="102"/>
      <c r="F20" s="103">
        <v>0</v>
      </c>
      <c r="G20" s="104">
        <f>CHOOSE(BA20+1,HSV+PSV,HSV+PSV+Mont,HSV+PSV+Dodavka+Mont,HSV,PSV,Mont,Dodavka,Mont+Dodavka,0)</f>
        <v>0</v>
      </c>
      <c r="H20" s="105"/>
      <c r="I20" s="106">
        <f>E20+F20*G20/100</f>
        <v>0</v>
      </c>
      <c r="BA20">
        <v>0</v>
      </c>
    </row>
    <row r="21" spans="1:53" ht="12.75">
      <c r="A21" s="99" t="s">
        <v>122</v>
      </c>
      <c r="B21" s="100"/>
      <c r="C21" s="100"/>
      <c r="D21" s="101"/>
      <c r="E21" s="102"/>
      <c r="F21" s="103">
        <v>0</v>
      </c>
      <c r="G21" s="104">
        <f>CHOOSE(BA21+1,HSV+PSV,HSV+PSV+Mont,HSV+PSV+Dodavka+Mont,HSV,PSV,Mont,Dodavka,Mont+Dodavka,0)</f>
        <v>0</v>
      </c>
      <c r="H21" s="105"/>
      <c r="I21" s="106">
        <f>E21+F21*G21/100</f>
        <v>0</v>
      </c>
      <c r="BA21">
        <v>0</v>
      </c>
    </row>
    <row r="22" spans="1:9" ht="13.5" thickBot="1">
      <c r="A22" s="107"/>
      <c r="B22" s="108" t="s">
        <v>56</v>
      </c>
      <c r="C22" s="109"/>
      <c r="D22" s="110"/>
      <c r="E22" s="111"/>
      <c r="F22" s="112"/>
      <c r="G22" s="112"/>
      <c r="H22" s="162">
        <f>SUM(I20:I21)</f>
        <v>0</v>
      </c>
      <c r="I22" s="163"/>
    </row>
    <row r="23" spans="1:9" ht="12.75">
      <c r="A23" s="90"/>
      <c r="B23" s="90"/>
      <c r="C23" s="90"/>
      <c r="D23" s="90"/>
      <c r="E23" s="90"/>
      <c r="F23" s="90"/>
      <c r="G23" s="90"/>
      <c r="H23" s="90"/>
      <c r="I23" s="90"/>
    </row>
    <row r="24" spans="2:9" ht="12.75">
      <c r="B24" s="87"/>
      <c r="F24" s="113"/>
      <c r="G24" s="114"/>
      <c r="H24" s="114"/>
      <c r="I24" s="115"/>
    </row>
    <row r="25" spans="6:9" ht="12.75">
      <c r="F25" s="113"/>
      <c r="G25" s="114"/>
      <c r="H25" s="114"/>
      <c r="I25" s="115"/>
    </row>
    <row r="26" spans="6:9" ht="12.75">
      <c r="F26" s="113"/>
      <c r="G26" s="114"/>
      <c r="H26" s="114"/>
      <c r="I26" s="115"/>
    </row>
    <row r="27" spans="6:9" ht="12.75">
      <c r="F27" s="113"/>
      <c r="G27" s="114"/>
      <c r="H27" s="114"/>
      <c r="I27" s="115"/>
    </row>
    <row r="28" spans="6:9" ht="12.75">
      <c r="F28" s="113"/>
      <c r="G28" s="114"/>
      <c r="H28" s="114"/>
      <c r="I28" s="115"/>
    </row>
    <row r="29" spans="6:9" ht="12.75">
      <c r="F29" s="113"/>
      <c r="G29" s="114"/>
      <c r="H29" s="114"/>
      <c r="I29" s="115"/>
    </row>
    <row r="30" spans="6:9" ht="12.75">
      <c r="F30" s="113"/>
      <c r="G30" s="114"/>
      <c r="H30" s="114"/>
      <c r="I30" s="115"/>
    </row>
    <row r="31" spans="6:9" ht="12.75">
      <c r="F31" s="113"/>
      <c r="G31" s="114"/>
      <c r="H31" s="114"/>
      <c r="I31" s="115"/>
    </row>
    <row r="32" spans="6:9" ht="12.75">
      <c r="F32" s="113"/>
      <c r="G32" s="114"/>
      <c r="H32" s="114"/>
      <c r="I32" s="115"/>
    </row>
    <row r="33" spans="6:9" ht="12.75">
      <c r="F33" s="113"/>
      <c r="G33" s="114"/>
      <c r="H33" s="114"/>
      <c r="I33" s="115"/>
    </row>
    <row r="34" spans="6:9" ht="12.75">
      <c r="F34" s="113"/>
      <c r="G34" s="114"/>
      <c r="H34" s="114"/>
      <c r="I34" s="115"/>
    </row>
    <row r="35" spans="6:9" ht="12.75">
      <c r="F35" s="113"/>
      <c r="G35" s="114"/>
      <c r="H35" s="114"/>
      <c r="I35" s="115"/>
    </row>
    <row r="36" spans="6:9" ht="12.75">
      <c r="F36" s="113"/>
      <c r="G36" s="114"/>
      <c r="H36" s="114"/>
      <c r="I36" s="115"/>
    </row>
    <row r="37" spans="6:9" ht="12.75">
      <c r="F37" s="113"/>
      <c r="G37" s="114"/>
      <c r="H37" s="114"/>
      <c r="I37" s="115"/>
    </row>
    <row r="38" spans="6:9" ht="12.75">
      <c r="F38" s="113"/>
      <c r="G38" s="114"/>
      <c r="H38" s="114"/>
      <c r="I38" s="115"/>
    </row>
    <row r="39" spans="6:9" ht="12.75">
      <c r="F39" s="113"/>
      <c r="G39" s="114"/>
      <c r="H39" s="114"/>
      <c r="I39" s="115"/>
    </row>
    <row r="40" spans="6:9" ht="12.75">
      <c r="F40" s="113"/>
      <c r="G40" s="114"/>
      <c r="H40" s="114"/>
      <c r="I40" s="115"/>
    </row>
    <row r="41" spans="6:9" ht="12.75">
      <c r="F41" s="113"/>
      <c r="G41" s="114"/>
      <c r="H41" s="114"/>
      <c r="I41" s="115"/>
    </row>
    <row r="42" spans="6:9" ht="12.75">
      <c r="F42" s="113"/>
      <c r="G42" s="114"/>
      <c r="H42" s="114"/>
      <c r="I42" s="115"/>
    </row>
    <row r="43" spans="6:9" ht="12.75">
      <c r="F43" s="113"/>
      <c r="G43" s="114"/>
      <c r="H43" s="114"/>
      <c r="I43" s="115"/>
    </row>
    <row r="44" spans="6:9" ht="12.75">
      <c r="F44" s="113"/>
      <c r="G44" s="114"/>
      <c r="H44" s="114"/>
      <c r="I44" s="115"/>
    </row>
    <row r="45" spans="6:9" ht="12.75">
      <c r="F45" s="113"/>
      <c r="G45" s="114"/>
      <c r="H45" s="114"/>
      <c r="I45" s="115"/>
    </row>
    <row r="46" spans="6:9" ht="12.75">
      <c r="F46" s="113"/>
      <c r="G46" s="114"/>
      <c r="H46" s="114"/>
      <c r="I46" s="115"/>
    </row>
    <row r="47" spans="6:9" ht="12.75">
      <c r="F47" s="113"/>
      <c r="G47" s="114"/>
      <c r="H47" s="114"/>
      <c r="I47" s="115"/>
    </row>
    <row r="48" spans="6:9" ht="12.75">
      <c r="F48" s="113"/>
      <c r="G48" s="114"/>
      <c r="H48" s="114"/>
      <c r="I48" s="115"/>
    </row>
    <row r="49" spans="6:9" ht="12.75">
      <c r="F49" s="113"/>
      <c r="G49" s="114"/>
      <c r="H49" s="114"/>
      <c r="I49" s="115"/>
    </row>
    <row r="50" spans="6:9" ht="12.75">
      <c r="F50" s="113"/>
      <c r="G50" s="114"/>
      <c r="H50" s="114"/>
      <c r="I50" s="115"/>
    </row>
    <row r="51" spans="6:9" ht="12.75">
      <c r="F51" s="113"/>
      <c r="G51" s="114"/>
      <c r="H51" s="114"/>
      <c r="I51" s="115"/>
    </row>
    <row r="52" spans="6:9" ht="12.75">
      <c r="F52" s="113"/>
      <c r="G52" s="114"/>
      <c r="H52" s="114"/>
      <c r="I52" s="115"/>
    </row>
    <row r="53" spans="6:9" ht="12.75">
      <c r="F53" s="113"/>
      <c r="G53" s="114"/>
      <c r="H53" s="114"/>
      <c r="I53" s="115"/>
    </row>
    <row r="54" spans="6:9" ht="12.75">
      <c r="F54" s="113"/>
      <c r="G54" s="114"/>
      <c r="H54" s="114"/>
      <c r="I54" s="115"/>
    </row>
    <row r="55" spans="6:9" ht="12.75">
      <c r="F55" s="113"/>
      <c r="G55" s="114"/>
      <c r="H55" s="114"/>
      <c r="I55" s="115"/>
    </row>
    <row r="56" spans="6:9" ht="12.75">
      <c r="F56" s="113"/>
      <c r="G56" s="114"/>
      <c r="H56" s="114"/>
      <c r="I56" s="115"/>
    </row>
    <row r="57" spans="6:9" ht="12.75">
      <c r="F57" s="113"/>
      <c r="G57" s="114"/>
      <c r="H57" s="114"/>
      <c r="I57" s="115"/>
    </row>
    <row r="58" spans="6:9" ht="12.75">
      <c r="F58" s="113"/>
      <c r="G58" s="114"/>
      <c r="H58" s="114"/>
      <c r="I58" s="115"/>
    </row>
    <row r="59" spans="6:9" ht="12.75">
      <c r="F59" s="113"/>
      <c r="G59" s="114"/>
      <c r="H59" s="114"/>
      <c r="I59" s="115"/>
    </row>
    <row r="60" spans="6:9" ht="12.75">
      <c r="F60" s="113"/>
      <c r="G60" s="114"/>
      <c r="H60" s="114"/>
      <c r="I60" s="115"/>
    </row>
    <row r="61" spans="6:9" ht="12.75">
      <c r="F61" s="113"/>
      <c r="G61" s="114"/>
      <c r="H61" s="114"/>
      <c r="I61" s="115"/>
    </row>
    <row r="62" spans="6:9" ht="12.75">
      <c r="F62" s="113"/>
      <c r="G62" s="114"/>
      <c r="H62" s="114"/>
      <c r="I62" s="115"/>
    </row>
    <row r="63" spans="6:9" ht="12.75">
      <c r="F63" s="113"/>
      <c r="G63" s="114"/>
      <c r="H63" s="114"/>
      <c r="I63" s="115"/>
    </row>
    <row r="64" spans="6:9" ht="12.75">
      <c r="F64" s="113"/>
      <c r="G64" s="114"/>
      <c r="H64" s="114"/>
      <c r="I64" s="115"/>
    </row>
    <row r="65" spans="6:9" ht="12.75">
      <c r="F65" s="113"/>
      <c r="G65" s="114"/>
      <c r="H65" s="114"/>
      <c r="I65" s="115"/>
    </row>
    <row r="66" spans="6:9" ht="12.75">
      <c r="F66" s="113"/>
      <c r="G66" s="114"/>
      <c r="H66" s="114"/>
      <c r="I66" s="115"/>
    </row>
    <row r="67" spans="6:9" ht="12.75">
      <c r="F67" s="113"/>
      <c r="G67" s="114"/>
      <c r="H67" s="114"/>
      <c r="I67" s="115"/>
    </row>
    <row r="68" spans="6:9" ht="12.75">
      <c r="F68" s="113"/>
      <c r="G68" s="114"/>
      <c r="H68" s="114"/>
      <c r="I68" s="115"/>
    </row>
    <row r="69" spans="6:9" ht="12.75">
      <c r="F69" s="113"/>
      <c r="G69" s="114"/>
      <c r="H69" s="114"/>
      <c r="I69" s="115"/>
    </row>
    <row r="70" spans="6:9" ht="12.75">
      <c r="F70" s="113"/>
      <c r="G70" s="114"/>
      <c r="H70" s="114"/>
      <c r="I70" s="115"/>
    </row>
    <row r="71" spans="6:9" ht="12.75">
      <c r="F71" s="113"/>
      <c r="G71" s="114"/>
      <c r="H71" s="114"/>
      <c r="I71" s="115"/>
    </row>
    <row r="72" spans="6:9" ht="12.75">
      <c r="F72" s="113"/>
      <c r="G72" s="114"/>
      <c r="H72" s="114"/>
      <c r="I72" s="115"/>
    </row>
    <row r="73" spans="6:9" ht="12.75">
      <c r="F73" s="113"/>
      <c r="G73" s="114"/>
      <c r="H73" s="114"/>
      <c r="I73" s="115"/>
    </row>
  </sheetData>
  <mergeCells count="4">
    <mergeCell ref="A1:B1"/>
    <mergeCell ref="A2:B2"/>
    <mergeCell ref="G2:I2"/>
    <mergeCell ref="H22:I2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11"/>
  <sheetViews>
    <sheetView showGridLines="0" showZeros="0" tabSelected="1" workbookViewId="0" topLeftCell="A1">
      <selection activeCell="A7" sqref="A7:G38"/>
    </sheetView>
  </sheetViews>
  <sheetFormatPr defaultColWidth="9.00390625" defaultRowHeight="12.75"/>
  <cols>
    <col min="1" max="1" width="3.875" style="116" customWidth="1"/>
    <col min="2" max="2" width="15.75390625" style="116" customWidth="1"/>
    <col min="3" max="3" width="40.375" style="116" customWidth="1"/>
    <col min="4" max="4" width="5.625" style="116" customWidth="1"/>
    <col min="5" max="5" width="8.625" style="142" customWidth="1"/>
    <col min="6" max="6" width="9.875" style="116" customWidth="1"/>
    <col min="7" max="7" width="13.875" style="116" customWidth="1"/>
    <col min="8" max="16384" width="9.125" style="116" customWidth="1"/>
  </cols>
  <sheetData>
    <row r="1" spans="1:7" ht="15.75">
      <c r="A1" s="164" t="s">
        <v>57</v>
      </c>
      <c r="B1" s="164"/>
      <c r="C1" s="164"/>
      <c r="D1" s="164"/>
      <c r="E1" s="164"/>
      <c r="F1" s="164"/>
      <c r="G1" s="164"/>
    </row>
    <row r="2" spans="1:7" ht="13.5" thickBot="1">
      <c r="A2" s="117"/>
      <c r="B2" s="118"/>
      <c r="C2" s="119"/>
      <c r="D2" s="119"/>
      <c r="E2" s="120"/>
      <c r="F2" s="119"/>
      <c r="G2" s="119"/>
    </row>
    <row r="3" spans="1:7" ht="13.5" thickTop="1">
      <c r="A3" s="165" t="s">
        <v>5</v>
      </c>
      <c r="B3" s="166"/>
      <c r="C3" s="121" t="str">
        <f>CONCATENATE(cislostavby," ",nazevstavby)</f>
        <v xml:space="preserve"> Úprava šatny</v>
      </c>
      <c r="D3" s="122"/>
      <c r="E3" s="123"/>
      <c r="F3" s="124">
        <f>Rekapitulace!H1</f>
        <v>0</v>
      </c>
      <c r="G3" s="125"/>
    </row>
    <row r="4" spans="1:7" ht="13.5" thickBot="1">
      <c r="A4" s="167" t="s">
        <v>1</v>
      </c>
      <c r="B4" s="168"/>
      <c r="C4" s="126" t="str">
        <f>CONCATENATE(cisloobjektu," ",nazevobjektu)</f>
        <v xml:space="preserve"> PS Pardubice garáže-šatna</v>
      </c>
      <c r="D4" s="127"/>
      <c r="E4" s="169"/>
      <c r="F4" s="169"/>
      <c r="G4" s="170"/>
    </row>
    <row r="5" spans="1:7" ht="13.5" thickTop="1">
      <c r="A5" s="128"/>
      <c r="B5" s="129"/>
      <c r="C5" s="129"/>
      <c r="D5" s="117"/>
      <c r="E5" s="130"/>
      <c r="F5" s="117"/>
      <c r="G5" s="131"/>
    </row>
    <row r="6" spans="1:7" ht="12.75">
      <c r="A6" s="132" t="s">
        <v>58</v>
      </c>
      <c r="B6" s="133" t="s">
        <v>59</v>
      </c>
      <c r="C6" s="133" t="s">
        <v>60</v>
      </c>
      <c r="D6" s="133" t="s">
        <v>61</v>
      </c>
      <c r="E6" s="134" t="s">
        <v>62</v>
      </c>
      <c r="F6" s="133" t="s">
        <v>63</v>
      </c>
      <c r="G6" s="135" t="s">
        <v>64</v>
      </c>
    </row>
    <row r="7" spans="1:15" ht="12.75">
      <c r="A7" s="184" t="s">
        <v>65</v>
      </c>
      <c r="B7" s="185" t="s">
        <v>70</v>
      </c>
      <c r="C7" s="186" t="s">
        <v>71</v>
      </c>
      <c r="D7" s="187"/>
      <c r="E7" s="188"/>
      <c r="F7" s="188"/>
      <c r="G7" s="189"/>
      <c r="H7" s="136"/>
      <c r="I7" s="136"/>
      <c r="O7" s="137">
        <v>1</v>
      </c>
    </row>
    <row r="8" spans="1:104" ht="22.5">
      <c r="A8" s="190">
        <v>1</v>
      </c>
      <c r="B8" s="191" t="s">
        <v>72</v>
      </c>
      <c r="C8" s="192" t="s">
        <v>73</v>
      </c>
      <c r="D8" s="193" t="s">
        <v>74</v>
      </c>
      <c r="E8" s="194">
        <v>1.5</v>
      </c>
      <c r="F8" s="194"/>
      <c r="G8" s="195">
        <f>E8*F8</f>
        <v>0</v>
      </c>
      <c r="O8" s="137">
        <v>2</v>
      </c>
      <c r="AA8" s="116">
        <v>12</v>
      </c>
      <c r="AB8" s="116">
        <v>0</v>
      </c>
      <c r="AC8" s="116">
        <v>1</v>
      </c>
      <c r="AZ8" s="116">
        <v>1</v>
      </c>
      <c r="BA8" s="116">
        <f>IF(AZ8=1,G8,0)</f>
        <v>0</v>
      </c>
      <c r="BB8" s="116">
        <f>IF(AZ8=2,G8,0)</f>
        <v>0</v>
      </c>
      <c r="BC8" s="116">
        <f>IF(AZ8=3,G8,0)</f>
        <v>0</v>
      </c>
      <c r="BD8" s="116">
        <f>IF(AZ8=4,G8,0)</f>
        <v>0</v>
      </c>
      <c r="BE8" s="116">
        <f>IF(AZ8=5,G8,0)</f>
        <v>0</v>
      </c>
      <c r="CZ8" s="116">
        <v>0.00238</v>
      </c>
    </row>
    <row r="9" spans="1:57" ht="12.75">
      <c r="A9" s="196"/>
      <c r="B9" s="197" t="s">
        <v>67</v>
      </c>
      <c r="C9" s="198" t="str">
        <f>CONCATENATE(B7," ",C7)</f>
        <v>61 Upravy povrchů vnitřní</v>
      </c>
      <c r="D9" s="196"/>
      <c r="E9" s="199"/>
      <c r="F9" s="199"/>
      <c r="G9" s="200">
        <f>SUM(G7:G8)</f>
        <v>0</v>
      </c>
      <c r="O9" s="137">
        <v>4</v>
      </c>
      <c r="BA9" s="139">
        <f>SUM(BA7:BA8)</f>
        <v>0</v>
      </c>
      <c r="BB9" s="139">
        <f>SUM(BB7:BB8)</f>
        <v>0</v>
      </c>
      <c r="BC9" s="139">
        <f>SUM(BC7:BC8)</f>
        <v>0</v>
      </c>
      <c r="BD9" s="139">
        <f>SUM(BD7:BD8)</f>
        <v>0</v>
      </c>
      <c r="BE9" s="139">
        <f>SUM(BE7:BE8)</f>
        <v>0</v>
      </c>
    </row>
    <row r="10" spans="1:15" ht="12.75">
      <c r="A10" s="184" t="s">
        <v>65</v>
      </c>
      <c r="B10" s="185" t="s">
        <v>75</v>
      </c>
      <c r="C10" s="186" t="s">
        <v>76</v>
      </c>
      <c r="D10" s="187"/>
      <c r="E10" s="188"/>
      <c r="F10" s="188"/>
      <c r="G10" s="189"/>
      <c r="H10" s="136"/>
      <c r="I10" s="136"/>
      <c r="O10" s="137">
        <v>1</v>
      </c>
    </row>
    <row r="11" spans="1:104" ht="12.75">
      <c r="A11" s="190">
        <v>2</v>
      </c>
      <c r="B11" s="191" t="s">
        <v>77</v>
      </c>
      <c r="C11" s="192" t="s">
        <v>78</v>
      </c>
      <c r="D11" s="193" t="s">
        <v>79</v>
      </c>
      <c r="E11" s="194">
        <v>1.5</v>
      </c>
      <c r="F11" s="194"/>
      <c r="G11" s="195">
        <f>E11*F11</f>
        <v>0</v>
      </c>
      <c r="O11" s="137">
        <v>2</v>
      </c>
      <c r="AA11" s="116">
        <v>12</v>
      </c>
      <c r="AB11" s="116">
        <v>0</v>
      </c>
      <c r="AC11" s="116">
        <v>2</v>
      </c>
      <c r="AZ11" s="116">
        <v>1</v>
      </c>
      <c r="BA11" s="116">
        <f>IF(AZ11=1,G11,0)</f>
        <v>0</v>
      </c>
      <c r="BB11" s="116">
        <f>IF(AZ11=2,G11,0)</f>
        <v>0</v>
      </c>
      <c r="BC11" s="116">
        <f>IF(AZ11=3,G11,0)</f>
        <v>0</v>
      </c>
      <c r="BD11" s="116">
        <f>IF(AZ11=4,G11,0)</f>
        <v>0</v>
      </c>
      <c r="BE11" s="116">
        <f>IF(AZ11=5,G11,0)</f>
        <v>0</v>
      </c>
      <c r="CZ11" s="116">
        <v>0.00936</v>
      </c>
    </row>
    <row r="12" spans="1:57" ht="12.75">
      <c r="A12" s="196"/>
      <c r="B12" s="197" t="s">
        <v>67</v>
      </c>
      <c r="C12" s="198" t="str">
        <f>CONCATENATE(B10," ",C10)</f>
        <v>62 Upravy povrchů vnější</v>
      </c>
      <c r="D12" s="196"/>
      <c r="E12" s="199"/>
      <c r="F12" s="199"/>
      <c r="G12" s="200">
        <f>SUM(G10:G11)</f>
        <v>0</v>
      </c>
      <c r="O12" s="137">
        <v>4</v>
      </c>
      <c r="BA12" s="139">
        <f>SUM(BA10:BA11)</f>
        <v>0</v>
      </c>
      <c r="BB12" s="139">
        <f>SUM(BB10:BB11)</f>
        <v>0</v>
      </c>
      <c r="BC12" s="139">
        <f>SUM(BC10:BC11)</f>
        <v>0</v>
      </c>
      <c r="BD12" s="139">
        <f>SUM(BD10:BD11)</f>
        <v>0</v>
      </c>
      <c r="BE12" s="139">
        <f>SUM(BE10:BE11)</f>
        <v>0</v>
      </c>
    </row>
    <row r="13" spans="1:15" ht="12.75">
      <c r="A13" s="184" t="s">
        <v>65</v>
      </c>
      <c r="B13" s="185" t="s">
        <v>80</v>
      </c>
      <c r="C13" s="186" t="s">
        <v>81</v>
      </c>
      <c r="D13" s="187"/>
      <c r="E13" s="188"/>
      <c r="F13" s="188"/>
      <c r="G13" s="189"/>
      <c r="H13" s="136"/>
      <c r="I13" s="136"/>
      <c r="O13" s="137">
        <v>1</v>
      </c>
    </row>
    <row r="14" spans="1:104" ht="12.75">
      <c r="A14" s="190">
        <v>3</v>
      </c>
      <c r="B14" s="191" t="s">
        <v>82</v>
      </c>
      <c r="C14" s="192" t="s">
        <v>83</v>
      </c>
      <c r="D14" s="193" t="s">
        <v>84</v>
      </c>
      <c r="E14" s="194">
        <v>0.25</v>
      </c>
      <c r="F14" s="194"/>
      <c r="G14" s="195">
        <f>E14*F14</f>
        <v>0</v>
      </c>
      <c r="O14" s="137">
        <v>2</v>
      </c>
      <c r="AA14" s="116">
        <v>12</v>
      </c>
      <c r="AB14" s="116">
        <v>0</v>
      </c>
      <c r="AC14" s="116">
        <v>3</v>
      </c>
      <c r="AZ14" s="116">
        <v>1</v>
      </c>
      <c r="BA14" s="116">
        <f>IF(AZ14=1,G14,0)</f>
        <v>0</v>
      </c>
      <c r="BB14" s="116">
        <f>IF(AZ14=2,G14,0)</f>
        <v>0</v>
      </c>
      <c r="BC14" s="116">
        <f>IF(AZ14=3,G14,0)</f>
        <v>0</v>
      </c>
      <c r="BD14" s="116">
        <f>IF(AZ14=4,G14,0)</f>
        <v>0</v>
      </c>
      <c r="BE14" s="116">
        <f>IF(AZ14=5,G14,0)</f>
        <v>0</v>
      </c>
      <c r="CZ14" s="116">
        <v>0.00182</v>
      </c>
    </row>
    <row r="15" spans="1:57" ht="12.75">
      <c r="A15" s="196"/>
      <c r="B15" s="197" t="s">
        <v>67</v>
      </c>
      <c r="C15" s="198" t="str">
        <f>CONCATENATE(B13," ",C13)</f>
        <v>97 Prorážení otvorů</v>
      </c>
      <c r="D15" s="196"/>
      <c r="E15" s="199"/>
      <c r="F15" s="199"/>
      <c r="G15" s="200">
        <f>SUM(G13:G14)</f>
        <v>0</v>
      </c>
      <c r="O15" s="137">
        <v>4</v>
      </c>
      <c r="BA15" s="139">
        <f>SUM(BA13:BA14)</f>
        <v>0</v>
      </c>
      <c r="BB15" s="139">
        <f>SUM(BB13:BB14)</f>
        <v>0</v>
      </c>
      <c r="BC15" s="139">
        <f>SUM(BC13:BC14)</f>
        <v>0</v>
      </c>
      <c r="BD15" s="139">
        <f>SUM(BD13:BD14)</f>
        <v>0</v>
      </c>
      <c r="BE15" s="139">
        <f>SUM(BE13:BE14)</f>
        <v>0</v>
      </c>
    </row>
    <row r="16" spans="1:15" ht="12.75">
      <c r="A16" s="184" t="s">
        <v>65</v>
      </c>
      <c r="B16" s="185" t="s">
        <v>85</v>
      </c>
      <c r="C16" s="186" t="s">
        <v>86</v>
      </c>
      <c r="D16" s="187"/>
      <c r="E16" s="188"/>
      <c r="F16" s="188"/>
      <c r="G16" s="189"/>
      <c r="H16" s="136"/>
      <c r="I16" s="136"/>
      <c r="O16" s="137">
        <v>1</v>
      </c>
    </row>
    <row r="17" spans="1:104" ht="12.75">
      <c r="A17" s="190">
        <v>4</v>
      </c>
      <c r="B17" s="191" t="s">
        <v>87</v>
      </c>
      <c r="C17" s="192" t="s">
        <v>88</v>
      </c>
      <c r="D17" s="193" t="s">
        <v>89</v>
      </c>
      <c r="E17" s="194">
        <v>0.0181</v>
      </c>
      <c r="F17" s="194"/>
      <c r="G17" s="195">
        <f>E17*F17</f>
        <v>0</v>
      </c>
      <c r="O17" s="137">
        <v>2</v>
      </c>
      <c r="AA17" s="116">
        <v>12</v>
      </c>
      <c r="AB17" s="116">
        <v>0</v>
      </c>
      <c r="AC17" s="116">
        <v>4</v>
      </c>
      <c r="AZ17" s="116">
        <v>1</v>
      </c>
      <c r="BA17" s="116">
        <f>IF(AZ17=1,G17,0)</f>
        <v>0</v>
      </c>
      <c r="BB17" s="116">
        <f>IF(AZ17=2,G17,0)</f>
        <v>0</v>
      </c>
      <c r="BC17" s="116">
        <f>IF(AZ17=3,G17,0)</f>
        <v>0</v>
      </c>
      <c r="BD17" s="116">
        <f>IF(AZ17=4,G17,0)</f>
        <v>0</v>
      </c>
      <c r="BE17" s="116">
        <f>IF(AZ17=5,G17,0)</f>
        <v>0</v>
      </c>
      <c r="CZ17" s="116">
        <v>0</v>
      </c>
    </row>
    <row r="18" spans="1:15" ht="12.75">
      <c r="A18" s="201"/>
      <c r="B18" s="202"/>
      <c r="C18" s="203" t="s">
        <v>90</v>
      </c>
      <c r="D18" s="204"/>
      <c r="E18" s="205">
        <v>0.0181</v>
      </c>
      <c r="F18" s="206"/>
      <c r="G18" s="207"/>
      <c r="M18" s="138" t="s">
        <v>90</v>
      </c>
      <c r="O18" s="137"/>
    </row>
    <row r="19" spans="1:57" ht="12.75">
      <c r="A19" s="196"/>
      <c r="B19" s="197" t="s">
        <v>67</v>
      </c>
      <c r="C19" s="198" t="str">
        <f>CONCATENATE(B16," ",C16)</f>
        <v>99 Staveništní přesun hmot</v>
      </c>
      <c r="D19" s="196"/>
      <c r="E19" s="199"/>
      <c r="F19" s="199"/>
      <c r="G19" s="200">
        <f>SUM(G16:G18)</f>
        <v>0</v>
      </c>
      <c r="O19" s="137">
        <v>4</v>
      </c>
      <c r="BA19" s="139">
        <f>SUM(BA16:BA18)</f>
        <v>0</v>
      </c>
      <c r="BB19" s="139">
        <f>SUM(BB16:BB18)</f>
        <v>0</v>
      </c>
      <c r="BC19" s="139">
        <f>SUM(BC16:BC18)</f>
        <v>0</v>
      </c>
      <c r="BD19" s="139">
        <f>SUM(BD16:BD18)</f>
        <v>0</v>
      </c>
      <c r="BE19" s="139">
        <f>SUM(BE16:BE18)</f>
        <v>0</v>
      </c>
    </row>
    <row r="20" spans="1:15" ht="12.75">
      <c r="A20" s="184" t="s">
        <v>65</v>
      </c>
      <c r="B20" s="185" t="s">
        <v>91</v>
      </c>
      <c r="C20" s="186" t="s">
        <v>92</v>
      </c>
      <c r="D20" s="187"/>
      <c r="E20" s="188"/>
      <c r="F20" s="188"/>
      <c r="G20" s="189"/>
      <c r="H20" s="136"/>
      <c r="I20" s="136"/>
      <c r="O20" s="137">
        <v>1</v>
      </c>
    </row>
    <row r="21" spans="1:104" ht="12.75">
      <c r="A21" s="190">
        <v>5</v>
      </c>
      <c r="B21" s="191" t="s">
        <v>93</v>
      </c>
      <c r="C21" s="192" t="s">
        <v>124</v>
      </c>
      <c r="D21" s="193" t="s">
        <v>66</v>
      </c>
      <c r="E21" s="194">
        <v>3</v>
      </c>
      <c r="F21" s="194"/>
      <c r="G21" s="195">
        <f>E21*F21</f>
        <v>0</v>
      </c>
      <c r="O21" s="137">
        <v>2</v>
      </c>
      <c r="AA21" s="116">
        <v>12</v>
      </c>
      <c r="AB21" s="116">
        <v>0</v>
      </c>
      <c r="AC21" s="116">
        <v>5</v>
      </c>
      <c r="AZ21" s="116">
        <v>2</v>
      </c>
      <c r="BA21" s="116">
        <f>IF(AZ21=1,G21,0)</f>
        <v>0</v>
      </c>
      <c r="BB21" s="116">
        <f>IF(AZ21=2,G21,0)</f>
        <v>0</v>
      </c>
      <c r="BC21" s="116">
        <f>IF(AZ21=3,G21,0)</f>
        <v>0</v>
      </c>
      <c r="BD21" s="116">
        <f>IF(AZ21=4,G21,0)</f>
        <v>0</v>
      </c>
      <c r="BE21" s="116">
        <f>IF(AZ21=5,G21,0)</f>
        <v>0</v>
      </c>
      <c r="CZ21" s="116">
        <v>0.035</v>
      </c>
    </row>
    <row r="22" spans="1:57" ht="12.75">
      <c r="A22" s="196"/>
      <c r="B22" s="197" t="s">
        <v>67</v>
      </c>
      <c r="C22" s="198" t="str">
        <f>CONCATENATE(B20," ",C20)</f>
        <v>725 Zařizovací předměty</v>
      </c>
      <c r="D22" s="196"/>
      <c r="E22" s="199"/>
      <c r="F22" s="199"/>
      <c r="G22" s="200">
        <f>SUM(G20:G21)</f>
        <v>0</v>
      </c>
      <c r="O22" s="137">
        <v>4</v>
      </c>
      <c r="BA22" s="139">
        <f>SUM(BA20:BA21)</f>
        <v>0</v>
      </c>
      <c r="BB22" s="139">
        <f>SUM(BB20:BB21)</f>
        <v>0</v>
      </c>
      <c r="BC22" s="139">
        <f>SUM(BC20:BC21)</f>
        <v>0</v>
      </c>
      <c r="BD22" s="139">
        <f>SUM(BD20:BD21)</f>
        <v>0</v>
      </c>
      <c r="BE22" s="139">
        <f>SUM(BE20:BE21)</f>
        <v>0</v>
      </c>
    </row>
    <row r="23" spans="1:15" ht="12.75">
      <c r="A23" s="184" t="s">
        <v>65</v>
      </c>
      <c r="B23" s="185" t="s">
        <v>94</v>
      </c>
      <c r="C23" s="186" t="s">
        <v>95</v>
      </c>
      <c r="D23" s="187"/>
      <c r="E23" s="188"/>
      <c r="F23" s="188"/>
      <c r="G23" s="189"/>
      <c r="H23" s="136"/>
      <c r="I23" s="136"/>
      <c r="O23" s="137">
        <v>1</v>
      </c>
    </row>
    <row r="24" spans="1:104" ht="12.75">
      <c r="A24" s="190">
        <v>6</v>
      </c>
      <c r="B24" s="191" t="s">
        <v>96</v>
      </c>
      <c r="C24" s="192" t="s">
        <v>97</v>
      </c>
      <c r="D24" s="193" t="s">
        <v>98</v>
      </c>
      <c r="E24" s="194">
        <v>1</v>
      </c>
      <c r="F24" s="194"/>
      <c r="G24" s="195">
        <f>E24*F24</f>
        <v>0</v>
      </c>
      <c r="O24" s="137">
        <v>2</v>
      </c>
      <c r="AA24" s="116">
        <v>12</v>
      </c>
      <c r="AB24" s="116">
        <v>0</v>
      </c>
      <c r="AC24" s="116">
        <v>6</v>
      </c>
      <c r="AZ24" s="116">
        <v>2</v>
      </c>
      <c r="BA24" s="116">
        <f>IF(AZ24=1,G24,0)</f>
        <v>0</v>
      </c>
      <c r="BB24" s="116">
        <f>IF(AZ24=2,G24,0)</f>
        <v>0</v>
      </c>
      <c r="BC24" s="116">
        <f>IF(AZ24=3,G24,0)</f>
        <v>0</v>
      </c>
      <c r="BD24" s="116">
        <f>IF(AZ24=4,G24,0)</f>
        <v>0</v>
      </c>
      <c r="BE24" s="116">
        <f>IF(AZ24=5,G24,0)</f>
        <v>0</v>
      </c>
      <c r="CZ24" s="116">
        <v>0</v>
      </c>
    </row>
    <row r="25" spans="1:57" ht="12.75">
      <c r="A25" s="196"/>
      <c r="B25" s="197" t="s">
        <v>67</v>
      </c>
      <c r="C25" s="198" t="str">
        <f>CONCATENATE(B23," ",C23)</f>
        <v>728 Přípojka kanalizační</v>
      </c>
      <c r="D25" s="196"/>
      <c r="E25" s="199"/>
      <c r="F25" s="199"/>
      <c r="G25" s="200">
        <f>SUM(G23:G24)</f>
        <v>0</v>
      </c>
      <c r="O25" s="137">
        <v>4</v>
      </c>
      <c r="BA25" s="139">
        <f>SUM(BA23:BA24)</f>
        <v>0</v>
      </c>
      <c r="BB25" s="139">
        <f>SUM(BB23:BB24)</f>
        <v>0</v>
      </c>
      <c r="BC25" s="139">
        <f>SUM(BC23:BC24)</f>
        <v>0</v>
      </c>
      <c r="BD25" s="139">
        <f>SUM(BD23:BD24)</f>
        <v>0</v>
      </c>
      <c r="BE25" s="139">
        <f>SUM(BE23:BE24)</f>
        <v>0</v>
      </c>
    </row>
    <row r="26" spans="1:15" ht="12.75">
      <c r="A26" s="184" t="s">
        <v>65</v>
      </c>
      <c r="B26" s="185" t="s">
        <v>99</v>
      </c>
      <c r="C26" s="186" t="s">
        <v>100</v>
      </c>
      <c r="D26" s="187"/>
      <c r="E26" s="188"/>
      <c r="F26" s="188"/>
      <c r="G26" s="189"/>
      <c r="H26" s="136"/>
      <c r="I26" s="136"/>
      <c r="O26" s="137">
        <v>1</v>
      </c>
    </row>
    <row r="27" spans="1:104" ht="22.5">
      <c r="A27" s="190">
        <v>7</v>
      </c>
      <c r="B27" s="191" t="s">
        <v>101</v>
      </c>
      <c r="C27" s="192" t="s">
        <v>102</v>
      </c>
      <c r="D27" s="193" t="s">
        <v>74</v>
      </c>
      <c r="E27" s="194">
        <v>15</v>
      </c>
      <c r="F27" s="194"/>
      <c r="G27" s="195">
        <f aca="true" t="shared" si="0" ref="G27:G32">E27*F27</f>
        <v>0</v>
      </c>
      <c r="O27" s="137">
        <v>2</v>
      </c>
      <c r="AA27" s="116">
        <v>12</v>
      </c>
      <c r="AB27" s="116">
        <v>0</v>
      </c>
      <c r="AC27" s="116">
        <v>7</v>
      </c>
      <c r="AZ27" s="116">
        <v>2</v>
      </c>
      <c r="BA27" s="116">
        <f aca="true" t="shared" si="1" ref="BA27:BA32">IF(AZ27=1,G27,0)</f>
        <v>0</v>
      </c>
      <c r="BB27" s="116">
        <f aca="true" t="shared" si="2" ref="BB27:BB32">IF(AZ27=2,G27,0)</f>
        <v>0</v>
      </c>
      <c r="BC27" s="116">
        <f aca="true" t="shared" si="3" ref="BC27:BC32">IF(AZ27=3,G27,0)</f>
        <v>0</v>
      </c>
      <c r="BD27" s="116">
        <f aca="true" t="shared" si="4" ref="BD27:BD32">IF(AZ27=4,G27,0)</f>
        <v>0</v>
      </c>
      <c r="BE27" s="116">
        <f aca="true" t="shared" si="5" ref="BE27:BE32">IF(AZ27=5,G27,0)</f>
        <v>0</v>
      </c>
      <c r="CZ27" s="116">
        <v>0.00597</v>
      </c>
    </row>
    <row r="28" spans="1:104" ht="12.75">
      <c r="A28" s="190">
        <v>8</v>
      </c>
      <c r="B28" s="191" t="s">
        <v>103</v>
      </c>
      <c r="C28" s="192" t="s">
        <v>104</v>
      </c>
      <c r="D28" s="193" t="s">
        <v>98</v>
      </c>
      <c r="E28" s="194">
        <v>8</v>
      </c>
      <c r="F28" s="194"/>
      <c r="G28" s="195">
        <f t="shared" si="0"/>
        <v>0</v>
      </c>
      <c r="O28" s="137">
        <v>2</v>
      </c>
      <c r="AA28" s="116">
        <v>12</v>
      </c>
      <c r="AB28" s="116">
        <v>0</v>
      </c>
      <c r="AC28" s="116">
        <v>8</v>
      </c>
      <c r="AZ28" s="116">
        <v>2</v>
      </c>
      <c r="BA28" s="116">
        <f t="shared" si="1"/>
        <v>0</v>
      </c>
      <c r="BB28" s="116">
        <f t="shared" si="2"/>
        <v>0</v>
      </c>
      <c r="BC28" s="116">
        <f t="shared" si="3"/>
        <v>0</v>
      </c>
      <c r="BD28" s="116">
        <f t="shared" si="4"/>
        <v>0</v>
      </c>
      <c r="BE28" s="116">
        <f t="shared" si="5"/>
        <v>0</v>
      </c>
      <c r="CZ28" s="116">
        <v>0.00011</v>
      </c>
    </row>
    <row r="29" spans="1:104" ht="12.75">
      <c r="A29" s="190">
        <v>9</v>
      </c>
      <c r="B29" s="191" t="s">
        <v>105</v>
      </c>
      <c r="C29" s="192" t="s">
        <v>106</v>
      </c>
      <c r="D29" s="193" t="s">
        <v>98</v>
      </c>
      <c r="E29" s="194">
        <v>4</v>
      </c>
      <c r="F29" s="194"/>
      <c r="G29" s="195">
        <f t="shared" si="0"/>
        <v>0</v>
      </c>
      <c r="O29" s="137">
        <v>2</v>
      </c>
      <c r="AA29" s="116">
        <v>12</v>
      </c>
      <c r="AB29" s="116">
        <v>0</v>
      </c>
      <c r="AC29" s="116">
        <v>9</v>
      </c>
      <c r="AZ29" s="116">
        <v>2</v>
      </c>
      <c r="BA29" s="116">
        <f t="shared" si="1"/>
        <v>0</v>
      </c>
      <c r="BB29" s="116">
        <f t="shared" si="2"/>
        <v>0</v>
      </c>
      <c r="BC29" s="116">
        <f t="shared" si="3"/>
        <v>0</v>
      </c>
      <c r="BD29" s="116">
        <f t="shared" si="4"/>
        <v>0</v>
      </c>
      <c r="BE29" s="116">
        <f t="shared" si="5"/>
        <v>0</v>
      </c>
      <c r="CZ29" s="116">
        <v>0</v>
      </c>
    </row>
    <row r="30" spans="1:104" ht="12.75">
      <c r="A30" s="190">
        <v>10</v>
      </c>
      <c r="B30" s="191" t="s">
        <v>107</v>
      </c>
      <c r="C30" s="192" t="s">
        <v>108</v>
      </c>
      <c r="D30" s="193" t="s">
        <v>98</v>
      </c>
      <c r="E30" s="194">
        <v>2</v>
      </c>
      <c r="F30" s="194"/>
      <c r="G30" s="195">
        <f t="shared" si="0"/>
        <v>0</v>
      </c>
      <c r="O30" s="137">
        <v>2</v>
      </c>
      <c r="AA30" s="116">
        <v>12</v>
      </c>
      <c r="AB30" s="116">
        <v>0</v>
      </c>
      <c r="AC30" s="116">
        <v>10</v>
      </c>
      <c r="AZ30" s="116">
        <v>2</v>
      </c>
      <c r="BA30" s="116">
        <f t="shared" si="1"/>
        <v>0</v>
      </c>
      <c r="BB30" s="116">
        <f t="shared" si="2"/>
        <v>0</v>
      </c>
      <c r="BC30" s="116">
        <f t="shared" si="3"/>
        <v>0</v>
      </c>
      <c r="BD30" s="116">
        <f t="shared" si="4"/>
        <v>0</v>
      </c>
      <c r="BE30" s="116">
        <f t="shared" si="5"/>
        <v>0</v>
      </c>
      <c r="CZ30" s="116">
        <v>0.0003</v>
      </c>
    </row>
    <row r="31" spans="1:104" ht="12.75">
      <c r="A31" s="190">
        <v>11</v>
      </c>
      <c r="B31" s="191" t="s">
        <v>109</v>
      </c>
      <c r="C31" s="192" t="s">
        <v>110</v>
      </c>
      <c r="D31" s="193" t="s">
        <v>98</v>
      </c>
      <c r="E31" s="194">
        <v>1</v>
      </c>
      <c r="F31" s="194"/>
      <c r="G31" s="195">
        <f t="shared" si="0"/>
        <v>0</v>
      </c>
      <c r="O31" s="137">
        <v>2</v>
      </c>
      <c r="AA31" s="116">
        <v>12</v>
      </c>
      <c r="AB31" s="116">
        <v>0</v>
      </c>
      <c r="AC31" s="116">
        <v>11</v>
      </c>
      <c r="AZ31" s="116">
        <v>2</v>
      </c>
      <c r="BA31" s="116">
        <f t="shared" si="1"/>
        <v>0</v>
      </c>
      <c r="BB31" s="116">
        <f t="shared" si="2"/>
        <v>0</v>
      </c>
      <c r="BC31" s="116">
        <f t="shared" si="3"/>
        <v>0</v>
      </c>
      <c r="BD31" s="116">
        <f t="shared" si="4"/>
        <v>0</v>
      </c>
      <c r="BE31" s="116">
        <f t="shared" si="5"/>
        <v>0</v>
      </c>
      <c r="CZ31" s="116">
        <v>0</v>
      </c>
    </row>
    <row r="32" spans="1:104" ht="12.75">
      <c r="A32" s="190">
        <v>12</v>
      </c>
      <c r="B32" s="191" t="s">
        <v>111</v>
      </c>
      <c r="C32" s="192" t="s">
        <v>112</v>
      </c>
      <c r="D32" s="193" t="s">
        <v>89</v>
      </c>
      <c r="E32" s="194">
        <v>0.196</v>
      </c>
      <c r="F32" s="194"/>
      <c r="G32" s="195">
        <f t="shared" si="0"/>
        <v>0</v>
      </c>
      <c r="O32" s="137">
        <v>2</v>
      </c>
      <c r="AA32" s="116">
        <v>12</v>
      </c>
      <c r="AB32" s="116">
        <v>0</v>
      </c>
      <c r="AC32" s="116">
        <v>12</v>
      </c>
      <c r="AZ32" s="116">
        <v>2</v>
      </c>
      <c r="BA32" s="116">
        <f t="shared" si="1"/>
        <v>0</v>
      </c>
      <c r="BB32" s="116">
        <f t="shared" si="2"/>
        <v>0</v>
      </c>
      <c r="BC32" s="116">
        <f t="shared" si="3"/>
        <v>0</v>
      </c>
      <c r="BD32" s="116">
        <f t="shared" si="4"/>
        <v>0</v>
      </c>
      <c r="BE32" s="116">
        <f t="shared" si="5"/>
        <v>0</v>
      </c>
      <c r="CZ32" s="116">
        <v>0</v>
      </c>
    </row>
    <row r="33" spans="1:15" ht="12.75">
      <c r="A33" s="201"/>
      <c r="B33" s="202"/>
      <c r="C33" s="203" t="s">
        <v>113</v>
      </c>
      <c r="D33" s="204"/>
      <c r="E33" s="205">
        <v>0.196</v>
      </c>
      <c r="F33" s="206"/>
      <c r="G33" s="207"/>
      <c r="M33" s="138" t="s">
        <v>113</v>
      </c>
      <c r="O33" s="137"/>
    </row>
    <row r="34" spans="1:57" ht="12.75">
      <c r="A34" s="196"/>
      <c r="B34" s="197" t="s">
        <v>67</v>
      </c>
      <c r="C34" s="198" t="str">
        <f>CONCATENATE(B26," ",C26)</f>
        <v>733 Rozvod potrubí</v>
      </c>
      <c r="D34" s="196"/>
      <c r="E34" s="199"/>
      <c r="F34" s="199"/>
      <c r="G34" s="200">
        <f>SUM(G26:G33)</f>
        <v>0</v>
      </c>
      <c r="O34" s="137">
        <v>4</v>
      </c>
      <c r="BA34" s="139">
        <f>SUM(BA26:BA33)</f>
        <v>0</v>
      </c>
      <c r="BB34" s="139">
        <f>SUM(BB26:BB33)</f>
        <v>0</v>
      </c>
      <c r="BC34" s="139">
        <f>SUM(BC26:BC33)</f>
        <v>0</v>
      </c>
      <c r="BD34" s="139">
        <f>SUM(BD26:BD33)</f>
        <v>0</v>
      </c>
      <c r="BE34" s="139">
        <f>SUM(BE26:BE33)</f>
        <v>0</v>
      </c>
    </row>
    <row r="35" spans="1:15" ht="12.75">
      <c r="A35" s="184" t="s">
        <v>65</v>
      </c>
      <c r="B35" s="185" t="s">
        <v>114</v>
      </c>
      <c r="C35" s="186" t="s">
        <v>115</v>
      </c>
      <c r="D35" s="187"/>
      <c r="E35" s="188"/>
      <c r="F35" s="188"/>
      <c r="G35" s="189"/>
      <c r="H35" s="136"/>
      <c r="I35" s="136"/>
      <c r="O35" s="137">
        <v>1</v>
      </c>
    </row>
    <row r="36" spans="1:104" ht="12.75">
      <c r="A36" s="190">
        <v>13</v>
      </c>
      <c r="B36" s="191" t="s">
        <v>116</v>
      </c>
      <c r="C36" s="192" t="s">
        <v>117</v>
      </c>
      <c r="D36" s="193" t="s">
        <v>118</v>
      </c>
      <c r="E36" s="194">
        <v>1</v>
      </c>
      <c r="F36" s="194"/>
      <c r="G36" s="195">
        <f>E36*F36</f>
        <v>0</v>
      </c>
      <c r="O36" s="137">
        <v>2</v>
      </c>
      <c r="AA36" s="116">
        <v>12</v>
      </c>
      <c r="AB36" s="116">
        <v>0</v>
      </c>
      <c r="AC36" s="116">
        <v>13</v>
      </c>
      <c r="AZ36" s="116">
        <v>4</v>
      </c>
      <c r="BA36" s="116">
        <f>IF(AZ36=1,G36,0)</f>
        <v>0</v>
      </c>
      <c r="BB36" s="116">
        <f>IF(AZ36=2,G36,0)</f>
        <v>0</v>
      </c>
      <c r="BC36" s="116">
        <f>IF(AZ36=3,G36,0)</f>
        <v>0</v>
      </c>
      <c r="BD36" s="116">
        <f>IF(AZ36=4,G36,0)</f>
        <v>0</v>
      </c>
      <c r="BE36" s="116">
        <f>IF(AZ36=5,G36,0)</f>
        <v>0</v>
      </c>
      <c r="CZ36" s="116">
        <v>0</v>
      </c>
    </row>
    <row r="37" spans="1:104" ht="12.75">
      <c r="A37" s="190">
        <v>14</v>
      </c>
      <c r="B37" s="191" t="s">
        <v>119</v>
      </c>
      <c r="C37" s="192" t="s">
        <v>120</v>
      </c>
      <c r="D37" s="193" t="s">
        <v>98</v>
      </c>
      <c r="E37" s="194">
        <v>1</v>
      </c>
      <c r="F37" s="194"/>
      <c r="G37" s="195">
        <f>E37*F37</f>
        <v>0</v>
      </c>
      <c r="O37" s="137">
        <v>2</v>
      </c>
      <c r="AA37" s="116">
        <v>12</v>
      </c>
      <c r="AB37" s="116">
        <v>1</v>
      </c>
      <c r="AC37" s="116">
        <v>14</v>
      </c>
      <c r="AZ37" s="116">
        <v>3</v>
      </c>
      <c r="BA37" s="116">
        <f>IF(AZ37=1,G37,0)</f>
        <v>0</v>
      </c>
      <c r="BB37" s="116">
        <f>IF(AZ37=2,G37,0)</f>
        <v>0</v>
      </c>
      <c r="BC37" s="116">
        <f>IF(AZ37=3,G37,0)</f>
        <v>0</v>
      </c>
      <c r="BD37" s="116">
        <f>IF(AZ37=4,G37,0)</f>
        <v>0</v>
      </c>
      <c r="BE37" s="116">
        <f>IF(AZ37=5,G37,0)</f>
        <v>0</v>
      </c>
      <c r="CZ37" s="116">
        <v>0.011</v>
      </c>
    </row>
    <row r="38" spans="1:57" ht="12.75">
      <c r="A38" s="196"/>
      <c r="B38" s="197" t="s">
        <v>67</v>
      </c>
      <c r="C38" s="198" t="str">
        <f>CONCATENATE(B35," ",C35)</f>
        <v>M21 Elektromontáže</v>
      </c>
      <c r="D38" s="196"/>
      <c r="E38" s="199"/>
      <c r="F38" s="199"/>
      <c r="G38" s="200">
        <f>SUM(G35:G37)</f>
        <v>0</v>
      </c>
      <c r="O38" s="137">
        <v>4</v>
      </c>
      <c r="BA38" s="139">
        <f>SUM(BA35:BA37)</f>
        <v>0</v>
      </c>
      <c r="BB38" s="139">
        <f>SUM(BB35:BB37)</f>
        <v>0</v>
      </c>
      <c r="BC38" s="139">
        <f>SUM(BC35:BC37)</f>
        <v>0</v>
      </c>
      <c r="BD38" s="139">
        <f>SUM(BD35:BD37)</f>
        <v>0</v>
      </c>
      <c r="BE38" s="139">
        <f>SUM(BE35:BE37)</f>
        <v>0</v>
      </c>
    </row>
    <row r="39" spans="1:7" ht="12.75">
      <c r="A39" s="117"/>
      <c r="B39" s="117"/>
      <c r="C39" s="117"/>
      <c r="D39" s="117"/>
      <c r="E39" s="117"/>
      <c r="F39" s="117"/>
      <c r="G39" s="117"/>
    </row>
    <row r="40" ht="12.75">
      <c r="E40" s="116"/>
    </row>
    <row r="41" ht="12.75">
      <c r="E41" s="116"/>
    </row>
    <row r="42" ht="12.75">
      <c r="E42" s="116"/>
    </row>
    <row r="43" ht="12.75">
      <c r="E43" s="116"/>
    </row>
    <row r="44" ht="12.75">
      <c r="E44" s="116"/>
    </row>
    <row r="45" ht="12.75">
      <c r="E45" s="116"/>
    </row>
    <row r="46" ht="12.75">
      <c r="E46" s="116"/>
    </row>
    <row r="47" ht="12.75">
      <c r="E47" s="116"/>
    </row>
    <row r="48" ht="12.75">
      <c r="E48" s="116"/>
    </row>
    <row r="49" ht="12.75">
      <c r="E49" s="116"/>
    </row>
    <row r="50" ht="12.75">
      <c r="E50" s="116"/>
    </row>
    <row r="51" ht="12.75">
      <c r="E51" s="116"/>
    </row>
    <row r="52" ht="12.75">
      <c r="E52" s="116"/>
    </row>
    <row r="53" ht="12.75">
      <c r="E53" s="116"/>
    </row>
    <row r="54" ht="12.75">
      <c r="E54" s="116"/>
    </row>
    <row r="55" ht="12.75">
      <c r="E55" s="116"/>
    </row>
    <row r="56" ht="12.75">
      <c r="E56" s="116"/>
    </row>
    <row r="57" ht="12.75">
      <c r="E57" s="116"/>
    </row>
    <row r="58" ht="12.75">
      <c r="E58" s="116"/>
    </row>
    <row r="59" ht="12.75">
      <c r="E59" s="116"/>
    </row>
    <row r="60" ht="12.75">
      <c r="E60" s="116"/>
    </row>
    <row r="61" ht="12.75">
      <c r="E61" s="116"/>
    </row>
    <row r="62" spans="1:7" ht="12.75">
      <c r="A62" s="140"/>
      <c r="B62" s="140"/>
      <c r="C62" s="140"/>
      <c r="D62" s="140"/>
      <c r="E62" s="140"/>
      <c r="F62" s="140"/>
      <c r="G62" s="140"/>
    </row>
    <row r="63" spans="1:7" ht="12.75">
      <c r="A63" s="140"/>
      <c r="B63" s="140"/>
      <c r="C63" s="140"/>
      <c r="D63" s="140"/>
      <c r="E63" s="140"/>
      <c r="F63" s="140"/>
      <c r="G63" s="140"/>
    </row>
    <row r="64" spans="1:7" ht="12.75">
      <c r="A64" s="140"/>
      <c r="B64" s="140"/>
      <c r="C64" s="140"/>
      <c r="D64" s="140"/>
      <c r="E64" s="140"/>
      <c r="F64" s="140"/>
      <c r="G64" s="140"/>
    </row>
    <row r="65" spans="1:7" ht="12.75">
      <c r="A65" s="140"/>
      <c r="B65" s="140"/>
      <c r="C65" s="140"/>
      <c r="D65" s="140"/>
      <c r="E65" s="140"/>
      <c r="F65" s="140"/>
      <c r="G65" s="140"/>
    </row>
    <row r="66" ht="12.75">
      <c r="E66" s="116"/>
    </row>
    <row r="67" ht="12.75">
      <c r="E67" s="116"/>
    </row>
    <row r="68" ht="12.75">
      <c r="E68" s="116"/>
    </row>
    <row r="69" ht="12.75">
      <c r="E69" s="116"/>
    </row>
    <row r="70" ht="12.75">
      <c r="E70" s="116"/>
    </row>
    <row r="71" ht="12.75">
      <c r="E71" s="116"/>
    </row>
    <row r="72" ht="12.75">
      <c r="E72" s="116"/>
    </row>
    <row r="73" ht="12.75">
      <c r="E73" s="116"/>
    </row>
    <row r="74" ht="12.75">
      <c r="E74" s="116"/>
    </row>
    <row r="75" ht="12.75">
      <c r="E75" s="116"/>
    </row>
    <row r="76" ht="12.75">
      <c r="E76" s="116"/>
    </row>
    <row r="77" ht="12.75">
      <c r="E77" s="116"/>
    </row>
    <row r="78" ht="12.75">
      <c r="E78" s="116"/>
    </row>
    <row r="79" ht="12.75">
      <c r="E79" s="116"/>
    </row>
    <row r="80" ht="12.75">
      <c r="E80" s="116"/>
    </row>
    <row r="81" ht="12.75">
      <c r="E81" s="116"/>
    </row>
    <row r="82" ht="12.75">
      <c r="E82" s="116"/>
    </row>
    <row r="83" ht="12.75">
      <c r="E83" s="116"/>
    </row>
    <row r="84" ht="12.75">
      <c r="E84" s="116"/>
    </row>
    <row r="85" ht="12.75">
      <c r="E85" s="116"/>
    </row>
    <row r="86" ht="12.75">
      <c r="E86" s="116"/>
    </row>
    <row r="87" ht="12.75">
      <c r="E87" s="116"/>
    </row>
    <row r="88" ht="12.75">
      <c r="E88" s="116"/>
    </row>
    <row r="89" ht="12.75">
      <c r="E89" s="116"/>
    </row>
    <row r="90" ht="12.75">
      <c r="E90" s="116"/>
    </row>
    <row r="91" ht="12.75">
      <c r="E91" s="116"/>
    </row>
    <row r="92" ht="12.75">
      <c r="E92" s="116"/>
    </row>
    <row r="93" ht="12.75">
      <c r="E93" s="116"/>
    </row>
    <row r="94" ht="12.75">
      <c r="E94" s="116"/>
    </row>
    <row r="95" ht="12.75">
      <c r="E95" s="116"/>
    </row>
    <row r="96" ht="12.75">
      <c r="E96" s="116"/>
    </row>
    <row r="97" spans="1:2" ht="12.75">
      <c r="A97" s="141"/>
      <c r="B97" s="141"/>
    </row>
    <row r="98" spans="1:7" ht="12.75">
      <c r="A98" s="140"/>
      <c r="B98" s="140"/>
      <c r="C98" s="143"/>
      <c r="D98" s="143"/>
      <c r="E98" s="144"/>
      <c r="F98" s="143"/>
      <c r="G98" s="145"/>
    </row>
    <row r="99" spans="1:7" ht="12.75">
      <c r="A99" s="146"/>
      <c r="B99" s="146"/>
      <c r="C99" s="140"/>
      <c r="D99" s="140"/>
      <c r="E99" s="147"/>
      <c r="F99" s="140"/>
      <c r="G99" s="140"/>
    </row>
    <row r="100" spans="1:7" ht="12.75">
      <c r="A100" s="140"/>
      <c r="B100" s="140"/>
      <c r="C100" s="140"/>
      <c r="D100" s="140"/>
      <c r="E100" s="147"/>
      <c r="F100" s="140"/>
      <c r="G100" s="140"/>
    </row>
    <row r="101" spans="1:7" ht="12.75">
      <c r="A101" s="140"/>
      <c r="B101" s="140"/>
      <c r="C101" s="140"/>
      <c r="D101" s="140"/>
      <c r="E101" s="147"/>
      <c r="F101" s="140"/>
      <c r="G101" s="140"/>
    </row>
    <row r="102" spans="1:7" ht="12.75">
      <c r="A102" s="140"/>
      <c r="B102" s="140"/>
      <c r="C102" s="140"/>
      <c r="D102" s="140"/>
      <c r="E102" s="147"/>
      <c r="F102" s="140"/>
      <c r="G102" s="140"/>
    </row>
    <row r="103" spans="1:7" ht="12.75">
      <c r="A103" s="140"/>
      <c r="B103" s="140"/>
      <c r="C103" s="140"/>
      <c r="D103" s="140"/>
      <c r="E103" s="147"/>
      <c r="F103" s="140"/>
      <c r="G103" s="140"/>
    </row>
    <row r="104" spans="1:7" ht="12.75">
      <c r="A104" s="140"/>
      <c r="B104" s="140"/>
      <c r="C104" s="140"/>
      <c r="D104" s="140"/>
      <c r="E104" s="147"/>
      <c r="F104" s="140"/>
      <c r="G104" s="140"/>
    </row>
    <row r="105" spans="1:7" ht="12.75">
      <c r="A105" s="140"/>
      <c r="B105" s="140"/>
      <c r="C105" s="140"/>
      <c r="D105" s="140"/>
      <c r="E105" s="147"/>
      <c r="F105" s="140"/>
      <c r="G105" s="140"/>
    </row>
    <row r="106" spans="1:7" ht="12.75">
      <c r="A106" s="140"/>
      <c r="B106" s="140"/>
      <c r="C106" s="140"/>
      <c r="D106" s="140"/>
      <c r="E106" s="147"/>
      <c r="F106" s="140"/>
      <c r="G106" s="140"/>
    </row>
    <row r="107" spans="1:7" ht="12.75">
      <c r="A107" s="140"/>
      <c r="B107" s="140"/>
      <c r="C107" s="140"/>
      <c r="D107" s="140"/>
      <c r="E107" s="147"/>
      <c r="F107" s="140"/>
      <c r="G107" s="140"/>
    </row>
    <row r="108" spans="1:7" ht="12.75">
      <c r="A108" s="140"/>
      <c r="B108" s="140"/>
      <c r="C108" s="140"/>
      <c r="D108" s="140"/>
      <c r="E108" s="147"/>
      <c r="F108" s="140"/>
      <c r="G108" s="140"/>
    </row>
    <row r="109" spans="1:7" ht="12.75">
      <c r="A109" s="140"/>
      <c r="B109" s="140"/>
      <c r="C109" s="140"/>
      <c r="D109" s="140"/>
      <c r="E109" s="147"/>
      <c r="F109" s="140"/>
      <c r="G109" s="140"/>
    </row>
    <row r="110" spans="1:7" ht="12.75">
      <c r="A110" s="140"/>
      <c r="B110" s="140"/>
      <c r="C110" s="140"/>
      <c r="D110" s="140"/>
      <c r="E110" s="147"/>
      <c r="F110" s="140"/>
      <c r="G110" s="140"/>
    </row>
    <row r="111" spans="1:7" ht="12.75">
      <c r="A111" s="140"/>
      <c r="B111" s="140"/>
      <c r="C111" s="140"/>
      <c r="D111" s="140"/>
      <c r="E111" s="147"/>
      <c r="F111" s="140"/>
      <c r="G111" s="140"/>
    </row>
  </sheetData>
  <mergeCells count="6">
    <mergeCell ref="C33:D33"/>
    <mergeCell ref="C18:D18"/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Hepnar Petr</dc:creator>
  <cp:keywords/>
  <dc:description/>
  <cp:lastModifiedBy>Your User Name</cp:lastModifiedBy>
  <cp:lastPrinted>2013-09-06T11:35:07Z</cp:lastPrinted>
  <dcterms:created xsi:type="dcterms:W3CDTF">2013-06-04T11:09:01Z</dcterms:created>
  <dcterms:modified xsi:type="dcterms:W3CDTF">2013-09-06T11:35:09Z</dcterms:modified>
  <cp:category/>
  <cp:version/>
  <cp:contentType/>
  <cp:contentStatus/>
</cp:coreProperties>
</file>