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5520" windowWidth="21630" windowHeight="55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'Položky'!$A$1:$G$84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<sst xmlns="http://schemas.openxmlformats.org/spreadsheetml/2006/main" count="278" uniqueCount="176">
  <si>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</si>
  <si>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</si>
  <si>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</si>
  <si>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</si>
  <si>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</si>
  <si>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</si>
  <si>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</si>
  <si>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</si>
  <si>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</si>
  <si>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</si>
  <si>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</si>
  <si>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</si>
  <si>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</si>
  <si>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</si>
  <si>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</si>
  <si>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</si>
  <si>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</si>
  <si>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</si>
  <si>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</si>
  <si>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</si>
  <si>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</si>
  <si>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</si>
  <si>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</si>
  <si>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</si>
  <si>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</si>
  <si>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</si>
  <si>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</si>
  <si>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</si>
  <si>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</si>
  <si>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</si>
  <si>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</si>
  <si>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</si>
  <si>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</si>
  <si>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</si>
  <si>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</si>
  <si>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</si>
  <si>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</si>
  <si>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</si>
  <si>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</si>
  <si>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</si>
  <si>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</si>
  <si>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</si>
  <si>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</si>
  <si>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</si>
  <si>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</si>
  <si>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</si>
  <si>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</si>
  <si>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</si>
  <si>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</si>
  <si>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</si>
  <si>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</si>
  <si>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</si>
  <si>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</si>
  <si>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</si>
  <si>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</si>
  <si>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</si>
  <si>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</si>
  <si>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</si>
  <si>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</si>
  <si>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</si>
  <si>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</si>
  <si>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</si>
  <si>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</si>
  <si>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</si>
  <si>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Oprava plechové střechy</t>
  </si>
  <si>
    <t>PS Polička</t>
  </si>
  <si>
    <t>62</t>
  </si>
  <si>
    <t>Upravy povrchů vnější</t>
  </si>
  <si>
    <t>622 45-4321.R00</t>
  </si>
  <si>
    <t xml:space="preserve">Oprava vnějších omítek cement.,štukových do 30 % </t>
  </si>
  <si>
    <t>m2</t>
  </si>
  <si>
    <t>999 28-1108.R00</t>
  </si>
  <si>
    <t xml:space="preserve">Přesun hmot pro opravy a údržbu do výšky 12 m </t>
  </si>
  <si>
    <t>t</t>
  </si>
  <si>
    <t>712</t>
  </si>
  <si>
    <t>Živičné krytiny</t>
  </si>
  <si>
    <t>712 30-0831.R00</t>
  </si>
  <si>
    <t xml:space="preserve">Odstranění živičné krytiny střech do 10° 1vrstvé </t>
  </si>
  <si>
    <t>23,2*13,55</t>
  </si>
  <si>
    <t>10,35*5,78</t>
  </si>
  <si>
    <t>712 31-0001.RA0</t>
  </si>
  <si>
    <t xml:space="preserve">Povlaková krytina střech plochých </t>
  </si>
  <si>
    <t>998 71-2102.R00</t>
  </si>
  <si>
    <t xml:space="preserve">Přesun hmot pro povlakové krytiny, výšky do 12 m </t>
  </si>
  <si>
    <t>713</t>
  </si>
  <si>
    <t>Izolace tepelné</t>
  </si>
  <si>
    <t>713 14-1151.R00</t>
  </si>
  <si>
    <t xml:space="preserve">Izolace tepelná střech kladená na sucho 1vrstvá </t>
  </si>
  <si>
    <t>23,2*2</t>
  </si>
  <si>
    <t>713 14-1221.R00</t>
  </si>
  <si>
    <t xml:space="preserve">Montáž parozábrany, ploché střechy, přelep. spojů </t>
  </si>
  <si>
    <t>631-48115</t>
  </si>
  <si>
    <t xml:space="preserve">Deska ORSTROP 1200 x 600 mm tl. 160 mm </t>
  </si>
  <si>
    <t>106,22*1,1</t>
  </si>
  <si>
    <t>998 71-3102.R00</t>
  </si>
  <si>
    <t xml:space="preserve">Přesun hmot pro izolace tepelné, výšky do 12 m </t>
  </si>
  <si>
    <t>0,52557</t>
  </si>
  <si>
    <t>764</t>
  </si>
  <si>
    <t>Konstrukce klempířské</t>
  </si>
  <si>
    <t>764 31-2822.R00</t>
  </si>
  <si>
    <t xml:space="preserve">Demont. krytiny, tab.2 x 0,67 m, nad 25 m2, do 30° </t>
  </si>
  <si>
    <t>23,2*13,35</t>
  </si>
  <si>
    <t>764 33-1830.R00</t>
  </si>
  <si>
    <t xml:space="preserve">Demontáž lemování zdí, rš 250 a 330 mm, do 30° </t>
  </si>
  <si>
    <t>m</t>
  </si>
  <si>
    <t>13,35</t>
  </si>
  <si>
    <t>764 33-9830.R00</t>
  </si>
  <si>
    <t xml:space="preserve">Demontáž lemování komínů v ploše, hl. kryt, do 30° </t>
  </si>
  <si>
    <t>2,4*0,58</t>
  </si>
  <si>
    <t>0,76*0,44</t>
  </si>
  <si>
    <t>764 36-2810.R00</t>
  </si>
  <si>
    <t xml:space="preserve">Demontáž střešního výlezu, hladká krytina, do 30° </t>
  </si>
  <si>
    <t>kus</t>
  </si>
  <si>
    <t>764 39-1820.R00</t>
  </si>
  <si>
    <t xml:space="preserve">Demontáž závětrné lišty, rš 250 a 330 mm, do 30° </t>
  </si>
  <si>
    <t>5,78+5,78</t>
  </si>
  <si>
    <t>764 35-1836.R00</t>
  </si>
  <si>
    <t xml:space="preserve">Demontáž háků, sklon do 30° </t>
  </si>
  <si>
    <t>764 35-2810.R00</t>
  </si>
  <si>
    <t xml:space="preserve">Demontáž žlabů půlkruh. rovných, rš 330 mm, do 30° </t>
  </si>
  <si>
    <t>10,35+12,85</t>
  </si>
  <si>
    <t>764 43-0840.R00</t>
  </si>
  <si>
    <t xml:space="preserve">Demontáž oplechování zdí,rš od 330 do 500 mm </t>
  </si>
  <si>
    <t>25,8+13,35</t>
  </si>
  <si>
    <t>764 45-4802.R00</t>
  </si>
  <si>
    <t xml:space="preserve">Demontáž odpadních trub kruhových,D 120 mm </t>
  </si>
  <si>
    <t>764 31-1241.RT1</t>
  </si>
  <si>
    <t>Krytina hladká z Pz , svitky š.670 mm do 30° plocha nad 25 m2</t>
  </si>
  <si>
    <t>23,2*13,55*1,1</t>
  </si>
  <si>
    <t>10,35*5,78*1,1</t>
  </si>
  <si>
    <t>764 33-9230.R00</t>
  </si>
  <si>
    <t xml:space="preserve">Lemování z Pz, komínů na hladké krytině, v ploše </t>
  </si>
  <si>
    <t>764 33-3240.R00</t>
  </si>
  <si>
    <t xml:space="preserve">Lemování zdí na plochých střechách Pz, rš 400 mm </t>
  </si>
  <si>
    <t>764 35-2203.R00</t>
  </si>
  <si>
    <t xml:space="preserve">Žlaby z Pz plechu podokapní půlkruhové, rš 330 mm </t>
  </si>
  <si>
    <t>764 35-9212.R00</t>
  </si>
  <si>
    <t xml:space="preserve">Kotlík z Pz plechu kónický pro trouby D do 125 mm </t>
  </si>
  <si>
    <t>764 36-7200.R00</t>
  </si>
  <si>
    <t xml:space="preserve">Oplechování vikýře z Pz, plochy do 6 m2, do 30° </t>
  </si>
  <si>
    <t>764 39-1230.R00</t>
  </si>
  <si>
    <t xml:space="preserve">Závětrná lišta z Pz plechu, rš 400 mm </t>
  </si>
  <si>
    <t>2*5,78</t>
  </si>
  <si>
    <t>764 43-0220.R00</t>
  </si>
  <si>
    <t xml:space="preserve">Oplechování zdí z Pz plechu, rš 330 mm </t>
  </si>
  <si>
    <t>764 43-0240.R00</t>
  </si>
  <si>
    <t xml:space="preserve">Oplechování zdí z Pz plechu, rš 500 mm </t>
  </si>
  <si>
    <t>2,6+23,2</t>
  </si>
  <si>
    <t>764 77-5314.R00</t>
  </si>
  <si>
    <t xml:space="preserve">Střešní výlez rozměr 600x600 mm </t>
  </si>
  <si>
    <t>764 45-4203.R00</t>
  </si>
  <si>
    <t xml:space="preserve">Odpadní trouby z Pz plechu, kruhové, D 120 mm </t>
  </si>
  <si>
    <t>979 01-1111.R00</t>
  </si>
  <si>
    <t xml:space="preserve">Svislá doprava suti a vybour. hmot za 2.NP a 1.PP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</si>
  <si>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</si>
  <si>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</si>
  <si>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</si>
  <si>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</si>
  <si>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998 76-4102.R00</t>
  </si>
  <si>
    <t xml:space="preserve">Přesun hmot pro klempířské konstr., výšky do 12 m </t>
  </si>
  <si>
    <t>M21</t>
  </si>
  <si>
    <t>Elektromontáže</t>
  </si>
  <si>
    <t>210 29-3001.R00</t>
  </si>
  <si>
    <t xml:space="preserve">Vyrovnání stávajících svodových vodičů hromosvodů </t>
  </si>
  <si>
    <t>25,8+2*13,35+5,78</t>
  </si>
  <si>
    <t>210 29-3002.R00</t>
  </si>
  <si>
    <t xml:space="preserve">Výměna šroubů u podpěr,držáků nebo svorek </t>
  </si>
  <si>
    <t>210 20-0020.RA0</t>
  </si>
  <si>
    <t xml:space="preserve">Hromosvod </t>
  </si>
  <si>
    <t>kompl</t>
  </si>
  <si>
    <t>;práce spojené s další úpravou vč. měření a dílčí revize</t>
  </si>
  <si>
    <t>Kompletační činnost zhotovitele</t>
  </si>
  <si>
    <t>Zařízení staveniště</t>
  </si>
  <si>
    <t>KRYCÍ LIST - Soupisu stavebních prací, dodávek a služeb vč. výkazu výměr</t>
  </si>
  <si>
    <t>REKAPITULACE - Soupisu stavebních prací, dodávek a služeb vč. výkazu výměr</t>
  </si>
  <si>
    <t>Položky - Soupisu stavebních prací, dodávek a služeb vč. výkazu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</si>
</sst>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6" xfId="0" applyFont="1" applyFill="1" applyBorder="1"/>
    <xf numFmtId="0" fontId="7" fillId="0" borderId="37" xfId="0" applyFont="1" applyFill="1" applyBorder="1"/>
    <xf numFmtId="0" fontId="7" fillId="0" borderId="40" xfId="0" applyFont="1" applyFill="1" applyBorder="1"/>
    <xf numFmtId="165" fontId="7" fillId="0" borderId="37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/>
      <protection/>
    </xf>
    <xf numFmtId="0" fontId="0" fillId="0" borderId="49" xfId="20" applyFont="1" applyBorder="1" applyAlignment="1">
      <alignment horizontal="left"/>
      <protection/>
    </xf>
    <xf numFmtId="49" fontId="6" fillId="0" borderId="25" xfId="0" applyNumberFormat="1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5" xfId="0" applyFont="1" applyFill="1" applyBorder="1"/>
    <xf numFmtId="3" fontId="6" fillId="0" borderId="27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0" xfId="0" applyFont="1" applyFill="1" applyBorder="1"/>
    <xf numFmtId="0" fontId="6" fillId="0" borderId="31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3" fontId="0" fillId="0" borderId="33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6" fillId="0" borderId="37" xfId="0" applyFont="1" applyFill="1" applyBorder="1"/>
    <xf numFmtId="0" fontId="0" fillId="0" borderId="37" xfId="0" applyFill="1" applyBorder="1"/>
    <xf numFmtId="4" fontId="0" fillId="0" borderId="57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6" fillId="0" borderId="37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0" fillId="0" borderId="42" xfId="20" applyFont="1" applyFill="1" applyBorder="1" applyAlignment="1">
      <alignment horizontal="center"/>
      <protection/>
    </xf>
    <xf numFmtId="0" fontId="0" fillId="0" borderId="43" xfId="20" applyFont="1" applyFill="1" applyBorder="1" applyAlignment="1">
      <alignment horizontal="center"/>
      <protection/>
    </xf>
    <xf numFmtId="0" fontId="4" fillId="0" borderId="44" xfId="20" applyFont="1" applyFill="1" applyBorder="1">
      <alignment/>
      <protection/>
    </xf>
    <xf numFmtId="0" fontId="0" fillId="0" borderId="44" xfId="20" applyFill="1" applyBorder="1">
      <alignment/>
      <protection/>
    </xf>
    <xf numFmtId="0" fontId="9" fillId="0" borderId="44" xfId="20" applyFont="1" applyFill="1" applyBorder="1" applyAlignment="1">
      <alignment horizontal="right"/>
      <protection/>
    </xf>
    <xf numFmtId="0" fontId="0" fillId="0" borderId="44" xfId="20" applyFill="1" applyBorder="1" applyAlignment="1">
      <alignment horizontal="left"/>
      <protection/>
    </xf>
    <xf numFmtId="0" fontId="0" fillId="0" borderId="45" xfId="20" applyFill="1" applyBorder="1">
      <alignment/>
      <protection/>
    </xf>
    <xf numFmtId="49" fontId="0" fillId="0" borderId="46" xfId="20" applyNumberFormat="1" applyFont="1" applyFill="1" applyBorder="1" applyAlignment="1">
      <alignment horizontal="center"/>
      <protection/>
    </xf>
    <xf numFmtId="0" fontId="0" fillId="0" borderId="47" xfId="20" applyFont="1" applyFill="1" applyBorder="1" applyAlignment="1">
      <alignment horizontal="center"/>
      <protection/>
    </xf>
    <xf numFmtId="0" fontId="4" fillId="0" borderId="48" xfId="20" applyFont="1" applyFill="1" applyBorder="1">
      <alignment/>
      <protection/>
    </xf>
    <xf numFmtId="0" fontId="0" fillId="0" borderId="48" xfId="20" applyFill="1" applyBorder="1">
      <alignment/>
      <protection/>
    </xf>
    <xf numFmtId="0" fontId="0" fillId="0" borderId="48" xfId="20" applyFill="1" applyBorder="1" applyAlignment="1">
      <alignment horizontal="center" shrinkToFit="1"/>
      <protection/>
    </xf>
    <xf numFmtId="0" fontId="0" fillId="0" borderId="49" xfId="20" applyFill="1" applyBorder="1" applyAlignment="1">
      <alignment horizontal="center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5" xfId="20" applyFont="1" applyFill="1" applyBorder="1" applyAlignment="1">
      <alignment horizontal="center"/>
      <protection/>
    </xf>
    <xf numFmtId="0" fontId="5" fillId="0" borderId="15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8" fillId="0" borderId="58" xfId="20" applyNumberFormat="1" applyFont="1" applyFill="1" applyBorder="1" applyAlignment="1">
      <alignment horizontal="left"/>
      <protection/>
    </xf>
    <xf numFmtId="0" fontId="8" fillId="0" borderId="58" xfId="20" applyFont="1" applyFill="1" applyBorder="1" applyAlignment="1">
      <alignment wrapText="1"/>
      <protection/>
    </xf>
    <xf numFmtId="49" fontId="8" fillId="0" borderId="58" xfId="20" applyNumberFormat="1" applyFont="1" applyFill="1" applyBorder="1" applyAlignment="1">
      <alignment horizontal="center" shrinkToFit="1"/>
      <protection/>
    </xf>
    <xf numFmtId="4" fontId="8" fillId="0" borderId="58" xfId="20" applyNumberFormat="1" applyFont="1" applyFill="1" applyBorder="1" applyAlignment="1">
      <alignment horizontal="right"/>
      <protection/>
    </xf>
    <xf numFmtId="4" fontId="8" fillId="0" borderId="58" xfId="20" applyNumberFormat="1" applyFont="1" applyFill="1" applyBorder="1">
      <alignment/>
      <protection/>
    </xf>
    <xf numFmtId="0" fontId="9" fillId="0" borderId="58" xfId="20" applyFont="1" applyFill="1" applyBorder="1" applyAlignment="1">
      <alignment horizontal="center"/>
      <protection/>
    </xf>
    <xf numFmtId="49" fontId="9" fillId="0" borderId="58" xfId="20" applyNumberFormat="1" applyFont="1" applyFill="1" applyBorder="1" applyAlignment="1">
      <alignment horizontal="left"/>
      <protection/>
    </xf>
    <xf numFmtId="0" fontId="14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14" fillId="0" borderId="58" xfId="20" applyNumberFormat="1" applyFont="1" applyFill="1" applyBorder="1" applyAlignment="1">
      <alignment horizontal="right" wrapText="1"/>
      <protection/>
    </xf>
    <xf numFmtId="0" fontId="14" fillId="0" borderId="58" xfId="20" applyFont="1" applyFill="1" applyBorder="1" applyAlignment="1">
      <alignment horizontal="left" wrapText="1"/>
      <protection/>
    </xf>
    <xf numFmtId="0" fontId="14" fillId="0" borderId="58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59" xfId="20" applyFill="1" applyBorder="1" applyAlignment="1">
      <alignment horizontal="center"/>
      <protection/>
    </xf>
    <xf numFmtId="49" fontId="4" fillId="0" borderId="59" xfId="20" applyNumberFormat="1" applyFont="1" applyFill="1" applyBorder="1" applyAlignment="1">
      <alignment horizontal="left"/>
      <protection/>
    </xf>
    <xf numFmtId="0" fontId="4" fillId="0" borderId="59" xfId="20" applyFont="1" applyFill="1" applyBorder="1">
      <alignment/>
      <protection/>
    </xf>
    <xf numFmtId="4" fontId="0" fillId="0" borderId="59" xfId="20" applyNumberFormat="1" applyFill="1" applyBorder="1" applyAlignment="1">
      <alignment horizontal="right"/>
      <protection/>
    </xf>
    <xf numFmtId="4" fontId="6" fillId="0" borderId="5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8" xfId="0" applyNumberFormat="1" applyFont="1" applyFill="1" applyBorder="1"/>
    <xf numFmtId="3" fontId="0" fillId="0" borderId="60" xfId="0" applyNumberFormat="1" applyFont="1" applyFill="1" applyBorder="1"/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A1" sqref="A1:G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36" customHeight="1">
      <c r="A1" s="201" t="s">
        <v>173</v>
      </c>
      <c r="B1" s="201"/>
      <c r="C1" s="201"/>
      <c r="D1" s="201"/>
      <c r="E1" s="201"/>
      <c r="F1" s="201"/>
      <c r="G1" s="201"/>
    </row>
    <row r="2" ht="15" customHeight="1" thickBot="1"/>
    <row r="3" spans="1:7" ht="12.95" customHeight="1">
      <c r="A3" s="1" t="s">
        <v>0</v>
      </c>
      <c r="B3" s="2"/>
      <c r="C3" s="3" t="s">
        <v>1</v>
      </c>
      <c r="D3" s="3"/>
      <c r="E3" s="3"/>
      <c r="F3" s="3" t="s">
        <v>2</v>
      </c>
      <c r="G3" s="4"/>
    </row>
    <row r="4" spans="1:7" ht="12.95" customHeight="1">
      <c r="A4" s="5"/>
      <c r="B4" s="6"/>
      <c r="C4" s="7" t="s">
        <v>65</v>
      </c>
      <c r="D4" s="8"/>
      <c r="E4" s="8"/>
      <c r="F4" s="9"/>
      <c r="G4" s="10"/>
    </row>
    <row r="5" spans="1:7" ht="12.95" customHeight="1">
      <c r="A5" s="11" t="s">
        <v>4</v>
      </c>
      <c r="B5" s="12"/>
      <c r="C5" s="13" t="s">
        <v>5</v>
      </c>
      <c r="D5" s="13"/>
      <c r="E5" s="13"/>
      <c r="F5" s="14" t="s">
        <v>6</v>
      </c>
      <c r="G5" s="15"/>
    </row>
    <row r="6" spans="1:7" ht="12.95" customHeight="1">
      <c r="A6" s="5"/>
      <c r="B6" s="6"/>
      <c r="C6" s="7" t="s">
        <v>64</v>
      </c>
      <c r="D6" s="8"/>
      <c r="E6" s="8"/>
      <c r="F6" s="16"/>
      <c r="G6" s="10"/>
    </row>
    <row r="7" spans="1:9" ht="12.75">
      <c r="A7" s="11" t="s">
        <v>7</v>
      </c>
      <c r="B7" s="13"/>
      <c r="C7" s="17"/>
      <c r="D7" s="18"/>
      <c r="E7" s="19" t="s">
        <v>8</v>
      </c>
      <c r="F7" s="20"/>
      <c r="G7" s="21">
        <v>0</v>
      </c>
      <c r="H7" s="22"/>
      <c r="I7" s="22"/>
    </row>
    <row r="8" spans="1:7" ht="12.75">
      <c r="A8" s="11" t="s">
        <v>9</v>
      </c>
      <c r="B8" s="13"/>
      <c r="C8" s="17"/>
      <c r="D8" s="18"/>
      <c r="E8" s="14" t="s">
        <v>10</v>
      </c>
      <c r="F8" s="13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9"/>
      <c r="C10" s="9"/>
      <c r="D10" s="9"/>
      <c r="E10" s="29" t="s">
        <v>14</v>
      </c>
      <c r="F10" s="9"/>
      <c r="G10" s="10"/>
      <c r="BA10" s="30"/>
      <c r="BB10" s="30"/>
      <c r="BC10" s="30"/>
      <c r="BD10" s="30"/>
      <c r="BE10" s="30"/>
    </row>
    <row r="11" spans="1:7" ht="12.75">
      <c r="A11" s="28"/>
      <c r="B11" s="9"/>
      <c r="C11" s="9"/>
      <c r="D11" s="9"/>
      <c r="E11" s="31"/>
      <c r="F11" s="32"/>
      <c r="G11" s="33"/>
    </row>
    <row r="12" spans="1:7" ht="28.5" customHeight="1" thickBot="1">
      <c r="A12" s="34" t="s">
        <v>15</v>
      </c>
      <c r="B12" s="35"/>
      <c r="C12" s="35"/>
      <c r="D12" s="35"/>
      <c r="E12" s="36"/>
      <c r="F12" s="36"/>
      <c r="G12" s="37"/>
    </row>
    <row r="13" spans="1:7" ht="17.25" customHeight="1" thickBot="1">
      <c r="A13" s="38" t="s">
        <v>16</v>
      </c>
      <c r="B13" s="39"/>
      <c r="C13" s="40"/>
      <c r="D13" s="41" t="s">
        <v>17</v>
      </c>
      <c r="E13" s="42"/>
      <c r="F13" s="42"/>
      <c r="G13" s="40"/>
    </row>
    <row r="14" spans="1:7" ht="15.95" customHeight="1">
      <c r="A14" s="43"/>
      <c r="B14" s="44" t="s">
        <v>18</v>
      </c>
      <c r="C14" s="45">
        <f>Dodavka</f>
        <v>0</v>
      </c>
      <c r="D14" s="46" t="str">
        <f>Rekapitulace!A17</f>
        <v>Kompletační činnost zhotovitele</v>
      </c>
      <c r="E14" s="47"/>
      <c r="F14" s="48"/>
      <c r="G14" s="45">
        <f>Rekapitulace!I17</f>
        <v>0</v>
      </c>
    </row>
    <row r="15" spans="1:7" ht="15.95" customHeight="1">
      <c r="A15" s="43" t="s">
        <v>19</v>
      </c>
      <c r="B15" s="44" t="s">
        <v>20</v>
      </c>
      <c r="C15" s="45">
        <f>Mont</f>
        <v>0</v>
      </c>
      <c r="D15" s="24" t="str">
        <f>Rekapitulace!A18</f>
        <v>Zařízení staveniště</v>
      </c>
      <c r="E15" s="49"/>
      <c r="F15" s="50"/>
      <c r="G15" s="45">
        <f>Rekapitulace!I18</f>
        <v>0</v>
      </c>
    </row>
    <row r="16" spans="1:7" ht="15.95" customHeight="1">
      <c r="A16" s="43" t="s">
        <v>21</v>
      </c>
      <c r="B16" s="44" t="s">
        <v>22</v>
      </c>
      <c r="C16" s="45">
        <f>HSV</f>
        <v>0</v>
      </c>
      <c r="D16" s="24"/>
      <c r="E16" s="49"/>
      <c r="F16" s="50"/>
      <c r="G16" s="45"/>
    </row>
    <row r="17" spans="1:7" ht="15.95" customHeight="1">
      <c r="A17" s="51" t="s">
        <v>23</v>
      </c>
      <c r="B17" s="44" t="s">
        <v>24</v>
      </c>
      <c r="C17" s="45">
        <f>PSV</f>
        <v>0</v>
      </c>
      <c r="D17" s="24"/>
      <c r="E17" s="49"/>
      <c r="F17" s="50"/>
      <c r="G17" s="45"/>
    </row>
    <row r="18" spans="1:7" ht="15.95" customHeight="1">
      <c r="A18" s="52" t="s">
        <v>25</v>
      </c>
      <c r="B18" s="44"/>
      <c r="C18" s="45">
        <f>SUM(C14:C17)</f>
        <v>0</v>
      </c>
      <c r="D18" s="53"/>
      <c r="E18" s="49"/>
      <c r="F18" s="50"/>
      <c r="G18" s="45"/>
    </row>
    <row r="19" spans="1:7" ht="15.95" customHeight="1">
      <c r="A19" s="52"/>
      <c r="B19" s="44"/>
      <c r="C19" s="45"/>
      <c r="D19" s="24"/>
      <c r="E19" s="49"/>
      <c r="F19" s="50"/>
      <c r="G19" s="45"/>
    </row>
    <row r="20" spans="1:7" ht="15.95" customHeight="1">
      <c r="A20" s="52" t="s">
        <v>26</v>
      </c>
      <c r="B20" s="44"/>
      <c r="C20" s="45">
        <f>HZS</f>
        <v>0</v>
      </c>
      <c r="D20" s="24"/>
      <c r="E20" s="49"/>
      <c r="F20" s="50"/>
      <c r="G20" s="45"/>
    </row>
    <row r="21" spans="1:7" ht="15.95" customHeight="1">
      <c r="A21" s="28" t="s">
        <v>27</v>
      </c>
      <c r="B21" s="9"/>
      <c r="C21" s="45">
        <f>C18+C20</f>
        <v>0</v>
      </c>
      <c r="D21" s="24" t="s">
        <v>28</v>
      </c>
      <c r="E21" s="49"/>
      <c r="F21" s="50"/>
      <c r="G21" s="45">
        <f>G22-SUM(G14:G20)</f>
        <v>0</v>
      </c>
    </row>
    <row r="22" spans="1:7" ht="15.95" customHeight="1" thickBot="1">
      <c r="A22" s="24" t="s">
        <v>29</v>
      </c>
      <c r="B22" s="25"/>
      <c r="C22" s="54">
        <f>C21+G22</f>
        <v>0</v>
      </c>
      <c r="D22" s="55" t="s">
        <v>30</v>
      </c>
      <c r="E22" s="56"/>
      <c r="F22" s="57"/>
      <c r="G22" s="45">
        <f>VRN</f>
        <v>0</v>
      </c>
    </row>
    <row r="23" spans="1:7" ht="12.75">
      <c r="A23" s="1" t="s">
        <v>31</v>
      </c>
      <c r="B23" s="3"/>
      <c r="C23" s="58" t="s">
        <v>32</v>
      </c>
      <c r="D23" s="3"/>
      <c r="E23" s="58" t="s">
        <v>33</v>
      </c>
      <c r="F23" s="3"/>
      <c r="G23" s="4"/>
    </row>
    <row r="24" spans="1:7" ht="12.75">
      <c r="A24" s="11"/>
      <c r="B24" s="13"/>
      <c r="C24" s="14" t="s">
        <v>34</v>
      </c>
      <c r="D24" s="13"/>
      <c r="E24" s="14" t="s">
        <v>34</v>
      </c>
      <c r="F24" s="13"/>
      <c r="G24" s="15"/>
    </row>
    <row r="25" spans="1:7" ht="12.75">
      <c r="A25" s="28" t="s">
        <v>35</v>
      </c>
      <c r="B25" s="59"/>
      <c r="C25" s="29" t="s">
        <v>35</v>
      </c>
      <c r="D25" s="9"/>
      <c r="E25" s="29" t="s">
        <v>35</v>
      </c>
      <c r="F25" s="9"/>
      <c r="G25" s="10"/>
    </row>
    <row r="26" spans="1:7" ht="12.75">
      <c r="A26" s="28"/>
      <c r="B26" s="60"/>
      <c r="C26" s="29" t="s">
        <v>36</v>
      </c>
      <c r="D26" s="9"/>
      <c r="E26" s="29" t="s">
        <v>37</v>
      </c>
      <c r="F26" s="9"/>
      <c r="G26" s="10"/>
    </row>
    <row r="27" spans="1:7" ht="12.75">
      <c r="A27" s="28"/>
      <c r="B27" s="9"/>
      <c r="C27" s="29"/>
      <c r="D27" s="9"/>
      <c r="E27" s="29"/>
      <c r="F27" s="9"/>
      <c r="G27" s="10"/>
    </row>
    <row r="28" spans="1:7" ht="97.5" customHeight="1">
      <c r="A28" s="28"/>
      <c r="B28" s="9"/>
      <c r="C28" s="29"/>
      <c r="D28" s="9"/>
      <c r="E28" s="29"/>
      <c r="F28" s="9"/>
      <c r="G28" s="10"/>
    </row>
    <row r="29" spans="1:7" ht="12.75">
      <c r="A29" s="11" t="s">
        <v>38</v>
      </c>
      <c r="B29" s="13"/>
      <c r="C29" s="61">
        <v>0</v>
      </c>
      <c r="D29" s="13" t="s">
        <v>39</v>
      </c>
      <c r="E29" s="14"/>
      <c r="F29" s="62">
        <v>0</v>
      </c>
      <c r="G29" s="15"/>
    </row>
    <row r="30" spans="1:7" ht="12.75">
      <c r="A30" s="11" t="s">
        <v>38</v>
      </c>
      <c r="B30" s="13"/>
      <c r="C30" s="61">
        <v>15</v>
      </c>
      <c r="D30" s="13" t="s">
        <v>39</v>
      </c>
      <c r="E30" s="14"/>
      <c r="F30" s="62">
        <v>0</v>
      </c>
      <c r="G30" s="15"/>
    </row>
    <row r="31" spans="1:7" ht="12.75">
      <c r="A31" s="11" t="s">
        <v>40</v>
      </c>
      <c r="B31" s="13"/>
      <c r="C31" s="61">
        <v>15</v>
      </c>
      <c r="D31" s="13" t="s">
        <v>39</v>
      </c>
      <c r="E31" s="14"/>
      <c r="F31" s="63">
        <f>ROUND(PRODUCT(F30,C31/100),0)</f>
        <v>0</v>
      </c>
      <c r="G31" s="27"/>
    </row>
    <row r="32" spans="1:7" ht="12.75">
      <c r="A32" s="11" t="s">
        <v>38</v>
      </c>
      <c r="B32" s="13"/>
      <c r="C32" s="61">
        <v>21</v>
      </c>
      <c r="D32" s="13" t="s">
        <v>39</v>
      </c>
      <c r="E32" s="14"/>
      <c r="F32" s="62">
        <v>0</v>
      </c>
      <c r="G32" s="15"/>
    </row>
    <row r="33" spans="1:7" ht="12.75">
      <c r="A33" s="11" t="s">
        <v>40</v>
      </c>
      <c r="B33" s="13"/>
      <c r="C33" s="61">
        <v>21</v>
      </c>
      <c r="D33" s="13" t="s">
        <v>39</v>
      </c>
      <c r="E33" s="14"/>
      <c r="F33" s="63">
        <f>ROUND(PRODUCT(F32,C33/100),0)</f>
        <v>0</v>
      </c>
      <c r="G33" s="27"/>
    </row>
    <row r="34" spans="1:7" s="69" customFormat="1" ht="19.5" customHeight="1" thickBot="1">
      <c r="A34" s="64" t="s">
        <v>41</v>
      </c>
      <c r="B34" s="65"/>
      <c r="C34" s="65"/>
      <c r="D34" s="65"/>
      <c r="E34" s="66"/>
      <c r="F34" s="67">
        <f>ROUND(SUM(F29:F33),0)</f>
        <v>0</v>
      </c>
      <c r="G34" s="68"/>
    </row>
    <row r="36" spans="1:8" ht="12.75">
      <c r="A36" s="70" t="s">
        <v>42</v>
      </c>
      <c r="B36" s="70"/>
      <c r="C36" s="70"/>
      <c r="D36" s="70"/>
      <c r="E36" s="70"/>
      <c r="F36" s="70"/>
      <c r="G36" s="70"/>
      <c r="H36" t="s">
        <v>3</v>
      </c>
    </row>
    <row r="37" spans="1:8" ht="14.25" customHeight="1">
      <c r="A37" s="70"/>
      <c r="B37" s="71"/>
      <c r="C37" s="71"/>
      <c r="D37" s="71"/>
      <c r="E37" s="71"/>
      <c r="F37" s="71"/>
      <c r="G37" s="71"/>
      <c r="H37" t="s">
        <v>3</v>
      </c>
    </row>
    <row r="38" spans="1:8" ht="12.75" customHeight="1">
      <c r="A38" s="72"/>
      <c r="B38" s="71"/>
      <c r="C38" s="71"/>
      <c r="D38" s="71"/>
      <c r="E38" s="71"/>
      <c r="F38" s="71"/>
      <c r="G38" s="71"/>
      <c r="H38" t="s">
        <v>3</v>
      </c>
    </row>
    <row r="39" spans="1:8" ht="12.75">
      <c r="A39" s="72"/>
      <c r="B39" s="71"/>
      <c r="C39" s="71"/>
      <c r="D39" s="71"/>
      <c r="E39" s="71"/>
      <c r="F39" s="71"/>
      <c r="G39" s="71"/>
      <c r="H39" t="s">
        <v>3</v>
      </c>
    </row>
    <row r="40" spans="1:8" ht="12.75">
      <c r="A40" s="72"/>
      <c r="B40" s="71"/>
      <c r="C40" s="71"/>
      <c r="D40" s="71"/>
      <c r="E40" s="71"/>
      <c r="F40" s="71"/>
      <c r="G40" s="71"/>
      <c r="H40" t="s">
        <v>3</v>
      </c>
    </row>
    <row r="41" spans="1:8" ht="12.75">
      <c r="A41" s="72"/>
      <c r="B41" s="71"/>
      <c r="C41" s="71"/>
      <c r="D41" s="71"/>
      <c r="E41" s="71"/>
      <c r="F41" s="71"/>
      <c r="G41" s="71"/>
      <c r="H41" t="s">
        <v>3</v>
      </c>
    </row>
    <row r="42" spans="1:8" ht="12.75">
      <c r="A42" s="72"/>
      <c r="B42" s="71"/>
      <c r="C42" s="71"/>
      <c r="D42" s="71"/>
      <c r="E42" s="71"/>
      <c r="F42" s="71"/>
      <c r="G42" s="71"/>
      <c r="H42" t="s">
        <v>3</v>
      </c>
    </row>
    <row r="43" spans="1:8" ht="12.75">
      <c r="A43" s="72"/>
      <c r="B43" s="71"/>
      <c r="C43" s="71"/>
      <c r="D43" s="71"/>
      <c r="E43" s="71"/>
      <c r="F43" s="71"/>
      <c r="G43" s="71"/>
      <c r="H43" t="s">
        <v>3</v>
      </c>
    </row>
    <row r="44" spans="1:8" ht="12.75">
      <c r="A44" s="72"/>
      <c r="B44" s="71"/>
      <c r="C44" s="71"/>
      <c r="D44" s="71"/>
      <c r="E44" s="71"/>
      <c r="F44" s="71"/>
      <c r="G44" s="71"/>
      <c r="H44" t="s">
        <v>3</v>
      </c>
    </row>
    <row r="45" spans="1:8" ht="3" customHeight="1">
      <c r="A45" s="72"/>
      <c r="B45" s="71"/>
      <c r="C45" s="71"/>
      <c r="D45" s="71"/>
      <c r="E45" s="71"/>
      <c r="F45" s="71"/>
      <c r="G45" s="71"/>
      <c r="H45" t="s">
        <v>3</v>
      </c>
    </row>
    <row r="46" spans="2:7" ht="12.75">
      <c r="B46" s="73"/>
      <c r="C46" s="73"/>
      <c r="D46" s="73"/>
      <c r="E46" s="73"/>
      <c r="F46" s="73"/>
      <c r="G46" s="73"/>
    </row>
    <row r="47" spans="2:7" ht="12.75">
      <c r="B47" s="73"/>
      <c r="C47" s="73"/>
      <c r="D47" s="73"/>
      <c r="E47" s="73"/>
      <c r="F47" s="73"/>
      <c r="G47" s="73"/>
    </row>
    <row r="48" spans="2:7" ht="12.75">
      <c r="B48" s="73"/>
      <c r="C48" s="73"/>
      <c r="D48" s="73"/>
      <c r="E48" s="73"/>
      <c r="F48" s="73"/>
      <c r="G48" s="73"/>
    </row>
    <row r="49" spans="2:7" ht="12.75">
      <c r="B49" s="73"/>
      <c r="C49" s="73"/>
      <c r="D49" s="73"/>
      <c r="E49" s="73"/>
      <c r="F49" s="73"/>
      <c r="G49" s="73"/>
    </row>
    <row r="50" spans="2:7" ht="12.75">
      <c r="B50" s="73"/>
      <c r="C50" s="73"/>
      <c r="D50" s="73"/>
      <c r="E50" s="73"/>
      <c r="F50" s="73"/>
      <c r="G50" s="73"/>
    </row>
    <row r="51" spans="2:7" ht="12.75">
      <c r="B51" s="73"/>
      <c r="C51" s="73"/>
      <c r="D51" s="73"/>
      <c r="E51" s="73"/>
      <c r="F51" s="73"/>
      <c r="G51" s="73"/>
    </row>
    <row r="52" spans="2:7" ht="12.75">
      <c r="B52" s="73"/>
      <c r="C52" s="73"/>
      <c r="D52" s="73"/>
      <c r="E52" s="73"/>
      <c r="F52" s="73"/>
      <c r="G52" s="73"/>
    </row>
    <row r="53" spans="2:7" ht="12.75">
      <c r="B53" s="73"/>
      <c r="C53" s="73"/>
      <c r="D53" s="73"/>
      <c r="E53" s="73"/>
      <c r="F53" s="73"/>
      <c r="G53" s="73"/>
    </row>
    <row r="54" spans="2:7" ht="12.75">
      <c r="B54" s="73"/>
      <c r="C54" s="73"/>
      <c r="D54" s="73"/>
      <c r="E54" s="73"/>
      <c r="F54" s="73"/>
      <c r="G54" s="73"/>
    </row>
    <row r="55" spans="2:7" ht="12.75">
      <c r="B55" s="73"/>
      <c r="C55" s="73"/>
      <c r="D55" s="73"/>
      <c r="E55" s="73"/>
      <c r="F55" s="73"/>
      <c r="G55" s="73"/>
    </row>
  </sheetData>
  <mergeCells count="15">
    <mergeCell ref="B54:G54"/>
    <mergeCell ref="B55:G55"/>
    <mergeCell ref="A1:G1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0"/>
  <sheetViews>
    <sheetView workbookViewId="0" topLeftCell="A1">
      <selection activeCell="J6" sqref="J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4" t="s">
        <v>4</v>
      </c>
      <c r="B1" s="75"/>
      <c r="C1" s="76" t="str">
        <f>CONCATENATE(cislostavby," ",nazevstavby)</f>
        <v xml:space="preserve"> Oprava plechové střechy</v>
      </c>
      <c r="D1" s="77"/>
      <c r="E1" s="78"/>
      <c r="F1" s="77"/>
      <c r="G1" s="79"/>
      <c r="H1" s="80"/>
      <c r="I1" s="81"/>
    </row>
    <row r="2" spans="1:9" ht="13.5" thickBot="1">
      <c r="A2" s="82" t="s">
        <v>0</v>
      </c>
      <c r="B2" s="83"/>
      <c r="C2" s="84" t="str">
        <f>CONCATENATE(cisloobjektu," ",nazevobjektu)</f>
        <v xml:space="preserve"> PS Polička</v>
      </c>
      <c r="D2" s="85"/>
      <c r="E2" s="86"/>
      <c r="F2" s="85"/>
      <c r="G2" s="87"/>
      <c r="H2" s="87"/>
      <c r="I2" s="88"/>
    </row>
    <row r="3" ht="13.5" thickTop="1">
      <c r="F3" s="9"/>
    </row>
    <row r="4" spans="1:9" ht="39" customHeight="1">
      <c r="A4" s="202" t="s">
        <v>174</v>
      </c>
      <c r="B4" s="202"/>
      <c r="C4" s="202"/>
      <c r="D4" s="202"/>
      <c r="E4" s="202"/>
      <c r="F4" s="202"/>
      <c r="G4" s="202"/>
      <c r="H4" s="202"/>
      <c r="I4" s="202"/>
    </row>
    <row r="5" ht="13.5" thickBot="1"/>
    <row r="6" spans="1:9" s="9" customFormat="1" ht="13.5" thickBot="1">
      <c r="A6" s="89"/>
      <c r="B6" s="90" t="s">
        <v>43</v>
      </c>
      <c r="C6" s="90"/>
      <c r="D6" s="91"/>
      <c r="E6" s="92" t="s">
        <v>44</v>
      </c>
      <c r="F6" s="93" t="s">
        <v>45</v>
      </c>
      <c r="G6" s="93" t="s">
        <v>46</v>
      </c>
      <c r="H6" s="93" t="s">
        <v>47</v>
      </c>
      <c r="I6" s="94" t="s">
        <v>26</v>
      </c>
    </row>
    <row r="7" spans="1:9" s="9" customFormat="1" ht="12.75">
      <c r="A7" s="197" t="str">
        <f>Položky!B7</f>
        <v>62</v>
      </c>
      <c r="B7" s="95" t="str">
        <f>Položky!C7</f>
        <v>Upravy povrchů vnější</v>
      </c>
      <c r="C7" s="96"/>
      <c r="D7" s="97"/>
      <c r="E7" s="198">
        <f>Položky!BA10</f>
        <v>0</v>
      </c>
      <c r="F7" s="199">
        <f>Položky!BB10</f>
        <v>0</v>
      </c>
      <c r="G7" s="199">
        <f>Položky!BC10</f>
        <v>0</v>
      </c>
      <c r="H7" s="199">
        <f>Položky!BD10</f>
        <v>0</v>
      </c>
      <c r="I7" s="200">
        <f>Položky!BE10</f>
        <v>0</v>
      </c>
    </row>
    <row r="8" spans="1:9" s="9" customFormat="1" ht="12.75">
      <c r="A8" s="197" t="str">
        <f>Položky!B11</f>
        <v>712</v>
      </c>
      <c r="B8" s="95" t="str">
        <f>Položky!C11</f>
        <v>Živičné krytiny</v>
      </c>
      <c r="C8" s="96"/>
      <c r="D8" s="97"/>
      <c r="E8" s="198">
        <f>Položky!BA20</f>
        <v>0</v>
      </c>
      <c r="F8" s="199">
        <f>Položky!BB20</f>
        <v>0</v>
      </c>
      <c r="G8" s="199">
        <f>Položky!BC20</f>
        <v>0</v>
      </c>
      <c r="H8" s="199">
        <f>Položky!BD20</f>
        <v>0</v>
      </c>
      <c r="I8" s="200">
        <f>Položky!BE20</f>
        <v>0</v>
      </c>
    </row>
    <row r="9" spans="1:9" s="9" customFormat="1" ht="12.75">
      <c r="A9" s="197" t="str">
        <f>Položky!B21</f>
        <v>713</v>
      </c>
      <c r="B9" s="95" t="str">
        <f>Položky!C21</f>
        <v>Izolace tepelné</v>
      </c>
      <c r="C9" s="96"/>
      <c r="D9" s="97"/>
      <c r="E9" s="198">
        <f>Položky!BA32</f>
        <v>0</v>
      </c>
      <c r="F9" s="199">
        <f>Položky!BB32</f>
        <v>0</v>
      </c>
      <c r="G9" s="199">
        <f>Položky!BC32</f>
        <v>0</v>
      </c>
      <c r="H9" s="199">
        <f>Položky!BD32</f>
        <v>0</v>
      </c>
      <c r="I9" s="200">
        <f>Položky!BE32</f>
        <v>0</v>
      </c>
    </row>
    <row r="10" spans="1:9" s="9" customFormat="1" ht="12.75">
      <c r="A10" s="197" t="str">
        <f>Položky!B33</f>
        <v>764</v>
      </c>
      <c r="B10" s="95" t="str">
        <f>Položky!C33</f>
        <v>Konstrukce klempířské</v>
      </c>
      <c r="C10" s="96"/>
      <c r="D10" s="97"/>
      <c r="E10" s="198">
        <f>Položky!BA75</f>
        <v>0</v>
      </c>
      <c r="F10" s="199">
        <f>Položky!BB75</f>
        <v>0</v>
      </c>
      <c r="G10" s="199">
        <f>Položky!BC75</f>
        <v>0</v>
      </c>
      <c r="H10" s="199">
        <f>Položky!BD75</f>
        <v>0</v>
      </c>
      <c r="I10" s="200">
        <f>Položky!BE75</f>
        <v>0</v>
      </c>
    </row>
    <row r="11" spans="1:9" s="9" customFormat="1" ht="13.5" thickBot="1">
      <c r="A11" s="197" t="str">
        <f>Položky!B76</f>
        <v>M21</v>
      </c>
      <c r="B11" s="95" t="str">
        <f>Položky!C76</f>
        <v>Elektromontáže</v>
      </c>
      <c r="C11" s="96"/>
      <c r="D11" s="97"/>
      <c r="E11" s="198">
        <f>Položky!BA84</f>
        <v>0</v>
      </c>
      <c r="F11" s="199">
        <f>Položky!BB84</f>
        <v>0</v>
      </c>
      <c r="G11" s="199">
        <f>Položky!BC84</f>
        <v>0</v>
      </c>
      <c r="H11" s="199">
        <f>Položky!BD84</f>
        <v>0</v>
      </c>
      <c r="I11" s="200">
        <f>Položky!BE84</f>
        <v>0</v>
      </c>
    </row>
    <row r="12" spans="1:9" s="103" customFormat="1" ht="13.5" thickBot="1">
      <c r="A12" s="98"/>
      <c r="B12" s="90" t="s">
        <v>48</v>
      </c>
      <c r="C12" s="90"/>
      <c r="D12" s="99"/>
      <c r="E12" s="100">
        <f>SUM(E7:E11)</f>
        <v>0</v>
      </c>
      <c r="F12" s="101">
        <f>SUM(F7:F11)</f>
        <v>0</v>
      </c>
      <c r="G12" s="101">
        <f>SUM(G7:G11)</f>
        <v>0</v>
      </c>
      <c r="H12" s="101">
        <f>SUM(H7:H11)</f>
        <v>0</v>
      </c>
      <c r="I12" s="102">
        <f>SUM(I7:I11)</f>
        <v>0</v>
      </c>
    </row>
    <row r="13" spans="1:9" ht="12.75">
      <c r="A13" s="96"/>
      <c r="B13" s="96"/>
      <c r="C13" s="96"/>
      <c r="D13" s="96"/>
      <c r="E13" s="96"/>
      <c r="F13" s="96"/>
      <c r="G13" s="96"/>
      <c r="H13" s="96"/>
      <c r="I13" s="96"/>
    </row>
    <row r="14" spans="1:57" ht="19.5" customHeight="1">
      <c r="A14" s="104" t="s">
        <v>49</v>
      </c>
      <c r="B14" s="104"/>
      <c r="C14" s="104"/>
      <c r="D14" s="104"/>
      <c r="E14" s="104"/>
      <c r="F14" s="104"/>
      <c r="G14" s="105"/>
      <c r="H14" s="104"/>
      <c r="I14" s="104"/>
      <c r="BA14" s="30"/>
      <c r="BB14" s="30"/>
      <c r="BC14" s="30"/>
      <c r="BD14" s="30"/>
      <c r="BE14" s="30"/>
    </row>
    <row r="15" spans="1:9" ht="13.5" thickBot="1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9" ht="12.75">
      <c r="A16" s="107" t="s">
        <v>50</v>
      </c>
      <c r="B16" s="108"/>
      <c r="C16" s="108"/>
      <c r="D16" s="109"/>
      <c r="E16" s="110" t="s">
        <v>51</v>
      </c>
      <c r="F16" s="111" t="s">
        <v>52</v>
      </c>
      <c r="G16" s="112" t="s">
        <v>53</v>
      </c>
      <c r="H16" s="113"/>
      <c r="I16" s="114" t="s">
        <v>51</v>
      </c>
    </row>
    <row r="17" spans="1:53" ht="12.75">
      <c r="A17" s="115" t="s">
        <v>171</v>
      </c>
      <c r="B17" s="116"/>
      <c r="C17" s="116"/>
      <c r="D17" s="117"/>
      <c r="E17" s="118"/>
      <c r="F17" s="119">
        <v>0</v>
      </c>
      <c r="G17" s="120">
        <f>CHOOSE(BA17+1,HSV+PSV,HSV+PSV+Mont,HSV+PSV+Dodavka+Mont,HSV,PSV,Mont,Dodavka,Mont+Dodavka,0)</f>
        <v>0</v>
      </c>
      <c r="H17" s="121"/>
      <c r="I17" s="122">
        <f>E17+F17*G17/100</f>
        <v>0</v>
      </c>
      <c r="BA17">
        <v>0</v>
      </c>
    </row>
    <row r="18" spans="1:53" ht="12.75">
      <c r="A18" s="115" t="s">
        <v>172</v>
      </c>
      <c r="B18" s="116"/>
      <c r="C18" s="116"/>
      <c r="D18" s="117"/>
      <c r="E18" s="118"/>
      <c r="F18" s="119">
        <v>0</v>
      </c>
      <c r="G18" s="120">
        <f>CHOOSE(BA18+1,HSV+PSV,HSV+PSV+Mont,HSV+PSV+Dodavka+Mont,HSV,PSV,Mont,Dodavka,Mont+Dodavka,0)</f>
        <v>0</v>
      </c>
      <c r="H18" s="121"/>
      <c r="I18" s="122">
        <f>E18+F18*G18/100</f>
        <v>0</v>
      </c>
      <c r="BA18">
        <v>0</v>
      </c>
    </row>
    <row r="19" spans="1:9" ht="13.5" thickBot="1">
      <c r="A19" s="123"/>
      <c r="B19" s="124" t="s">
        <v>54</v>
      </c>
      <c r="C19" s="125"/>
      <c r="D19" s="126"/>
      <c r="E19" s="127"/>
      <c r="F19" s="128"/>
      <c r="G19" s="128"/>
      <c r="H19" s="129">
        <f>SUM(I17:I18)</f>
        <v>0</v>
      </c>
      <c r="I19" s="130"/>
    </row>
    <row r="20" spans="1:9" ht="12.75">
      <c r="A20" s="106"/>
      <c r="B20" s="106"/>
      <c r="C20" s="106"/>
      <c r="D20" s="106"/>
      <c r="E20" s="106"/>
      <c r="F20" s="106"/>
      <c r="G20" s="106"/>
      <c r="H20" s="106"/>
      <c r="I20" s="106"/>
    </row>
    <row r="21" spans="2:9" ht="12.75">
      <c r="B21" s="103"/>
      <c r="F21" s="131"/>
      <c r="G21" s="132"/>
      <c r="H21" s="132"/>
      <c r="I21" s="133"/>
    </row>
    <row r="22" spans="6:9" ht="12.75">
      <c r="F22" s="131"/>
      <c r="G22" s="132"/>
      <c r="H22" s="132"/>
      <c r="I22" s="133"/>
    </row>
    <row r="23" spans="6:9" ht="12.75">
      <c r="F23" s="131"/>
      <c r="G23" s="132"/>
      <c r="H23" s="132"/>
      <c r="I23" s="133"/>
    </row>
    <row r="24" spans="6:9" ht="12.75">
      <c r="F24" s="131"/>
      <c r="G24" s="132"/>
      <c r="H24" s="132"/>
      <c r="I24" s="133"/>
    </row>
    <row r="25" spans="6:9" ht="12.75">
      <c r="F25" s="131"/>
      <c r="G25" s="132"/>
      <c r="H25" s="132"/>
      <c r="I25" s="133"/>
    </row>
    <row r="26" spans="6:9" ht="12.75">
      <c r="F26" s="131"/>
      <c r="G26" s="132"/>
      <c r="H26" s="132"/>
      <c r="I26" s="133"/>
    </row>
    <row r="27" spans="6:9" ht="12.75">
      <c r="F27" s="131"/>
      <c r="G27" s="132"/>
      <c r="H27" s="132"/>
      <c r="I27" s="133"/>
    </row>
    <row r="28" spans="6:9" ht="12.75">
      <c r="F28" s="131"/>
      <c r="G28" s="132"/>
      <c r="H28" s="132"/>
      <c r="I28" s="133"/>
    </row>
    <row r="29" spans="6:9" ht="12.75">
      <c r="F29" s="131"/>
      <c r="G29" s="132"/>
      <c r="H29" s="132"/>
      <c r="I29" s="133"/>
    </row>
    <row r="30" spans="6:9" ht="12.75">
      <c r="F30" s="131"/>
      <c r="G30" s="132"/>
      <c r="H30" s="132"/>
      <c r="I30" s="133"/>
    </row>
    <row r="31" spans="6:9" ht="12.75">
      <c r="F31" s="131"/>
      <c r="G31" s="132"/>
      <c r="H31" s="132"/>
      <c r="I31" s="133"/>
    </row>
    <row r="32" spans="6:9" ht="12.75">
      <c r="F32" s="131"/>
      <c r="G32" s="132"/>
      <c r="H32" s="132"/>
      <c r="I32" s="133"/>
    </row>
    <row r="33" spans="6:9" ht="12.75">
      <c r="F33" s="131"/>
      <c r="G33" s="132"/>
      <c r="H33" s="132"/>
      <c r="I33" s="133"/>
    </row>
    <row r="34" spans="6:9" ht="12.75">
      <c r="F34" s="131"/>
      <c r="G34" s="132"/>
      <c r="H34" s="132"/>
      <c r="I34" s="133"/>
    </row>
    <row r="35" spans="6:9" ht="12.75">
      <c r="F35" s="131"/>
      <c r="G35" s="132"/>
      <c r="H35" s="132"/>
      <c r="I35" s="133"/>
    </row>
    <row r="36" spans="6:9" ht="12.75">
      <c r="F36" s="131"/>
      <c r="G36" s="132"/>
      <c r="H36" s="132"/>
      <c r="I36" s="133"/>
    </row>
    <row r="37" spans="6:9" ht="12.75">
      <c r="F37" s="131"/>
      <c r="G37" s="132"/>
      <c r="H37" s="132"/>
      <c r="I37" s="133"/>
    </row>
    <row r="38" spans="6:9" ht="12.75">
      <c r="F38" s="131"/>
      <c r="G38" s="132"/>
      <c r="H38" s="132"/>
      <c r="I38" s="133"/>
    </row>
    <row r="39" spans="6:9" ht="12.75">
      <c r="F39" s="131"/>
      <c r="G39" s="132"/>
      <c r="H39" s="132"/>
      <c r="I39" s="133"/>
    </row>
    <row r="40" spans="6:9" ht="12.75">
      <c r="F40" s="131"/>
      <c r="G40" s="132"/>
      <c r="H40" s="132"/>
      <c r="I40" s="133"/>
    </row>
    <row r="41" spans="6:9" ht="12.75">
      <c r="F41" s="131"/>
      <c r="G41" s="132"/>
      <c r="H41" s="132"/>
      <c r="I41" s="133"/>
    </row>
    <row r="42" spans="6:9" ht="12.75">
      <c r="F42" s="131"/>
      <c r="G42" s="132"/>
      <c r="H42" s="132"/>
      <c r="I42" s="133"/>
    </row>
    <row r="43" spans="6:9" ht="12.75">
      <c r="F43" s="131"/>
      <c r="G43" s="132"/>
      <c r="H43" s="132"/>
      <c r="I43" s="133"/>
    </row>
    <row r="44" spans="6:9" ht="12.75">
      <c r="F44" s="131"/>
      <c r="G44" s="132"/>
      <c r="H44" s="132"/>
      <c r="I44" s="133"/>
    </row>
    <row r="45" spans="6:9" ht="12.75">
      <c r="F45" s="131"/>
      <c r="G45" s="132"/>
      <c r="H45" s="132"/>
      <c r="I45" s="133"/>
    </row>
    <row r="46" spans="6:9" ht="12.75">
      <c r="F46" s="131"/>
      <c r="G46" s="132"/>
      <c r="H46" s="132"/>
      <c r="I46" s="133"/>
    </row>
    <row r="47" spans="6:9" ht="12.75">
      <c r="F47" s="131"/>
      <c r="G47" s="132"/>
      <c r="H47" s="132"/>
      <c r="I47" s="133"/>
    </row>
    <row r="48" spans="6:9" ht="12.75">
      <c r="F48" s="131"/>
      <c r="G48" s="132"/>
      <c r="H48" s="132"/>
      <c r="I48" s="133"/>
    </row>
    <row r="49" spans="6:9" ht="12.75">
      <c r="F49" s="131"/>
      <c r="G49" s="132"/>
      <c r="H49" s="132"/>
      <c r="I49" s="133"/>
    </row>
    <row r="50" spans="6:9" ht="12.75">
      <c r="F50" s="131"/>
      <c r="G50" s="132"/>
      <c r="H50" s="132"/>
      <c r="I50" s="133"/>
    </row>
    <row r="51" spans="6:9" ht="12.75">
      <c r="F51" s="131"/>
      <c r="G51" s="132"/>
      <c r="H51" s="132"/>
      <c r="I51" s="133"/>
    </row>
    <row r="52" spans="6:9" ht="12.75">
      <c r="F52" s="131"/>
      <c r="G52" s="132"/>
      <c r="H52" s="132"/>
      <c r="I52" s="133"/>
    </row>
    <row r="53" spans="6:9" ht="12.75">
      <c r="F53" s="131"/>
      <c r="G53" s="132"/>
      <c r="H53" s="132"/>
      <c r="I53" s="133"/>
    </row>
    <row r="54" spans="6:9" ht="12.75">
      <c r="F54" s="131"/>
      <c r="G54" s="132"/>
      <c r="H54" s="132"/>
      <c r="I54" s="133"/>
    </row>
    <row r="55" spans="6:9" ht="12.75">
      <c r="F55" s="131"/>
      <c r="G55" s="132"/>
      <c r="H55" s="132"/>
      <c r="I55" s="133"/>
    </row>
    <row r="56" spans="6:9" ht="12.75">
      <c r="F56" s="131"/>
      <c r="G56" s="132"/>
      <c r="H56" s="132"/>
      <c r="I56" s="133"/>
    </row>
    <row r="57" spans="6:9" ht="12.75">
      <c r="F57" s="131"/>
      <c r="G57" s="132"/>
      <c r="H57" s="132"/>
      <c r="I57" s="133"/>
    </row>
    <row r="58" spans="6:9" ht="12.75">
      <c r="F58" s="131"/>
      <c r="G58" s="132"/>
      <c r="H58" s="132"/>
      <c r="I58" s="133"/>
    </row>
    <row r="59" spans="6:9" ht="12.75">
      <c r="F59" s="131"/>
      <c r="G59" s="132"/>
      <c r="H59" s="132"/>
      <c r="I59" s="133"/>
    </row>
    <row r="60" spans="6:9" ht="12.75">
      <c r="F60" s="131"/>
      <c r="G60" s="132"/>
      <c r="H60" s="132"/>
      <c r="I60" s="133"/>
    </row>
    <row r="61" spans="6:9" ht="12.75">
      <c r="F61" s="131"/>
      <c r="G61" s="132"/>
      <c r="H61" s="132"/>
      <c r="I61" s="133"/>
    </row>
    <row r="62" spans="6:9" ht="12.75">
      <c r="F62" s="131"/>
      <c r="G62" s="132"/>
      <c r="H62" s="132"/>
      <c r="I62" s="133"/>
    </row>
    <row r="63" spans="6:9" ht="12.75">
      <c r="F63" s="131"/>
      <c r="G63" s="132"/>
      <c r="H63" s="132"/>
      <c r="I63" s="133"/>
    </row>
    <row r="64" spans="6:9" ht="12.75">
      <c r="F64" s="131"/>
      <c r="G64" s="132"/>
      <c r="H64" s="132"/>
      <c r="I64" s="133"/>
    </row>
    <row r="65" spans="6:9" ht="12.75">
      <c r="F65" s="131"/>
      <c r="G65" s="132"/>
      <c r="H65" s="132"/>
      <c r="I65" s="133"/>
    </row>
    <row r="66" spans="6:9" ht="12.75">
      <c r="F66" s="131"/>
      <c r="G66" s="132"/>
      <c r="H66" s="132"/>
      <c r="I66" s="133"/>
    </row>
    <row r="67" spans="6:9" ht="12.75">
      <c r="F67" s="131"/>
      <c r="G67" s="132"/>
      <c r="H67" s="132"/>
      <c r="I67" s="133"/>
    </row>
    <row r="68" spans="6:9" ht="12.75">
      <c r="F68" s="131"/>
      <c r="G68" s="132"/>
      <c r="H68" s="132"/>
      <c r="I68" s="133"/>
    </row>
    <row r="69" spans="6:9" ht="12.75">
      <c r="F69" s="131"/>
      <c r="G69" s="132"/>
      <c r="H69" s="132"/>
      <c r="I69" s="133"/>
    </row>
    <row r="70" spans="6:9" ht="12.75">
      <c r="F70" s="131"/>
      <c r="G70" s="132"/>
      <c r="H70" s="132"/>
      <c r="I70" s="133"/>
    </row>
  </sheetData>
  <mergeCells count="5">
    <mergeCell ref="A1:B1"/>
    <mergeCell ref="A2:B2"/>
    <mergeCell ref="G2:I2"/>
    <mergeCell ref="H19:I19"/>
    <mergeCell ref="A4:I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7"/>
  <sheetViews>
    <sheetView showGridLines="0" showZeros="0" tabSelected="1" workbookViewId="0" topLeftCell="A1">
      <selection activeCell="A1" sqref="A1:G1"/>
    </sheetView>
  </sheetViews>
  <sheetFormatPr defaultColWidth="9.00390625" defaultRowHeight="12.75"/>
  <cols>
    <col min="1" max="1" width="3.875" style="135" customWidth="1"/>
    <col min="2" max="2" width="12.00390625" style="135" customWidth="1"/>
    <col min="3" max="3" width="40.375" style="135" customWidth="1"/>
    <col min="4" max="4" width="5.625" style="135" customWidth="1"/>
    <col min="5" max="5" width="8.625" style="191" customWidth="1"/>
    <col min="6" max="6" width="9.875" style="135" customWidth="1"/>
    <col min="7" max="7" width="13.875" style="135" customWidth="1"/>
    <col min="8" max="16384" width="9.125" style="135" customWidth="1"/>
  </cols>
  <sheetData>
    <row r="1" spans="1:7" ht="15.75">
      <c r="A1" s="134" t="s">
        <v>175</v>
      </c>
      <c r="B1" s="134"/>
      <c r="C1" s="134"/>
      <c r="D1" s="134"/>
      <c r="E1" s="134"/>
      <c r="F1" s="134"/>
      <c r="G1" s="134"/>
    </row>
    <row r="2" spans="1:7" ht="13.5" thickBot="1">
      <c r="A2" s="136"/>
      <c r="B2" s="137"/>
      <c r="C2" s="138"/>
      <c r="D2" s="138"/>
      <c r="E2" s="139"/>
      <c r="F2" s="138"/>
      <c r="G2" s="138"/>
    </row>
    <row r="3" spans="1:7" ht="13.5" thickTop="1">
      <c r="A3" s="140" t="s">
        <v>4</v>
      </c>
      <c r="B3" s="141"/>
      <c r="C3" s="142" t="str">
        <f>CONCATENATE(cislostavby," ",nazevstavby)</f>
        <v xml:space="preserve"> Oprava plechové střechy</v>
      </c>
      <c r="D3" s="143"/>
      <c r="E3" s="144"/>
      <c r="F3" s="145">
        <f>Rekapitulace!H1</f>
        <v>0</v>
      </c>
      <c r="G3" s="146"/>
    </row>
    <row r="4" spans="1:7" ht="13.5" thickBot="1">
      <c r="A4" s="147" t="s">
        <v>0</v>
      </c>
      <c r="B4" s="148"/>
      <c r="C4" s="149" t="str">
        <f>CONCATENATE(cisloobjektu," ",nazevobjektu)</f>
        <v xml:space="preserve"> PS Polička</v>
      </c>
      <c r="D4" s="150"/>
      <c r="E4" s="151"/>
      <c r="F4" s="151"/>
      <c r="G4" s="152"/>
    </row>
    <row r="5" spans="1:7" ht="13.5" thickTop="1">
      <c r="A5" s="153"/>
      <c r="B5" s="154"/>
      <c r="C5" s="154"/>
      <c r="D5" s="136"/>
      <c r="E5" s="155"/>
      <c r="F5" s="136"/>
      <c r="G5" s="156"/>
    </row>
    <row r="6" spans="1:7" ht="12.75">
      <c r="A6" s="157" t="s">
        <v>55</v>
      </c>
      <c r="B6" s="158" t="s">
        <v>56</v>
      </c>
      <c r="C6" s="158" t="s">
        <v>57</v>
      </c>
      <c r="D6" s="158" t="s">
        <v>58</v>
      </c>
      <c r="E6" s="159" t="s">
        <v>59</v>
      </c>
      <c r="F6" s="158" t="s">
        <v>60</v>
      </c>
      <c r="G6" s="160" t="s">
        <v>61</v>
      </c>
    </row>
    <row r="7" spans="1:15" ht="12.75">
      <c r="A7" s="161" t="s">
        <v>62</v>
      </c>
      <c r="B7" s="162" t="s">
        <v>66</v>
      </c>
      <c r="C7" s="163" t="s">
        <v>67</v>
      </c>
      <c r="D7" s="164"/>
      <c r="E7" s="165"/>
      <c r="F7" s="165"/>
      <c r="G7" s="166"/>
      <c r="H7" s="167"/>
      <c r="I7" s="167"/>
      <c r="O7" s="168">
        <v>1</v>
      </c>
    </row>
    <row r="8" spans="1:104" ht="12.75">
      <c r="A8" s="169">
        <v>1</v>
      </c>
      <c r="B8" s="170" t="s">
        <v>68</v>
      </c>
      <c r="C8" s="171" t="s">
        <v>69</v>
      </c>
      <c r="D8" s="172" t="s">
        <v>70</v>
      </c>
      <c r="E8" s="173">
        <v>30</v>
      </c>
      <c r="F8" s="173">
        <v>0</v>
      </c>
      <c r="G8" s="174">
        <f>E8*F8</f>
        <v>0</v>
      </c>
      <c r="O8" s="168">
        <v>2</v>
      </c>
      <c r="AA8" s="135">
        <v>12</v>
      </c>
      <c r="AB8" s="135">
        <v>0</v>
      </c>
      <c r="AC8" s="135">
        <v>1</v>
      </c>
      <c r="AZ8" s="135">
        <v>1</v>
      </c>
      <c r="BA8" s="135">
        <f>IF(AZ8=1,G8,0)</f>
        <v>0</v>
      </c>
      <c r="BB8" s="135">
        <f>IF(AZ8=2,G8,0)</f>
        <v>0</v>
      </c>
      <c r="BC8" s="135">
        <f>IF(AZ8=3,G8,0)</f>
        <v>0</v>
      </c>
      <c r="BD8" s="135">
        <f>IF(AZ8=4,G8,0)</f>
        <v>0</v>
      </c>
      <c r="BE8" s="135">
        <f>IF(AZ8=5,G8,0)</f>
        <v>0</v>
      </c>
      <c r="CZ8" s="135">
        <v>0.04617</v>
      </c>
    </row>
    <row r="9" spans="1:104" ht="12.75">
      <c r="A9" s="169">
        <v>2</v>
      </c>
      <c r="B9" s="170" t="s">
        <v>71</v>
      </c>
      <c r="C9" s="171" t="s">
        <v>72</v>
      </c>
      <c r="D9" s="172" t="s">
        <v>73</v>
      </c>
      <c r="E9" s="173">
        <v>1.3851</v>
      </c>
      <c r="F9" s="173">
        <v>0</v>
      </c>
      <c r="G9" s="174">
        <f>E9*F9</f>
        <v>0</v>
      </c>
      <c r="O9" s="168">
        <v>2</v>
      </c>
      <c r="AA9" s="135">
        <v>12</v>
      </c>
      <c r="AB9" s="135">
        <v>0</v>
      </c>
      <c r="AC9" s="135">
        <v>2</v>
      </c>
      <c r="AZ9" s="135">
        <v>1</v>
      </c>
      <c r="BA9" s="135">
        <f>IF(AZ9=1,G9,0)</f>
        <v>0</v>
      </c>
      <c r="BB9" s="135">
        <f>IF(AZ9=2,G9,0)</f>
        <v>0</v>
      </c>
      <c r="BC9" s="135">
        <f>IF(AZ9=3,G9,0)</f>
        <v>0</v>
      </c>
      <c r="BD9" s="135">
        <f>IF(AZ9=4,G9,0)</f>
        <v>0</v>
      </c>
      <c r="BE9" s="135">
        <f>IF(AZ9=5,G9,0)</f>
        <v>0</v>
      </c>
      <c r="CZ9" s="135">
        <v>0</v>
      </c>
    </row>
    <row r="10" spans="1:57" ht="12.75">
      <c r="A10" s="183"/>
      <c r="B10" s="184" t="s">
        <v>63</v>
      </c>
      <c r="C10" s="185" t="str">
        <f>CONCATENATE(B7," ",C7)</f>
        <v>62 Upravy povrchů vnější</v>
      </c>
      <c r="D10" s="183"/>
      <c r="E10" s="186"/>
      <c r="F10" s="186"/>
      <c r="G10" s="187">
        <f>SUM(G7:G9)</f>
        <v>0</v>
      </c>
      <c r="O10" s="168">
        <v>4</v>
      </c>
      <c r="BA10" s="188">
        <f>SUM(BA7:BA9)</f>
        <v>0</v>
      </c>
      <c r="BB10" s="188">
        <f>SUM(BB7:BB9)</f>
        <v>0</v>
      </c>
      <c r="BC10" s="188">
        <f>SUM(BC7:BC9)</f>
        <v>0</v>
      </c>
      <c r="BD10" s="188">
        <f>SUM(BD7:BD9)</f>
        <v>0</v>
      </c>
      <c r="BE10" s="188">
        <f>SUM(BE7:BE9)</f>
        <v>0</v>
      </c>
    </row>
    <row r="11" spans="1:15" ht="12.75">
      <c r="A11" s="161" t="s">
        <v>62</v>
      </c>
      <c r="B11" s="162" t="s">
        <v>74</v>
      </c>
      <c r="C11" s="163" t="s">
        <v>75</v>
      </c>
      <c r="D11" s="164"/>
      <c r="E11" s="165"/>
      <c r="F11" s="165"/>
      <c r="G11" s="166"/>
      <c r="H11" s="167"/>
      <c r="I11" s="167"/>
      <c r="O11" s="168">
        <v>1</v>
      </c>
    </row>
    <row r="12" spans="1:104" ht="12.75">
      <c r="A12" s="169">
        <v>3</v>
      </c>
      <c r="B12" s="170" t="s">
        <v>76</v>
      </c>
      <c r="C12" s="171" t="s">
        <v>77</v>
      </c>
      <c r="D12" s="172" t="s">
        <v>70</v>
      </c>
      <c r="E12" s="173">
        <v>374.183</v>
      </c>
      <c r="F12" s="173">
        <v>0</v>
      </c>
      <c r="G12" s="174">
        <f>E12*F12</f>
        <v>0</v>
      </c>
      <c r="O12" s="168">
        <v>2</v>
      </c>
      <c r="AA12" s="135">
        <v>12</v>
      </c>
      <c r="AB12" s="135">
        <v>0</v>
      </c>
      <c r="AC12" s="135">
        <v>3</v>
      </c>
      <c r="AZ12" s="135">
        <v>2</v>
      </c>
      <c r="BA12" s="135">
        <f>IF(AZ12=1,G12,0)</f>
        <v>0</v>
      </c>
      <c r="BB12" s="135">
        <f>IF(AZ12=2,G12,0)</f>
        <v>0</v>
      </c>
      <c r="BC12" s="135">
        <f>IF(AZ12=3,G12,0)</f>
        <v>0</v>
      </c>
      <c r="BD12" s="135">
        <f>IF(AZ12=4,G12,0)</f>
        <v>0</v>
      </c>
      <c r="BE12" s="135">
        <f>IF(AZ12=5,G12,0)</f>
        <v>0</v>
      </c>
      <c r="CZ12" s="135">
        <v>0</v>
      </c>
    </row>
    <row r="13" spans="1:15" ht="12.75">
      <c r="A13" s="175"/>
      <c r="B13" s="176"/>
      <c r="C13" s="177" t="s">
        <v>78</v>
      </c>
      <c r="D13" s="178"/>
      <c r="E13" s="179">
        <v>314.36</v>
      </c>
      <c r="F13" s="180"/>
      <c r="G13" s="181"/>
      <c r="M13" s="182" t="s">
        <v>78</v>
      </c>
      <c r="O13" s="168"/>
    </row>
    <row r="14" spans="1:15" ht="12.75">
      <c r="A14" s="175"/>
      <c r="B14" s="176"/>
      <c r="C14" s="177" t="s">
        <v>79</v>
      </c>
      <c r="D14" s="178"/>
      <c r="E14" s="179">
        <v>59.823</v>
      </c>
      <c r="F14" s="180"/>
      <c r="G14" s="181"/>
      <c r="M14" s="182" t="s">
        <v>79</v>
      </c>
      <c r="O14" s="168"/>
    </row>
    <row r="15" spans="1:15" ht="12.75">
      <c r="A15" s="175"/>
      <c r="B15" s="176"/>
      <c r="C15" s="177"/>
      <c r="D15" s="178"/>
      <c r="E15" s="179">
        <v>0</v>
      </c>
      <c r="F15" s="180"/>
      <c r="G15" s="181"/>
      <c r="M15" s="182"/>
      <c r="O15" s="168"/>
    </row>
    <row r="16" spans="1:104" ht="12.75">
      <c r="A16" s="169">
        <v>4</v>
      </c>
      <c r="B16" s="170" t="s">
        <v>80</v>
      </c>
      <c r="C16" s="171" t="s">
        <v>81</v>
      </c>
      <c r="D16" s="172" t="s">
        <v>70</v>
      </c>
      <c r="E16" s="173">
        <v>374.183</v>
      </c>
      <c r="F16" s="173">
        <v>0</v>
      </c>
      <c r="G16" s="174">
        <f>E16*F16</f>
        <v>0</v>
      </c>
      <c r="O16" s="168">
        <v>2</v>
      </c>
      <c r="AA16" s="135">
        <v>12</v>
      </c>
      <c r="AB16" s="135">
        <v>0</v>
      </c>
      <c r="AC16" s="135">
        <v>4</v>
      </c>
      <c r="AZ16" s="135">
        <v>2</v>
      </c>
      <c r="BA16" s="135">
        <f>IF(AZ16=1,G16,0)</f>
        <v>0</v>
      </c>
      <c r="BB16" s="135">
        <f>IF(AZ16=2,G16,0)</f>
        <v>0</v>
      </c>
      <c r="BC16" s="135">
        <f>IF(AZ16=3,G16,0)</f>
        <v>0</v>
      </c>
      <c r="BD16" s="135">
        <f>IF(AZ16=4,G16,0)</f>
        <v>0</v>
      </c>
      <c r="BE16" s="135">
        <f>IF(AZ16=5,G16,0)</f>
        <v>0</v>
      </c>
      <c r="CZ16" s="135">
        <v>0.00115</v>
      </c>
    </row>
    <row r="17" spans="1:15" ht="12.75">
      <c r="A17" s="175"/>
      <c r="B17" s="176"/>
      <c r="C17" s="177" t="s">
        <v>78</v>
      </c>
      <c r="D17" s="178"/>
      <c r="E17" s="179">
        <v>314.36</v>
      </c>
      <c r="F17" s="180"/>
      <c r="G17" s="181"/>
      <c r="M17" s="182" t="s">
        <v>78</v>
      </c>
      <c r="O17" s="168"/>
    </row>
    <row r="18" spans="1:15" ht="12.75">
      <c r="A18" s="175"/>
      <c r="B18" s="176"/>
      <c r="C18" s="177" t="s">
        <v>79</v>
      </c>
      <c r="D18" s="178"/>
      <c r="E18" s="179">
        <v>59.823</v>
      </c>
      <c r="F18" s="180"/>
      <c r="G18" s="181"/>
      <c r="M18" s="182" t="s">
        <v>79</v>
      </c>
      <c r="O18" s="168"/>
    </row>
    <row r="19" spans="1:104" ht="12.75">
      <c r="A19" s="169">
        <v>5</v>
      </c>
      <c r="B19" s="170" t="s">
        <v>82</v>
      </c>
      <c r="C19" s="171" t="s">
        <v>83</v>
      </c>
      <c r="D19" s="172" t="s">
        <v>73</v>
      </c>
      <c r="E19" s="173">
        <v>0.43031</v>
      </c>
      <c r="F19" s="173">
        <v>0</v>
      </c>
      <c r="G19" s="174">
        <f>E19*F19</f>
        <v>0</v>
      </c>
      <c r="O19" s="168">
        <v>2</v>
      </c>
      <c r="AA19" s="135">
        <v>12</v>
      </c>
      <c r="AB19" s="135">
        <v>0</v>
      </c>
      <c r="AC19" s="135">
        <v>5</v>
      </c>
      <c r="AZ19" s="135">
        <v>2</v>
      </c>
      <c r="BA19" s="135">
        <f>IF(AZ19=1,G19,0)</f>
        <v>0</v>
      </c>
      <c r="BB19" s="135">
        <f>IF(AZ19=2,G19,0)</f>
        <v>0</v>
      </c>
      <c r="BC19" s="135">
        <f>IF(AZ19=3,G19,0)</f>
        <v>0</v>
      </c>
      <c r="BD19" s="135">
        <f>IF(AZ19=4,G19,0)</f>
        <v>0</v>
      </c>
      <c r="BE19" s="135">
        <f>IF(AZ19=5,G19,0)</f>
        <v>0</v>
      </c>
      <c r="CZ19" s="135">
        <v>0</v>
      </c>
    </row>
    <row r="20" spans="1:57" ht="12.75">
      <c r="A20" s="183"/>
      <c r="B20" s="184" t="s">
        <v>63</v>
      </c>
      <c r="C20" s="185" t="str">
        <f>CONCATENATE(B11," ",C11)</f>
        <v>712 Živičné krytiny</v>
      </c>
      <c r="D20" s="183"/>
      <c r="E20" s="186"/>
      <c r="F20" s="186"/>
      <c r="G20" s="187">
        <f>SUM(G11:G19)</f>
        <v>0</v>
      </c>
      <c r="O20" s="168">
        <v>4</v>
      </c>
      <c r="BA20" s="188">
        <f>SUM(BA11:BA19)</f>
        <v>0</v>
      </c>
      <c r="BB20" s="188">
        <f>SUM(BB11:BB19)</f>
        <v>0</v>
      </c>
      <c r="BC20" s="188">
        <f>SUM(BC11:BC19)</f>
        <v>0</v>
      </c>
      <c r="BD20" s="188">
        <f>SUM(BD11:BD19)</f>
        <v>0</v>
      </c>
      <c r="BE20" s="188">
        <f>SUM(BE11:BE19)</f>
        <v>0</v>
      </c>
    </row>
    <row r="21" spans="1:15" ht="12.75">
      <c r="A21" s="161" t="s">
        <v>62</v>
      </c>
      <c r="B21" s="162" t="s">
        <v>84</v>
      </c>
      <c r="C21" s="163" t="s">
        <v>85</v>
      </c>
      <c r="D21" s="164"/>
      <c r="E21" s="165"/>
      <c r="F21" s="165"/>
      <c r="G21" s="166"/>
      <c r="H21" s="167"/>
      <c r="I21" s="167"/>
      <c r="O21" s="168">
        <v>1</v>
      </c>
    </row>
    <row r="22" spans="1:104" ht="12.75">
      <c r="A22" s="169">
        <v>6</v>
      </c>
      <c r="B22" s="170" t="s">
        <v>86</v>
      </c>
      <c r="C22" s="171" t="s">
        <v>87</v>
      </c>
      <c r="D22" s="172" t="s">
        <v>70</v>
      </c>
      <c r="E22" s="173">
        <v>106.223</v>
      </c>
      <c r="F22" s="173">
        <v>0</v>
      </c>
      <c r="G22" s="174">
        <f>E22*F22</f>
        <v>0</v>
      </c>
      <c r="O22" s="168">
        <v>2</v>
      </c>
      <c r="AA22" s="135">
        <v>12</v>
      </c>
      <c r="AB22" s="135">
        <v>0</v>
      </c>
      <c r="AC22" s="135">
        <v>6</v>
      </c>
      <c r="AZ22" s="135">
        <v>2</v>
      </c>
      <c r="BA22" s="135">
        <f>IF(AZ22=1,G22,0)</f>
        <v>0</v>
      </c>
      <c r="BB22" s="135">
        <f>IF(AZ22=2,G22,0)</f>
        <v>0</v>
      </c>
      <c r="BC22" s="135">
        <f>IF(AZ22=3,G22,0)</f>
        <v>0</v>
      </c>
      <c r="BD22" s="135">
        <f>IF(AZ22=4,G22,0)</f>
        <v>0</v>
      </c>
      <c r="BE22" s="135">
        <f>IF(AZ22=5,G22,0)</f>
        <v>0</v>
      </c>
      <c r="CZ22" s="135">
        <v>0</v>
      </c>
    </row>
    <row r="23" spans="1:15" ht="12.75">
      <c r="A23" s="175"/>
      <c r="B23" s="176"/>
      <c r="C23" s="177" t="s">
        <v>79</v>
      </c>
      <c r="D23" s="178"/>
      <c r="E23" s="179">
        <v>59.823</v>
      </c>
      <c r="F23" s="180"/>
      <c r="G23" s="181"/>
      <c r="M23" s="182" t="s">
        <v>79</v>
      </c>
      <c r="O23" s="168"/>
    </row>
    <row r="24" spans="1:15" ht="12.75">
      <c r="A24" s="175"/>
      <c r="B24" s="176"/>
      <c r="C24" s="177" t="s">
        <v>88</v>
      </c>
      <c r="D24" s="178"/>
      <c r="E24" s="179">
        <v>46.4</v>
      </c>
      <c r="F24" s="180"/>
      <c r="G24" s="181"/>
      <c r="M24" s="182" t="s">
        <v>88</v>
      </c>
      <c r="O24" s="168"/>
    </row>
    <row r="25" spans="1:104" ht="12.75">
      <c r="A25" s="169">
        <v>7</v>
      </c>
      <c r="B25" s="170" t="s">
        <v>89</v>
      </c>
      <c r="C25" s="171" t="s">
        <v>90</v>
      </c>
      <c r="D25" s="172" t="s">
        <v>70</v>
      </c>
      <c r="E25" s="173">
        <v>106.223</v>
      </c>
      <c r="F25" s="173">
        <v>0</v>
      </c>
      <c r="G25" s="174">
        <f>E25*F25</f>
        <v>0</v>
      </c>
      <c r="O25" s="168">
        <v>2</v>
      </c>
      <c r="AA25" s="135">
        <v>12</v>
      </c>
      <c r="AB25" s="135">
        <v>0</v>
      </c>
      <c r="AC25" s="135">
        <v>7</v>
      </c>
      <c r="AZ25" s="135">
        <v>2</v>
      </c>
      <c r="BA25" s="135">
        <f>IF(AZ25=1,G25,0)</f>
        <v>0</v>
      </c>
      <c r="BB25" s="135">
        <f>IF(AZ25=2,G25,0)</f>
        <v>0</v>
      </c>
      <c r="BC25" s="135">
        <f>IF(AZ25=3,G25,0)</f>
        <v>0</v>
      </c>
      <c r="BD25" s="135">
        <f>IF(AZ25=4,G25,0)</f>
        <v>0</v>
      </c>
      <c r="BE25" s="135">
        <f>IF(AZ25=5,G25,0)</f>
        <v>0</v>
      </c>
      <c r="CZ25" s="135">
        <v>2E-05</v>
      </c>
    </row>
    <row r="26" spans="1:15" ht="12.75">
      <c r="A26" s="175"/>
      <c r="B26" s="176"/>
      <c r="C26" s="177" t="s">
        <v>79</v>
      </c>
      <c r="D26" s="178"/>
      <c r="E26" s="179">
        <v>59.823</v>
      </c>
      <c r="F26" s="180"/>
      <c r="G26" s="181"/>
      <c r="M26" s="182" t="s">
        <v>79</v>
      </c>
      <c r="O26" s="168"/>
    </row>
    <row r="27" spans="1:15" ht="12.75">
      <c r="A27" s="175"/>
      <c r="B27" s="176"/>
      <c r="C27" s="177" t="s">
        <v>88</v>
      </c>
      <c r="D27" s="178"/>
      <c r="E27" s="179">
        <v>46.4</v>
      </c>
      <c r="F27" s="180"/>
      <c r="G27" s="181"/>
      <c r="M27" s="182" t="s">
        <v>88</v>
      </c>
      <c r="O27" s="168"/>
    </row>
    <row r="28" spans="1:104" ht="12.75">
      <c r="A28" s="169">
        <v>8</v>
      </c>
      <c r="B28" s="170" t="s">
        <v>91</v>
      </c>
      <c r="C28" s="171" t="s">
        <v>92</v>
      </c>
      <c r="D28" s="172" t="s">
        <v>70</v>
      </c>
      <c r="E28" s="173">
        <v>116.842</v>
      </c>
      <c r="F28" s="173">
        <v>0</v>
      </c>
      <c r="G28" s="174">
        <f>E28*F28</f>
        <v>0</v>
      </c>
      <c r="O28" s="168">
        <v>2</v>
      </c>
      <c r="AA28" s="135">
        <v>12</v>
      </c>
      <c r="AB28" s="135">
        <v>1</v>
      </c>
      <c r="AC28" s="135">
        <v>8</v>
      </c>
      <c r="AZ28" s="135">
        <v>2</v>
      </c>
      <c r="BA28" s="135">
        <f>IF(AZ28=1,G28,0)</f>
        <v>0</v>
      </c>
      <c r="BB28" s="135">
        <f>IF(AZ28=2,G28,0)</f>
        <v>0</v>
      </c>
      <c r="BC28" s="135">
        <f>IF(AZ28=3,G28,0)</f>
        <v>0</v>
      </c>
      <c r="BD28" s="135">
        <f>IF(AZ28=4,G28,0)</f>
        <v>0</v>
      </c>
      <c r="BE28" s="135">
        <f>IF(AZ28=5,G28,0)</f>
        <v>0</v>
      </c>
      <c r="CZ28" s="135">
        <v>0.00448</v>
      </c>
    </row>
    <row r="29" spans="1:15" ht="12.75">
      <c r="A29" s="175"/>
      <c r="B29" s="176"/>
      <c r="C29" s="177" t="s">
        <v>93</v>
      </c>
      <c r="D29" s="178"/>
      <c r="E29" s="179">
        <v>116.842</v>
      </c>
      <c r="F29" s="180"/>
      <c r="G29" s="181"/>
      <c r="M29" s="182" t="s">
        <v>93</v>
      </c>
      <c r="O29" s="168"/>
    </row>
    <row r="30" spans="1:104" ht="12.75">
      <c r="A30" s="169">
        <v>9</v>
      </c>
      <c r="B30" s="170" t="s">
        <v>94</v>
      </c>
      <c r="C30" s="171" t="s">
        <v>95</v>
      </c>
      <c r="D30" s="172" t="s">
        <v>73</v>
      </c>
      <c r="E30" s="173">
        <v>0.5256</v>
      </c>
      <c r="F30" s="173">
        <v>0</v>
      </c>
      <c r="G30" s="174">
        <f>E30*F30</f>
        <v>0</v>
      </c>
      <c r="O30" s="168">
        <v>2</v>
      </c>
      <c r="AA30" s="135">
        <v>12</v>
      </c>
      <c r="AB30" s="135">
        <v>0</v>
      </c>
      <c r="AC30" s="135">
        <v>9</v>
      </c>
      <c r="AZ30" s="135">
        <v>2</v>
      </c>
      <c r="BA30" s="135">
        <f>IF(AZ30=1,G30,0)</f>
        <v>0</v>
      </c>
      <c r="BB30" s="135">
        <f>IF(AZ30=2,G30,0)</f>
        <v>0</v>
      </c>
      <c r="BC30" s="135">
        <f>IF(AZ30=3,G30,0)</f>
        <v>0</v>
      </c>
      <c r="BD30" s="135">
        <f>IF(AZ30=4,G30,0)</f>
        <v>0</v>
      </c>
      <c r="BE30" s="135">
        <f>IF(AZ30=5,G30,0)</f>
        <v>0</v>
      </c>
      <c r="CZ30" s="135">
        <v>0</v>
      </c>
    </row>
    <row r="31" spans="1:15" ht="12.75">
      <c r="A31" s="175"/>
      <c r="B31" s="176"/>
      <c r="C31" s="177" t="s">
        <v>96</v>
      </c>
      <c r="D31" s="178"/>
      <c r="E31" s="179">
        <v>0.5256</v>
      </c>
      <c r="F31" s="180"/>
      <c r="G31" s="181"/>
      <c r="M31" s="182" t="s">
        <v>96</v>
      </c>
      <c r="O31" s="168"/>
    </row>
    <row r="32" spans="1:57" ht="12.75">
      <c r="A32" s="183"/>
      <c r="B32" s="184" t="s">
        <v>63</v>
      </c>
      <c r="C32" s="185" t="str">
        <f>CONCATENATE(B21," ",C21)</f>
        <v>713 Izolace tepelné</v>
      </c>
      <c r="D32" s="183"/>
      <c r="E32" s="186"/>
      <c r="F32" s="186"/>
      <c r="G32" s="187">
        <f>SUM(G21:G31)</f>
        <v>0</v>
      </c>
      <c r="O32" s="168">
        <v>4</v>
      </c>
      <c r="BA32" s="188">
        <f>SUM(BA21:BA31)</f>
        <v>0</v>
      </c>
      <c r="BB32" s="188">
        <f>SUM(BB21:BB31)</f>
        <v>0</v>
      </c>
      <c r="BC32" s="188">
        <f>SUM(BC21:BC31)</f>
        <v>0</v>
      </c>
      <c r="BD32" s="188">
        <f>SUM(BD21:BD31)</f>
        <v>0</v>
      </c>
      <c r="BE32" s="188">
        <f>SUM(BE21:BE31)</f>
        <v>0</v>
      </c>
    </row>
    <row r="33" spans="1:15" ht="12.75">
      <c r="A33" s="161" t="s">
        <v>62</v>
      </c>
      <c r="B33" s="162" t="s">
        <v>97</v>
      </c>
      <c r="C33" s="163" t="s">
        <v>98</v>
      </c>
      <c r="D33" s="164"/>
      <c r="E33" s="165"/>
      <c r="F33" s="165"/>
      <c r="G33" s="166"/>
      <c r="H33" s="167"/>
      <c r="I33" s="167"/>
      <c r="O33" s="168">
        <v>1</v>
      </c>
    </row>
    <row r="34" spans="1:104" ht="12.75">
      <c r="A34" s="169">
        <v>10</v>
      </c>
      <c r="B34" s="170" t="s">
        <v>99</v>
      </c>
      <c r="C34" s="171" t="s">
        <v>100</v>
      </c>
      <c r="D34" s="172" t="s">
        <v>70</v>
      </c>
      <c r="E34" s="173">
        <v>369.543</v>
      </c>
      <c r="F34" s="173">
        <v>0</v>
      </c>
      <c r="G34" s="174">
        <f>E34*F34</f>
        <v>0</v>
      </c>
      <c r="O34" s="168">
        <v>2</v>
      </c>
      <c r="AA34" s="135">
        <v>12</v>
      </c>
      <c r="AB34" s="135">
        <v>0</v>
      </c>
      <c r="AC34" s="135">
        <v>10</v>
      </c>
      <c r="AZ34" s="135">
        <v>2</v>
      </c>
      <c r="BA34" s="135">
        <f>IF(AZ34=1,G34,0)</f>
        <v>0</v>
      </c>
      <c r="BB34" s="135">
        <f>IF(AZ34=2,G34,0)</f>
        <v>0</v>
      </c>
      <c r="BC34" s="135">
        <f>IF(AZ34=3,G34,0)</f>
        <v>0</v>
      </c>
      <c r="BD34" s="135">
        <f>IF(AZ34=4,G34,0)</f>
        <v>0</v>
      </c>
      <c r="BE34" s="135">
        <f>IF(AZ34=5,G34,0)</f>
        <v>0</v>
      </c>
      <c r="CZ34" s="135">
        <v>0</v>
      </c>
    </row>
    <row r="35" spans="1:15" ht="12.75">
      <c r="A35" s="175"/>
      <c r="B35" s="176"/>
      <c r="C35" s="177" t="s">
        <v>101</v>
      </c>
      <c r="D35" s="178"/>
      <c r="E35" s="179">
        <v>309.72</v>
      </c>
      <c r="F35" s="180"/>
      <c r="G35" s="181"/>
      <c r="M35" s="182" t="s">
        <v>101</v>
      </c>
      <c r="O35" s="168"/>
    </row>
    <row r="36" spans="1:15" ht="12.75">
      <c r="A36" s="175"/>
      <c r="B36" s="176"/>
      <c r="C36" s="177" t="s">
        <v>79</v>
      </c>
      <c r="D36" s="178"/>
      <c r="E36" s="179">
        <v>59.823</v>
      </c>
      <c r="F36" s="180"/>
      <c r="G36" s="181"/>
      <c r="M36" s="182" t="s">
        <v>79</v>
      </c>
      <c r="O36" s="168"/>
    </row>
    <row r="37" spans="1:104" ht="12.75">
      <c r="A37" s="169">
        <v>11</v>
      </c>
      <c r="B37" s="170" t="s">
        <v>102</v>
      </c>
      <c r="C37" s="171" t="s">
        <v>103</v>
      </c>
      <c r="D37" s="172" t="s">
        <v>104</v>
      </c>
      <c r="E37" s="173">
        <v>13.35</v>
      </c>
      <c r="F37" s="173">
        <v>0</v>
      </c>
      <c r="G37" s="174">
        <f>E37*F37</f>
        <v>0</v>
      </c>
      <c r="O37" s="168">
        <v>2</v>
      </c>
      <c r="AA37" s="135">
        <v>12</v>
      </c>
      <c r="AB37" s="135">
        <v>0</v>
      </c>
      <c r="AC37" s="135">
        <v>11</v>
      </c>
      <c r="AZ37" s="135">
        <v>2</v>
      </c>
      <c r="BA37" s="135">
        <f>IF(AZ37=1,G37,0)</f>
        <v>0</v>
      </c>
      <c r="BB37" s="135">
        <f>IF(AZ37=2,G37,0)</f>
        <v>0</v>
      </c>
      <c r="BC37" s="135">
        <f>IF(AZ37=3,G37,0)</f>
        <v>0</v>
      </c>
      <c r="BD37" s="135">
        <f>IF(AZ37=4,G37,0)</f>
        <v>0</v>
      </c>
      <c r="BE37" s="135">
        <f>IF(AZ37=5,G37,0)</f>
        <v>0</v>
      </c>
      <c r="CZ37" s="135">
        <v>0</v>
      </c>
    </row>
    <row r="38" spans="1:15" ht="12.75">
      <c r="A38" s="175"/>
      <c r="B38" s="176"/>
      <c r="C38" s="177" t="s">
        <v>105</v>
      </c>
      <c r="D38" s="178"/>
      <c r="E38" s="179">
        <v>13.35</v>
      </c>
      <c r="F38" s="180"/>
      <c r="G38" s="181"/>
      <c r="M38" s="182" t="s">
        <v>105</v>
      </c>
      <c r="O38" s="168"/>
    </row>
    <row r="39" spans="1:104" ht="12.75">
      <c r="A39" s="169">
        <v>12</v>
      </c>
      <c r="B39" s="170" t="s">
        <v>106</v>
      </c>
      <c r="C39" s="171" t="s">
        <v>107</v>
      </c>
      <c r="D39" s="172" t="s">
        <v>70</v>
      </c>
      <c r="E39" s="173">
        <v>1.7264</v>
      </c>
      <c r="F39" s="173">
        <v>0</v>
      </c>
      <c r="G39" s="174">
        <f>E39*F39</f>
        <v>0</v>
      </c>
      <c r="O39" s="168">
        <v>2</v>
      </c>
      <c r="AA39" s="135">
        <v>12</v>
      </c>
      <c r="AB39" s="135">
        <v>0</v>
      </c>
      <c r="AC39" s="135">
        <v>12</v>
      </c>
      <c r="AZ39" s="135">
        <v>2</v>
      </c>
      <c r="BA39" s="135">
        <f>IF(AZ39=1,G39,0)</f>
        <v>0</v>
      </c>
      <c r="BB39" s="135">
        <f>IF(AZ39=2,G39,0)</f>
        <v>0</v>
      </c>
      <c r="BC39" s="135">
        <f>IF(AZ39=3,G39,0)</f>
        <v>0</v>
      </c>
      <c r="BD39" s="135">
        <f>IF(AZ39=4,G39,0)</f>
        <v>0</v>
      </c>
      <c r="BE39" s="135">
        <f>IF(AZ39=5,G39,0)</f>
        <v>0</v>
      </c>
      <c r="CZ39" s="135">
        <v>0</v>
      </c>
    </row>
    <row r="40" spans="1:15" ht="12.75">
      <c r="A40" s="175"/>
      <c r="B40" s="176"/>
      <c r="C40" s="177" t="s">
        <v>108</v>
      </c>
      <c r="D40" s="178"/>
      <c r="E40" s="179">
        <v>1.392</v>
      </c>
      <c r="F40" s="180"/>
      <c r="G40" s="181"/>
      <c r="M40" s="182" t="s">
        <v>108</v>
      </c>
      <c r="O40" s="168"/>
    </row>
    <row r="41" spans="1:15" ht="12.75">
      <c r="A41" s="175"/>
      <c r="B41" s="176"/>
      <c r="C41" s="177" t="s">
        <v>109</v>
      </c>
      <c r="D41" s="178"/>
      <c r="E41" s="179">
        <v>0.3344</v>
      </c>
      <c r="F41" s="180"/>
      <c r="G41" s="181"/>
      <c r="M41" s="182" t="s">
        <v>109</v>
      </c>
      <c r="O41" s="168"/>
    </row>
    <row r="42" spans="1:104" ht="12.75">
      <c r="A42" s="169">
        <v>13</v>
      </c>
      <c r="B42" s="170" t="s">
        <v>110</v>
      </c>
      <c r="C42" s="171" t="s">
        <v>111</v>
      </c>
      <c r="D42" s="172" t="s">
        <v>112</v>
      </c>
      <c r="E42" s="173">
        <v>4</v>
      </c>
      <c r="F42" s="173">
        <v>0</v>
      </c>
      <c r="G42" s="174">
        <f>E42*F42</f>
        <v>0</v>
      </c>
      <c r="O42" s="168">
        <v>2</v>
      </c>
      <c r="AA42" s="135">
        <v>12</v>
      </c>
      <c r="AB42" s="135">
        <v>0</v>
      </c>
      <c r="AC42" s="135">
        <v>13</v>
      </c>
      <c r="AZ42" s="135">
        <v>2</v>
      </c>
      <c r="BA42" s="135">
        <f>IF(AZ42=1,G42,0)</f>
        <v>0</v>
      </c>
      <c r="BB42" s="135">
        <f>IF(AZ42=2,G42,0)</f>
        <v>0</v>
      </c>
      <c r="BC42" s="135">
        <f>IF(AZ42=3,G42,0)</f>
        <v>0</v>
      </c>
      <c r="BD42" s="135">
        <f>IF(AZ42=4,G42,0)</f>
        <v>0</v>
      </c>
      <c r="BE42" s="135">
        <f>IF(AZ42=5,G42,0)</f>
        <v>0</v>
      </c>
      <c r="CZ42" s="135">
        <v>0</v>
      </c>
    </row>
    <row r="43" spans="1:104" ht="12.75">
      <c r="A43" s="169">
        <v>14</v>
      </c>
      <c r="B43" s="170" t="s">
        <v>113</v>
      </c>
      <c r="C43" s="171" t="s">
        <v>114</v>
      </c>
      <c r="D43" s="172" t="s">
        <v>104</v>
      </c>
      <c r="E43" s="173">
        <v>11.56</v>
      </c>
      <c r="F43" s="173">
        <v>0</v>
      </c>
      <c r="G43" s="174">
        <f>E43*F43</f>
        <v>0</v>
      </c>
      <c r="O43" s="168">
        <v>2</v>
      </c>
      <c r="AA43" s="135">
        <v>12</v>
      </c>
      <c r="AB43" s="135">
        <v>0</v>
      </c>
      <c r="AC43" s="135">
        <v>14</v>
      </c>
      <c r="AZ43" s="135">
        <v>2</v>
      </c>
      <c r="BA43" s="135">
        <f>IF(AZ43=1,G43,0)</f>
        <v>0</v>
      </c>
      <c r="BB43" s="135">
        <f>IF(AZ43=2,G43,0)</f>
        <v>0</v>
      </c>
      <c r="BC43" s="135">
        <f>IF(AZ43=3,G43,0)</f>
        <v>0</v>
      </c>
      <c r="BD43" s="135">
        <f>IF(AZ43=4,G43,0)</f>
        <v>0</v>
      </c>
      <c r="BE43" s="135">
        <f>IF(AZ43=5,G43,0)</f>
        <v>0</v>
      </c>
      <c r="CZ43" s="135">
        <v>0</v>
      </c>
    </row>
    <row r="44" spans="1:15" ht="12.75">
      <c r="A44" s="175"/>
      <c r="B44" s="176"/>
      <c r="C44" s="177" t="s">
        <v>115</v>
      </c>
      <c r="D44" s="178"/>
      <c r="E44" s="179">
        <v>11.56</v>
      </c>
      <c r="F44" s="180"/>
      <c r="G44" s="181"/>
      <c r="M44" s="182" t="s">
        <v>115</v>
      </c>
      <c r="O44" s="168"/>
    </row>
    <row r="45" spans="1:104" ht="12.75">
      <c r="A45" s="169">
        <v>15</v>
      </c>
      <c r="B45" s="170" t="s">
        <v>116</v>
      </c>
      <c r="C45" s="171" t="s">
        <v>117</v>
      </c>
      <c r="D45" s="172" t="s">
        <v>112</v>
      </c>
      <c r="E45" s="173">
        <v>24</v>
      </c>
      <c r="F45" s="173">
        <v>0</v>
      </c>
      <c r="G45" s="174">
        <f>E45*F45</f>
        <v>0</v>
      </c>
      <c r="O45" s="168">
        <v>2</v>
      </c>
      <c r="AA45" s="135">
        <v>12</v>
      </c>
      <c r="AB45" s="135">
        <v>0</v>
      </c>
      <c r="AC45" s="135">
        <v>15</v>
      </c>
      <c r="AZ45" s="135">
        <v>2</v>
      </c>
      <c r="BA45" s="135">
        <f>IF(AZ45=1,G45,0)</f>
        <v>0</v>
      </c>
      <c r="BB45" s="135">
        <f>IF(AZ45=2,G45,0)</f>
        <v>0</v>
      </c>
      <c r="BC45" s="135">
        <f>IF(AZ45=3,G45,0)</f>
        <v>0</v>
      </c>
      <c r="BD45" s="135">
        <f>IF(AZ45=4,G45,0)</f>
        <v>0</v>
      </c>
      <c r="BE45" s="135">
        <f>IF(AZ45=5,G45,0)</f>
        <v>0</v>
      </c>
      <c r="CZ45" s="135">
        <v>0</v>
      </c>
    </row>
    <row r="46" spans="1:15" ht="12.75">
      <c r="A46" s="175"/>
      <c r="B46" s="176"/>
      <c r="C46" s="177">
        <v>24</v>
      </c>
      <c r="D46" s="178"/>
      <c r="E46" s="179">
        <v>24</v>
      </c>
      <c r="F46" s="180"/>
      <c r="G46" s="181"/>
      <c r="M46" s="182">
        <v>24</v>
      </c>
      <c r="O46" s="168"/>
    </row>
    <row r="47" spans="1:104" ht="12.75">
      <c r="A47" s="169">
        <v>16</v>
      </c>
      <c r="B47" s="170" t="s">
        <v>118</v>
      </c>
      <c r="C47" s="171" t="s">
        <v>119</v>
      </c>
      <c r="D47" s="172" t="s">
        <v>104</v>
      </c>
      <c r="E47" s="173">
        <v>23.2</v>
      </c>
      <c r="F47" s="173">
        <v>0</v>
      </c>
      <c r="G47" s="174">
        <f>E47*F47</f>
        <v>0</v>
      </c>
      <c r="O47" s="168">
        <v>2</v>
      </c>
      <c r="AA47" s="135">
        <v>12</v>
      </c>
      <c r="AB47" s="135">
        <v>0</v>
      </c>
      <c r="AC47" s="135">
        <v>16</v>
      </c>
      <c r="AZ47" s="135">
        <v>2</v>
      </c>
      <c r="BA47" s="135">
        <f>IF(AZ47=1,G47,0)</f>
        <v>0</v>
      </c>
      <c r="BB47" s="135">
        <f>IF(AZ47=2,G47,0)</f>
        <v>0</v>
      </c>
      <c r="BC47" s="135">
        <f>IF(AZ47=3,G47,0)</f>
        <v>0</v>
      </c>
      <c r="BD47" s="135">
        <f>IF(AZ47=4,G47,0)</f>
        <v>0</v>
      </c>
      <c r="BE47" s="135">
        <f>IF(AZ47=5,G47,0)</f>
        <v>0</v>
      </c>
      <c r="CZ47" s="135">
        <v>0</v>
      </c>
    </row>
    <row r="48" spans="1:15" ht="12.75">
      <c r="A48" s="175"/>
      <c r="B48" s="176"/>
      <c r="C48" s="177" t="s">
        <v>120</v>
      </c>
      <c r="D48" s="178"/>
      <c r="E48" s="179">
        <v>23.2</v>
      </c>
      <c r="F48" s="180"/>
      <c r="G48" s="181"/>
      <c r="M48" s="182" t="s">
        <v>120</v>
      </c>
      <c r="O48" s="168"/>
    </row>
    <row r="49" spans="1:104" ht="12.75">
      <c r="A49" s="169">
        <v>17</v>
      </c>
      <c r="B49" s="170" t="s">
        <v>121</v>
      </c>
      <c r="C49" s="171" t="s">
        <v>122</v>
      </c>
      <c r="D49" s="172" t="s">
        <v>104</v>
      </c>
      <c r="E49" s="173">
        <v>39.15</v>
      </c>
      <c r="F49" s="173">
        <v>0</v>
      </c>
      <c r="G49" s="174">
        <f>E49*F49</f>
        <v>0</v>
      </c>
      <c r="O49" s="168">
        <v>2</v>
      </c>
      <c r="AA49" s="135">
        <v>12</v>
      </c>
      <c r="AB49" s="135">
        <v>0</v>
      </c>
      <c r="AC49" s="135">
        <v>17</v>
      </c>
      <c r="AZ49" s="135">
        <v>2</v>
      </c>
      <c r="BA49" s="135">
        <f>IF(AZ49=1,G49,0)</f>
        <v>0</v>
      </c>
      <c r="BB49" s="135">
        <f>IF(AZ49=2,G49,0)</f>
        <v>0</v>
      </c>
      <c r="BC49" s="135">
        <f>IF(AZ49=3,G49,0)</f>
        <v>0</v>
      </c>
      <c r="BD49" s="135">
        <f>IF(AZ49=4,G49,0)</f>
        <v>0</v>
      </c>
      <c r="BE49" s="135">
        <f>IF(AZ49=5,G49,0)</f>
        <v>0</v>
      </c>
      <c r="CZ49" s="135">
        <v>0</v>
      </c>
    </row>
    <row r="50" spans="1:15" ht="12.75">
      <c r="A50" s="175"/>
      <c r="B50" s="176"/>
      <c r="C50" s="177" t="s">
        <v>123</v>
      </c>
      <c r="D50" s="178"/>
      <c r="E50" s="179">
        <v>39.15</v>
      </c>
      <c r="F50" s="180"/>
      <c r="G50" s="181"/>
      <c r="M50" s="182" t="s">
        <v>123</v>
      </c>
      <c r="O50" s="168"/>
    </row>
    <row r="51" spans="1:104" ht="12.75">
      <c r="A51" s="169">
        <v>18</v>
      </c>
      <c r="B51" s="170" t="s">
        <v>124</v>
      </c>
      <c r="C51" s="171" t="s">
        <v>125</v>
      </c>
      <c r="D51" s="172" t="s">
        <v>104</v>
      </c>
      <c r="E51" s="173">
        <v>7</v>
      </c>
      <c r="F51" s="173">
        <v>0</v>
      </c>
      <c r="G51" s="174">
        <f>E51*F51</f>
        <v>0</v>
      </c>
      <c r="O51" s="168">
        <v>2</v>
      </c>
      <c r="AA51" s="135">
        <v>12</v>
      </c>
      <c r="AB51" s="135">
        <v>0</v>
      </c>
      <c r="AC51" s="135">
        <v>18</v>
      </c>
      <c r="AZ51" s="135">
        <v>2</v>
      </c>
      <c r="BA51" s="135">
        <f>IF(AZ51=1,G51,0)</f>
        <v>0</v>
      </c>
      <c r="BB51" s="135">
        <f>IF(AZ51=2,G51,0)</f>
        <v>0</v>
      </c>
      <c r="BC51" s="135">
        <f>IF(AZ51=3,G51,0)</f>
        <v>0</v>
      </c>
      <c r="BD51" s="135">
        <f>IF(AZ51=4,G51,0)</f>
        <v>0</v>
      </c>
      <c r="BE51" s="135">
        <f>IF(AZ51=5,G51,0)</f>
        <v>0</v>
      </c>
      <c r="CZ51" s="135">
        <v>0</v>
      </c>
    </row>
    <row r="52" spans="1:104" ht="22.5">
      <c r="A52" s="169">
        <v>19</v>
      </c>
      <c r="B52" s="170" t="s">
        <v>126</v>
      </c>
      <c r="C52" s="171" t="s">
        <v>127</v>
      </c>
      <c r="D52" s="172" t="s">
        <v>70</v>
      </c>
      <c r="E52" s="173">
        <v>411.6013</v>
      </c>
      <c r="F52" s="173">
        <v>0</v>
      </c>
      <c r="G52" s="174">
        <f>E52*F52</f>
        <v>0</v>
      </c>
      <c r="O52" s="168">
        <v>2</v>
      </c>
      <c r="AA52" s="135">
        <v>12</v>
      </c>
      <c r="AB52" s="135">
        <v>0</v>
      </c>
      <c r="AC52" s="135">
        <v>19</v>
      </c>
      <c r="AZ52" s="135">
        <v>2</v>
      </c>
      <c r="BA52" s="135">
        <f>IF(AZ52=1,G52,0)</f>
        <v>0</v>
      </c>
      <c r="BB52" s="135">
        <f>IF(AZ52=2,G52,0)</f>
        <v>0</v>
      </c>
      <c r="BC52" s="135">
        <f>IF(AZ52=3,G52,0)</f>
        <v>0</v>
      </c>
      <c r="BD52" s="135">
        <f>IF(AZ52=4,G52,0)</f>
        <v>0</v>
      </c>
      <c r="BE52" s="135">
        <f>IF(AZ52=5,G52,0)</f>
        <v>0</v>
      </c>
      <c r="CZ52" s="135">
        <v>0.01903</v>
      </c>
    </row>
    <row r="53" spans="1:15" ht="12.75">
      <c r="A53" s="175"/>
      <c r="B53" s="176"/>
      <c r="C53" s="177" t="s">
        <v>128</v>
      </c>
      <c r="D53" s="178"/>
      <c r="E53" s="179">
        <v>345.796</v>
      </c>
      <c r="F53" s="180"/>
      <c r="G53" s="181"/>
      <c r="M53" s="182" t="s">
        <v>128</v>
      </c>
      <c r="O53" s="168"/>
    </row>
    <row r="54" spans="1:15" ht="12.75">
      <c r="A54" s="175"/>
      <c r="B54" s="176"/>
      <c r="C54" s="177" t="s">
        <v>129</v>
      </c>
      <c r="D54" s="178"/>
      <c r="E54" s="179">
        <v>65.8053</v>
      </c>
      <c r="F54" s="180"/>
      <c r="G54" s="181"/>
      <c r="M54" s="182" t="s">
        <v>129</v>
      </c>
      <c r="O54" s="168"/>
    </row>
    <row r="55" spans="1:104" ht="12.75">
      <c r="A55" s="169">
        <v>20</v>
      </c>
      <c r="B55" s="170" t="s">
        <v>130</v>
      </c>
      <c r="C55" s="171" t="s">
        <v>131</v>
      </c>
      <c r="D55" s="172" t="s">
        <v>70</v>
      </c>
      <c r="E55" s="173">
        <v>1.7264</v>
      </c>
      <c r="F55" s="173">
        <v>0</v>
      </c>
      <c r="G55" s="174">
        <f>E55*F55</f>
        <v>0</v>
      </c>
      <c r="O55" s="168">
        <v>2</v>
      </c>
      <c r="AA55" s="135">
        <v>12</v>
      </c>
      <c r="AB55" s="135">
        <v>0</v>
      </c>
      <c r="AC55" s="135">
        <v>20</v>
      </c>
      <c r="AZ55" s="135">
        <v>2</v>
      </c>
      <c r="BA55" s="135">
        <f>IF(AZ55=1,G55,0)</f>
        <v>0</v>
      </c>
      <c r="BB55" s="135">
        <f>IF(AZ55=2,G55,0)</f>
        <v>0</v>
      </c>
      <c r="BC55" s="135">
        <f>IF(AZ55=3,G55,0)</f>
        <v>0</v>
      </c>
      <c r="BD55" s="135">
        <f>IF(AZ55=4,G55,0)</f>
        <v>0</v>
      </c>
      <c r="BE55" s="135">
        <f>IF(AZ55=5,G55,0)</f>
        <v>0</v>
      </c>
      <c r="CZ55" s="135">
        <v>0.00835</v>
      </c>
    </row>
    <row r="56" spans="1:15" ht="12.75">
      <c r="A56" s="175"/>
      <c r="B56" s="176"/>
      <c r="C56" s="177" t="s">
        <v>108</v>
      </c>
      <c r="D56" s="178"/>
      <c r="E56" s="179">
        <v>1.392</v>
      </c>
      <c r="F56" s="180"/>
      <c r="G56" s="181"/>
      <c r="M56" s="182" t="s">
        <v>108</v>
      </c>
      <c r="O56" s="168"/>
    </row>
    <row r="57" spans="1:15" ht="12.75">
      <c r="A57" s="175"/>
      <c r="B57" s="176"/>
      <c r="C57" s="177" t="s">
        <v>109</v>
      </c>
      <c r="D57" s="178"/>
      <c r="E57" s="179">
        <v>0.3344</v>
      </c>
      <c r="F57" s="180"/>
      <c r="G57" s="181"/>
      <c r="M57" s="182" t="s">
        <v>109</v>
      </c>
      <c r="O57" s="168"/>
    </row>
    <row r="58" spans="1:104" ht="12.75">
      <c r="A58" s="169">
        <v>21</v>
      </c>
      <c r="B58" s="170" t="s">
        <v>132</v>
      </c>
      <c r="C58" s="171" t="s">
        <v>133</v>
      </c>
      <c r="D58" s="172" t="s">
        <v>104</v>
      </c>
      <c r="E58" s="173">
        <v>13.35</v>
      </c>
      <c r="F58" s="173">
        <v>0</v>
      </c>
      <c r="G58" s="174">
        <f>E58*F58</f>
        <v>0</v>
      </c>
      <c r="O58" s="168">
        <v>2</v>
      </c>
      <c r="AA58" s="135">
        <v>12</v>
      </c>
      <c r="AB58" s="135">
        <v>0</v>
      </c>
      <c r="AC58" s="135">
        <v>21</v>
      </c>
      <c r="AZ58" s="135">
        <v>2</v>
      </c>
      <c r="BA58" s="135">
        <f>IF(AZ58=1,G58,0)</f>
        <v>0</v>
      </c>
      <c r="BB58" s="135">
        <f>IF(AZ58=2,G58,0)</f>
        <v>0</v>
      </c>
      <c r="BC58" s="135">
        <f>IF(AZ58=3,G58,0)</f>
        <v>0</v>
      </c>
      <c r="BD58" s="135">
        <f>IF(AZ58=4,G58,0)</f>
        <v>0</v>
      </c>
      <c r="BE58" s="135">
        <f>IF(AZ58=5,G58,0)</f>
        <v>0</v>
      </c>
      <c r="CZ58" s="135">
        <v>0.00376</v>
      </c>
    </row>
    <row r="59" spans="1:15" ht="12.75">
      <c r="A59" s="175"/>
      <c r="B59" s="176"/>
      <c r="C59" s="177" t="s">
        <v>105</v>
      </c>
      <c r="D59" s="178"/>
      <c r="E59" s="179">
        <v>13.35</v>
      </c>
      <c r="F59" s="180"/>
      <c r="G59" s="181"/>
      <c r="M59" s="182" t="s">
        <v>105</v>
      </c>
      <c r="O59" s="168"/>
    </row>
    <row r="60" spans="1:104" ht="12.75">
      <c r="A60" s="169">
        <v>22</v>
      </c>
      <c r="B60" s="170" t="s">
        <v>134</v>
      </c>
      <c r="C60" s="171" t="s">
        <v>135</v>
      </c>
      <c r="D60" s="172" t="s">
        <v>104</v>
      </c>
      <c r="E60" s="173">
        <v>23.2</v>
      </c>
      <c r="F60" s="173">
        <v>0</v>
      </c>
      <c r="G60" s="174">
        <f>E60*F60</f>
        <v>0</v>
      </c>
      <c r="O60" s="168">
        <v>2</v>
      </c>
      <c r="AA60" s="135">
        <v>12</v>
      </c>
      <c r="AB60" s="135">
        <v>0</v>
      </c>
      <c r="AC60" s="135">
        <v>22</v>
      </c>
      <c r="AZ60" s="135">
        <v>2</v>
      </c>
      <c r="BA60" s="135">
        <f>IF(AZ60=1,G60,0)</f>
        <v>0</v>
      </c>
      <c r="BB60" s="135">
        <f>IF(AZ60=2,G60,0)</f>
        <v>0</v>
      </c>
      <c r="BC60" s="135">
        <f>IF(AZ60=3,G60,0)</f>
        <v>0</v>
      </c>
      <c r="BD60" s="135">
        <f>IF(AZ60=4,G60,0)</f>
        <v>0</v>
      </c>
      <c r="BE60" s="135">
        <f>IF(AZ60=5,G60,0)</f>
        <v>0</v>
      </c>
      <c r="CZ60" s="135">
        <v>0.00308</v>
      </c>
    </row>
    <row r="61" spans="1:104" ht="12.75">
      <c r="A61" s="169">
        <v>23</v>
      </c>
      <c r="B61" s="170" t="s">
        <v>136</v>
      </c>
      <c r="C61" s="171" t="s">
        <v>137</v>
      </c>
      <c r="D61" s="172" t="s">
        <v>112</v>
      </c>
      <c r="E61" s="173">
        <v>1</v>
      </c>
      <c r="F61" s="173">
        <v>0</v>
      </c>
      <c r="G61" s="174">
        <f>E61*F61</f>
        <v>0</v>
      </c>
      <c r="O61" s="168">
        <v>2</v>
      </c>
      <c r="AA61" s="135">
        <v>12</v>
      </c>
      <c r="AB61" s="135">
        <v>0</v>
      </c>
      <c r="AC61" s="135">
        <v>23</v>
      </c>
      <c r="AZ61" s="135">
        <v>2</v>
      </c>
      <c r="BA61" s="135">
        <f>IF(AZ61=1,G61,0)</f>
        <v>0</v>
      </c>
      <c r="BB61" s="135">
        <f>IF(AZ61=2,G61,0)</f>
        <v>0</v>
      </c>
      <c r="BC61" s="135">
        <f>IF(AZ61=3,G61,0)</f>
        <v>0</v>
      </c>
      <c r="BD61" s="135">
        <f>IF(AZ61=4,G61,0)</f>
        <v>0</v>
      </c>
      <c r="BE61" s="135">
        <f>IF(AZ61=5,G61,0)</f>
        <v>0</v>
      </c>
      <c r="CZ61" s="135">
        <v>0.00165</v>
      </c>
    </row>
    <row r="62" spans="1:104" ht="12.75">
      <c r="A62" s="169">
        <v>24</v>
      </c>
      <c r="B62" s="170" t="s">
        <v>138</v>
      </c>
      <c r="C62" s="171" t="s">
        <v>139</v>
      </c>
      <c r="D62" s="172" t="s">
        <v>70</v>
      </c>
      <c r="E62" s="173">
        <v>4</v>
      </c>
      <c r="F62" s="173">
        <v>0</v>
      </c>
      <c r="G62" s="174">
        <f>E62*F62</f>
        <v>0</v>
      </c>
      <c r="O62" s="168">
        <v>2</v>
      </c>
      <c r="AA62" s="135">
        <v>12</v>
      </c>
      <c r="AB62" s="135">
        <v>0</v>
      </c>
      <c r="AC62" s="135">
        <v>24</v>
      </c>
      <c r="AZ62" s="135">
        <v>2</v>
      </c>
      <c r="BA62" s="135">
        <f>IF(AZ62=1,G62,0)</f>
        <v>0</v>
      </c>
      <c r="BB62" s="135">
        <f>IF(AZ62=2,G62,0)</f>
        <v>0</v>
      </c>
      <c r="BC62" s="135">
        <f>IF(AZ62=3,G62,0)</f>
        <v>0</v>
      </c>
      <c r="BD62" s="135">
        <f>IF(AZ62=4,G62,0)</f>
        <v>0</v>
      </c>
      <c r="BE62" s="135">
        <f>IF(AZ62=5,G62,0)</f>
        <v>0</v>
      </c>
      <c r="CZ62" s="135">
        <v>0.00535</v>
      </c>
    </row>
    <row r="63" spans="1:104" ht="12.75">
      <c r="A63" s="169">
        <v>25</v>
      </c>
      <c r="B63" s="170" t="s">
        <v>140</v>
      </c>
      <c r="C63" s="171" t="s">
        <v>141</v>
      </c>
      <c r="D63" s="172" t="s">
        <v>104</v>
      </c>
      <c r="E63" s="173">
        <v>11.56</v>
      </c>
      <c r="F63" s="173">
        <v>0</v>
      </c>
      <c r="G63" s="174">
        <f>E63*F63</f>
        <v>0</v>
      </c>
      <c r="O63" s="168">
        <v>2</v>
      </c>
      <c r="AA63" s="135">
        <v>12</v>
      </c>
      <c r="AB63" s="135">
        <v>0</v>
      </c>
      <c r="AC63" s="135">
        <v>25</v>
      </c>
      <c r="AZ63" s="135">
        <v>2</v>
      </c>
      <c r="BA63" s="135">
        <f>IF(AZ63=1,G63,0)</f>
        <v>0</v>
      </c>
      <c r="BB63" s="135">
        <f>IF(AZ63=2,G63,0)</f>
        <v>0</v>
      </c>
      <c r="BC63" s="135">
        <f>IF(AZ63=3,G63,0)</f>
        <v>0</v>
      </c>
      <c r="BD63" s="135">
        <f>IF(AZ63=4,G63,0)</f>
        <v>0</v>
      </c>
      <c r="BE63" s="135">
        <f>IF(AZ63=5,G63,0)</f>
        <v>0</v>
      </c>
      <c r="CZ63" s="135">
        <v>0.00331</v>
      </c>
    </row>
    <row r="64" spans="1:15" ht="12.75">
      <c r="A64" s="175"/>
      <c r="B64" s="176"/>
      <c r="C64" s="177" t="s">
        <v>142</v>
      </c>
      <c r="D64" s="178"/>
      <c r="E64" s="179">
        <v>11.56</v>
      </c>
      <c r="F64" s="180"/>
      <c r="G64" s="181"/>
      <c r="M64" s="182" t="s">
        <v>142</v>
      </c>
      <c r="O64" s="168"/>
    </row>
    <row r="65" spans="1:104" ht="12.75">
      <c r="A65" s="169">
        <v>26</v>
      </c>
      <c r="B65" s="170" t="s">
        <v>143</v>
      </c>
      <c r="C65" s="171" t="s">
        <v>144</v>
      </c>
      <c r="D65" s="172" t="s">
        <v>104</v>
      </c>
      <c r="E65" s="173">
        <v>13.35</v>
      </c>
      <c r="F65" s="173">
        <v>0</v>
      </c>
      <c r="G65" s="174">
        <f>E65*F65</f>
        <v>0</v>
      </c>
      <c r="O65" s="168">
        <v>2</v>
      </c>
      <c r="AA65" s="135">
        <v>12</v>
      </c>
      <c r="AB65" s="135">
        <v>0</v>
      </c>
      <c r="AC65" s="135">
        <v>26</v>
      </c>
      <c r="AZ65" s="135">
        <v>2</v>
      </c>
      <c r="BA65" s="135">
        <f>IF(AZ65=1,G65,0)</f>
        <v>0</v>
      </c>
      <c r="BB65" s="135">
        <f>IF(AZ65=2,G65,0)</f>
        <v>0</v>
      </c>
      <c r="BC65" s="135">
        <f>IF(AZ65=3,G65,0)</f>
        <v>0</v>
      </c>
      <c r="BD65" s="135">
        <f>IF(AZ65=4,G65,0)</f>
        <v>0</v>
      </c>
      <c r="BE65" s="135">
        <f>IF(AZ65=5,G65,0)</f>
        <v>0</v>
      </c>
      <c r="CZ65" s="135">
        <v>0.00342</v>
      </c>
    </row>
    <row r="66" spans="1:15" ht="12.75">
      <c r="A66" s="175"/>
      <c r="B66" s="176"/>
      <c r="C66" s="177" t="s">
        <v>105</v>
      </c>
      <c r="D66" s="178"/>
      <c r="E66" s="179">
        <v>13.35</v>
      </c>
      <c r="F66" s="180"/>
      <c r="G66" s="181"/>
      <c r="M66" s="182" t="s">
        <v>105</v>
      </c>
      <c r="O66" s="168"/>
    </row>
    <row r="67" spans="1:104" ht="12.75">
      <c r="A67" s="169">
        <v>27</v>
      </c>
      <c r="B67" s="170" t="s">
        <v>145</v>
      </c>
      <c r="C67" s="171" t="s">
        <v>146</v>
      </c>
      <c r="D67" s="172" t="s">
        <v>104</v>
      </c>
      <c r="E67" s="173">
        <v>25.8</v>
      </c>
      <c r="F67" s="173">
        <v>0</v>
      </c>
      <c r="G67" s="174">
        <f>E67*F67</f>
        <v>0</v>
      </c>
      <c r="O67" s="168">
        <v>2</v>
      </c>
      <c r="AA67" s="135">
        <v>12</v>
      </c>
      <c r="AB67" s="135">
        <v>0</v>
      </c>
      <c r="AC67" s="135">
        <v>27</v>
      </c>
      <c r="AZ67" s="135">
        <v>2</v>
      </c>
      <c r="BA67" s="135">
        <f>IF(AZ67=1,G67,0)</f>
        <v>0</v>
      </c>
      <c r="BB67" s="135">
        <f>IF(AZ67=2,G67,0)</f>
        <v>0</v>
      </c>
      <c r="BC67" s="135">
        <f>IF(AZ67=3,G67,0)</f>
        <v>0</v>
      </c>
      <c r="BD67" s="135">
        <f>IF(AZ67=4,G67,0)</f>
        <v>0</v>
      </c>
      <c r="BE67" s="135">
        <f>IF(AZ67=5,G67,0)</f>
        <v>0</v>
      </c>
      <c r="CZ67" s="135">
        <v>0.00435</v>
      </c>
    </row>
    <row r="68" spans="1:15" ht="12.75">
      <c r="A68" s="175"/>
      <c r="B68" s="176"/>
      <c r="C68" s="177" t="s">
        <v>147</v>
      </c>
      <c r="D68" s="178"/>
      <c r="E68" s="179">
        <v>25.8</v>
      </c>
      <c r="F68" s="180"/>
      <c r="G68" s="181"/>
      <c r="M68" s="182" t="s">
        <v>147</v>
      </c>
      <c r="O68" s="168"/>
    </row>
    <row r="69" spans="1:104" ht="12.75">
      <c r="A69" s="169">
        <v>28</v>
      </c>
      <c r="B69" s="170" t="s">
        <v>148</v>
      </c>
      <c r="C69" s="171" t="s">
        <v>149</v>
      </c>
      <c r="D69" s="172" t="s">
        <v>112</v>
      </c>
      <c r="E69" s="173">
        <v>4</v>
      </c>
      <c r="F69" s="173">
        <v>0</v>
      </c>
      <c r="G69" s="174">
        <f>E69*F69</f>
        <v>0</v>
      </c>
      <c r="O69" s="168">
        <v>2</v>
      </c>
      <c r="AA69" s="135">
        <v>12</v>
      </c>
      <c r="AB69" s="135">
        <v>0</v>
      </c>
      <c r="AC69" s="135">
        <v>28</v>
      </c>
      <c r="AZ69" s="135">
        <v>2</v>
      </c>
      <c r="BA69" s="135">
        <f>IF(AZ69=1,G69,0)</f>
        <v>0</v>
      </c>
      <c r="BB69" s="135">
        <f>IF(AZ69=2,G69,0)</f>
        <v>0</v>
      </c>
      <c r="BC69" s="135">
        <f>IF(AZ69=3,G69,0)</f>
        <v>0</v>
      </c>
      <c r="BD69" s="135">
        <f>IF(AZ69=4,G69,0)</f>
        <v>0</v>
      </c>
      <c r="BE69" s="135">
        <f>IF(AZ69=5,G69,0)</f>
        <v>0</v>
      </c>
      <c r="CZ69" s="135">
        <v>0.00655</v>
      </c>
    </row>
    <row r="70" spans="1:104" ht="12.75">
      <c r="A70" s="169">
        <v>29</v>
      </c>
      <c r="B70" s="170" t="s">
        <v>150</v>
      </c>
      <c r="C70" s="171" t="s">
        <v>151</v>
      </c>
      <c r="D70" s="172" t="s">
        <v>104</v>
      </c>
      <c r="E70" s="173">
        <v>7</v>
      </c>
      <c r="F70" s="173">
        <v>0</v>
      </c>
      <c r="G70" s="174">
        <f>E70*F70</f>
        <v>0</v>
      </c>
      <c r="O70" s="168">
        <v>2</v>
      </c>
      <c r="AA70" s="135">
        <v>12</v>
      </c>
      <c r="AB70" s="135">
        <v>0</v>
      </c>
      <c r="AC70" s="135">
        <v>29</v>
      </c>
      <c r="AZ70" s="135">
        <v>2</v>
      </c>
      <c r="BA70" s="135">
        <f>IF(AZ70=1,G70,0)</f>
        <v>0</v>
      </c>
      <c r="BB70" s="135">
        <f>IF(AZ70=2,G70,0)</f>
        <v>0</v>
      </c>
      <c r="BC70" s="135">
        <f>IF(AZ70=3,G70,0)</f>
        <v>0</v>
      </c>
      <c r="BD70" s="135">
        <f>IF(AZ70=4,G70,0)</f>
        <v>0</v>
      </c>
      <c r="BE70" s="135">
        <f>IF(AZ70=5,G70,0)</f>
        <v>0</v>
      </c>
      <c r="CZ70" s="135">
        <v>0.0031</v>
      </c>
    </row>
    <row r="71" spans="1:104" ht="12.75">
      <c r="A71" s="169">
        <v>30</v>
      </c>
      <c r="B71" s="170" t="s">
        <v>152</v>
      </c>
      <c r="C71" s="171" t="s">
        <v>153</v>
      </c>
      <c r="D71" s="172" t="s">
        <v>73</v>
      </c>
      <c r="E71" s="173">
        <v>11.3645</v>
      </c>
      <c r="F71" s="173">
        <v>0</v>
      </c>
      <c r="G71" s="174">
        <f>E71*F71</f>
        <v>0</v>
      </c>
      <c r="O71" s="168">
        <v>2</v>
      </c>
      <c r="AA71" s="135">
        <v>12</v>
      </c>
      <c r="AB71" s="135">
        <v>0</v>
      </c>
      <c r="AC71" s="135">
        <v>30</v>
      </c>
      <c r="AZ71" s="135">
        <v>2</v>
      </c>
      <c r="BA71" s="135">
        <f>IF(AZ71=1,G71,0)</f>
        <v>0</v>
      </c>
      <c r="BB71" s="135">
        <f>IF(AZ71=2,G71,0)</f>
        <v>0</v>
      </c>
      <c r="BC71" s="135">
        <f>IF(AZ71=3,G71,0)</f>
        <v>0</v>
      </c>
      <c r="BD71" s="135">
        <f>IF(AZ71=4,G71,0)</f>
        <v>0</v>
      </c>
      <c r="BE71" s="135">
        <f>IF(AZ71=5,G71,0)</f>
        <v>0</v>
      </c>
      <c r="CZ71" s="135">
        <v>0</v>
      </c>
    </row>
    <row r="72" spans="1:104" ht="12.75">
      <c r="A72" s="169">
        <v>31</v>
      </c>
      <c r="B72" s="170" t="s">
        <v>154</v>
      </c>
      <c r="C72" s="171" t="s">
        <v>155</v>
      </c>
      <c r="D72" s="172" t="s">
        <v>73</v>
      </c>
      <c r="E72" s="173">
        <v>3.1286</v>
      </c>
      <c r="F72" s="173">
        <v>0</v>
      </c>
      <c r="G72" s="174">
        <f>E72*F72</f>
        <v>0</v>
      </c>
      <c r="O72" s="168">
        <v>2</v>
      </c>
      <c r="AA72" s="135">
        <v>12</v>
      </c>
      <c r="AB72" s="135">
        <v>0</v>
      </c>
      <c r="AC72" s="135">
        <v>31</v>
      </c>
      <c r="AZ72" s="135">
        <v>2</v>
      </c>
      <c r="BA72" s="135">
        <f>IF(AZ72=1,G72,0)</f>
        <v>0</v>
      </c>
      <c r="BB72" s="135">
        <f>IF(AZ72=2,G72,0)</f>
        <v>0</v>
      </c>
      <c r="BC72" s="135">
        <f>IF(AZ72=3,G72,0)</f>
        <v>0</v>
      </c>
      <c r="BD72" s="135">
        <f>IF(AZ72=4,G72,0)</f>
        <v>0</v>
      </c>
      <c r="BE72" s="135">
        <f>IF(AZ72=5,G72,0)</f>
        <v>0</v>
      </c>
      <c r="CZ72" s="135">
        <v>0</v>
      </c>
    </row>
    <row r="73" spans="1:104" ht="12.75">
      <c r="A73" s="169">
        <v>32</v>
      </c>
      <c r="B73" s="170" t="s">
        <v>156</v>
      </c>
      <c r="C73" s="171" t="s">
        <v>157</v>
      </c>
      <c r="D73" s="172" t="s">
        <v>73</v>
      </c>
      <c r="E73" s="173">
        <v>3.1286</v>
      </c>
      <c r="F73" s="173">
        <v>0</v>
      </c>
      <c r="G73" s="174">
        <f>E73*F73</f>
        <v>0</v>
      </c>
      <c r="O73" s="168">
        <v>2</v>
      </c>
      <c r="AA73" s="135">
        <v>12</v>
      </c>
      <c r="AB73" s="135">
        <v>0</v>
      </c>
      <c r="AC73" s="135">
        <v>32</v>
      </c>
      <c r="AZ73" s="135">
        <v>2</v>
      </c>
      <c r="BA73" s="135">
        <f>IF(AZ73=1,G73,0)</f>
        <v>0</v>
      </c>
      <c r="BB73" s="135">
        <f>IF(AZ73=2,G73,0)</f>
        <v>0</v>
      </c>
      <c r="BC73" s="135">
        <f>IF(AZ73=3,G73,0)</f>
        <v>0</v>
      </c>
      <c r="BD73" s="135">
        <f>IF(AZ73=4,G73,0)</f>
        <v>0</v>
      </c>
      <c r="BE73" s="135">
        <f>IF(AZ73=5,G73,0)</f>
        <v>0</v>
      </c>
      <c r="CZ73" s="135">
        <v>0</v>
      </c>
    </row>
    <row r="74" spans="1:104" ht="12.75">
      <c r="A74" s="169">
        <v>33</v>
      </c>
      <c r="B74" s="170" t="s">
        <v>158</v>
      </c>
      <c r="C74" s="171" t="s">
        <v>159</v>
      </c>
      <c r="D74" s="172" t="s">
        <v>73</v>
      </c>
      <c r="E74" s="173">
        <v>11.3645</v>
      </c>
      <c r="F74" s="173">
        <v>0</v>
      </c>
      <c r="G74" s="174">
        <f>E74*F74</f>
        <v>0</v>
      </c>
      <c r="O74" s="168">
        <v>2</v>
      </c>
      <c r="AA74" s="135">
        <v>12</v>
      </c>
      <c r="AB74" s="135">
        <v>0</v>
      </c>
      <c r="AC74" s="135">
        <v>33</v>
      </c>
      <c r="AZ74" s="135">
        <v>2</v>
      </c>
      <c r="BA74" s="135">
        <f>IF(AZ74=1,G74,0)</f>
        <v>0</v>
      </c>
      <c r="BB74" s="135">
        <f>IF(AZ74=2,G74,0)</f>
        <v>0</v>
      </c>
      <c r="BC74" s="135">
        <f>IF(AZ74=3,G74,0)</f>
        <v>0</v>
      </c>
      <c r="BD74" s="135">
        <f>IF(AZ74=4,G74,0)</f>
        <v>0</v>
      </c>
      <c r="BE74" s="135">
        <f>IF(AZ74=5,G74,0)</f>
        <v>0</v>
      </c>
      <c r="CZ74" s="135">
        <v>0</v>
      </c>
    </row>
    <row r="75" spans="1:57" ht="12.75">
      <c r="A75" s="183"/>
      <c r="B75" s="184" t="s">
        <v>63</v>
      </c>
      <c r="C75" s="185" t="str">
        <f>CONCATENATE(B33," ",C33)</f>
        <v>764 Konstrukce klempířské</v>
      </c>
      <c r="D75" s="183"/>
      <c r="E75" s="186"/>
      <c r="F75" s="186"/>
      <c r="G75" s="187">
        <f>SUM(G33:G74)</f>
        <v>0</v>
      </c>
      <c r="O75" s="168">
        <v>4</v>
      </c>
      <c r="BA75" s="188">
        <f>SUM(BA33:BA74)</f>
        <v>0</v>
      </c>
      <c r="BB75" s="188">
        <f>SUM(BB33:BB74)</f>
        <v>0</v>
      </c>
      <c r="BC75" s="188">
        <f>SUM(BC33:BC74)</f>
        <v>0</v>
      </c>
      <c r="BD75" s="188">
        <f>SUM(BD33:BD74)</f>
        <v>0</v>
      </c>
      <c r="BE75" s="188">
        <f>SUM(BE33:BE74)</f>
        <v>0</v>
      </c>
    </row>
    <row r="76" spans="1:15" ht="12.75">
      <c r="A76" s="161" t="s">
        <v>62</v>
      </c>
      <c r="B76" s="162" t="s">
        <v>160</v>
      </c>
      <c r="C76" s="163" t="s">
        <v>161</v>
      </c>
      <c r="D76" s="164"/>
      <c r="E76" s="165"/>
      <c r="F76" s="165"/>
      <c r="G76" s="166"/>
      <c r="H76" s="167"/>
      <c r="I76" s="167"/>
      <c r="O76" s="168">
        <v>1</v>
      </c>
    </row>
    <row r="77" spans="1:104" ht="12.75">
      <c r="A77" s="169">
        <v>34</v>
      </c>
      <c r="B77" s="170" t="s">
        <v>162</v>
      </c>
      <c r="C77" s="171" t="s">
        <v>163</v>
      </c>
      <c r="D77" s="172" t="s">
        <v>104</v>
      </c>
      <c r="E77" s="173">
        <v>58.28</v>
      </c>
      <c r="F77" s="173">
        <v>0</v>
      </c>
      <c r="G77" s="174">
        <f>E77*F77</f>
        <v>0</v>
      </c>
      <c r="O77" s="168">
        <v>2</v>
      </c>
      <c r="AA77" s="135">
        <v>12</v>
      </c>
      <c r="AB77" s="135">
        <v>0</v>
      </c>
      <c r="AC77" s="135">
        <v>34</v>
      </c>
      <c r="AZ77" s="135">
        <v>4</v>
      </c>
      <c r="BA77" s="135">
        <f>IF(AZ77=1,G77,0)</f>
        <v>0</v>
      </c>
      <c r="BB77" s="135">
        <f>IF(AZ77=2,G77,0)</f>
        <v>0</v>
      </c>
      <c r="BC77" s="135">
        <f>IF(AZ77=3,G77,0)</f>
        <v>0</v>
      </c>
      <c r="BD77" s="135">
        <f>IF(AZ77=4,G77,0)</f>
        <v>0</v>
      </c>
      <c r="BE77" s="135">
        <f>IF(AZ77=5,G77,0)</f>
        <v>0</v>
      </c>
      <c r="CZ77" s="135">
        <v>0</v>
      </c>
    </row>
    <row r="78" spans="1:15" ht="12.75">
      <c r="A78" s="175"/>
      <c r="B78" s="176"/>
      <c r="C78" s="177" t="s">
        <v>164</v>
      </c>
      <c r="D78" s="178"/>
      <c r="E78" s="179">
        <v>58.28</v>
      </c>
      <c r="F78" s="180"/>
      <c r="G78" s="181"/>
      <c r="M78" s="182" t="s">
        <v>164</v>
      </c>
      <c r="O78" s="168"/>
    </row>
    <row r="79" spans="1:104" ht="12.75">
      <c r="A79" s="169">
        <v>35</v>
      </c>
      <c r="B79" s="170" t="s">
        <v>165</v>
      </c>
      <c r="C79" s="171" t="s">
        <v>166</v>
      </c>
      <c r="D79" s="172" t="s">
        <v>112</v>
      </c>
      <c r="E79" s="173">
        <v>50</v>
      </c>
      <c r="F79" s="173">
        <v>0</v>
      </c>
      <c r="G79" s="174">
        <f>E79*F79</f>
        <v>0</v>
      </c>
      <c r="O79" s="168">
        <v>2</v>
      </c>
      <c r="AA79" s="135">
        <v>12</v>
      </c>
      <c r="AB79" s="135">
        <v>0</v>
      </c>
      <c r="AC79" s="135">
        <v>35</v>
      </c>
      <c r="AZ79" s="135">
        <v>4</v>
      </c>
      <c r="BA79" s="135">
        <f>IF(AZ79=1,G79,0)</f>
        <v>0</v>
      </c>
      <c r="BB79" s="135">
        <f>IF(AZ79=2,G79,0)</f>
        <v>0</v>
      </c>
      <c r="BC79" s="135">
        <f>IF(AZ79=3,G79,0)</f>
        <v>0</v>
      </c>
      <c r="BD79" s="135">
        <f>IF(AZ79=4,G79,0)</f>
        <v>0</v>
      </c>
      <c r="BE79" s="135">
        <f>IF(AZ79=5,G79,0)</f>
        <v>0</v>
      </c>
      <c r="CZ79" s="135">
        <v>0</v>
      </c>
    </row>
    <row r="80" spans="1:15" ht="12.75">
      <c r="A80" s="175"/>
      <c r="B80" s="176"/>
      <c r="C80" s="177">
        <v>50</v>
      </c>
      <c r="D80" s="178"/>
      <c r="E80" s="179">
        <v>50</v>
      </c>
      <c r="F80" s="180"/>
      <c r="G80" s="181"/>
      <c r="M80" s="182">
        <v>50</v>
      </c>
      <c r="O80" s="168"/>
    </row>
    <row r="81" spans="1:104" ht="12.75">
      <c r="A81" s="169">
        <v>36</v>
      </c>
      <c r="B81" s="170" t="s">
        <v>167</v>
      </c>
      <c r="C81" s="171" t="s">
        <v>168</v>
      </c>
      <c r="D81" s="172" t="s">
        <v>169</v>
      </c>
      <c r="E81" s="173">
        <v>1</v>
      </c>
      <c r="F81" s="173">
        <v>0</v>
      </c>
      <c r="G81" s="174">
        <f>E81*F81</f>
        <v>0</v>
      </c>
      <c r="O81" s="168">
        <v>2</v>
      </c>
      <c r="AA81" s="135">
        <v>12</v>
      </c>
      <c r="AB81" s="135">
        <v>0</v>
      </c>
      <c r="AC81" s="135">
        <v>36</v>
      </c>
      <c r="AZ81" s="135">
        <v>4</v>
      </c>
      <c r="BA81" s="135">
        <f>IF(AZ81=1,G81,0)</f>
        <v>0</v>
      </c>
      <c r="BB81" s="135">
        <f>IF(AZ81=2,G81,0)</f>
        <v>0</v>
      </c>
      <c r="BC81" s="135">
        <f>IF(AZ81=3,G81,0)</f>
        <v>0</v>
      </c>
      <c r="BD81" s="135">
        <f>IF(AZ81=4,G81,0)</f>
        <v>0</v>
      </c>
      <c r="BE81" s="135">
        <f>IF(AZ81=5,G81,0)</f>
        <v>0</v>
      </c>
      <c r="CZ81" s="135">
        <v>0.29943</v>
      </c>
    </row>
    <row r="82" spans="1:15" ht="12.75">
      <c r="A82" s="175"/>
      <c r="B82" s="176"/>
      <c r="C82" s="177" t="s">
        <v>170</v>
      </c>
      <c r="D82" s="178"/>
      <c r="E82" s="179">
        <v>0</v>
      </c>
      <c r="F82" s="180"/>
      <c r="G82" s="181"/>
      <c r="M82" s="182" t="s">
        <v>170</v>
      </c>
      <c r="O82" s="168"/>
    </row>
    <row r="83" spans="1:15" ht="12.75">
      <c r="A83" s="175"/>
      <c r="B83" s="176"/>
      <c r="C83" s="177">
        <v>1</v>
      </c>
      <c r="D83" s="178"/>
      <c r="E83" s="179">
        <v>1</v>
      </c>
      <c r="F83" s="180"/>
      <c r="G83" s="181"/>
      <c r="M83" s="182">
        <v>1</v>
      </c>
      <c r="O83" s="168"/>
    </row>
    <row r="84" spans="1:57" ht="12.75">
      <c r="A84" s="183"/>
      <c r="B84" s="184" t="s">
        <v>63</v>
      </c>
      <c r="C84" s="185" t="str">
        <f>CONCATENATE(B76," ",C76)</f>
        <v>M21 Elektromontáže</v>
      </c>
      <c r="D84" s="183"/>
      <c r="E84" s="186"/>
      <c r="F84" s="186"/>
      <c r="G84" s="187">
        <f>SUM(G76:G83)</f>
        <v>0</v>
      </c>
      <c r="O84" s="168">
        <v>4</v>
      </c>
      <c r="BA84" s="188">
        <f>SUM(BA76:BA83)</f>
        <v>0</v>
      </c>
      <c r="BB84" s="188">
        <f>SUM(BB76:BB83)</f>
        <v>0</v>
      </c>
      <c r="BC84" s="188">
        <f>SUM(BC76:BC83)</f>
        <v>0</v>
      </c>
      <c r="BD84" s="188">
        <f>SUM(BD76:BD83)</f>
        <v>0</v>
      </c>
      <c r="BE84" s="188">
        <f>SUM(BE76:BE83)</f>
        <v>0</v>
      </c>
    </row>
    <row r="85" spans="1:7" ht="12.75">
      <c r="A85" s="136"/>
      <c r="B85" s="136"/>
      <c r="C85" s="136"/>
      <c r="D85" s="136"/>
      <c r="E85" s="136"/>
      <c r="F85" s="136"/>
      <c r="G85" s="136"/>
    </row>
    <row r="86" ht="12.75">
      <c r="E86" s="135"/>
    </row>
    <row r="87" ht="12.75">
      <c r="E87" s="135"/>
    </row>
    <row r="88" ht="12.75">
      <c r="E88" s="135"/>
    </row>
    <row r="89" ht="12.75">
      <c r="E89" s="135"/>
    </row>
    <row r="90" ht="12.75">
      <c r="E90" s="135"/>
    </row>
    <row r="91" ht="12.75">
      <c r="E91" s="135"/>
    </row>
    <row r="92" ht="12.75">
      <c r="E92" s="135"/>
    </row>
    <row r="93" ht="12.75">
      <c r="E93" s="135"/>
    </row>
    <row r="94" ht="12.75">
      <c r="E94" s="135"/>
    </row>
    <row r="95" ht="12.75">
      <c r="E95" s="135"/>
    </row>
    <row r="96" ht="12.75">
      <c r="E96" s="135"/>
    </row>
    <row r="97" ht="12.75">
      <c r="E97" s="135"/>
    </row>
    <row r="98" ht="12.75">
      <c r="E98" s="135"/>
    </row>
    <row r="99" ht="12.75">
      <c r="E99" s="135"/>
    </row>
    <row r="100" ht="12.75">
      <c r="E100" s="135"/>
    </row>
    <row r="101" ht="12.75">
      <c r="E101" s="135"/>
    </row>
    <row r="102" ht="12.75">
      <c r="E102" s="135"/>
    </row>
    <row r="103" ht="12.75">
      <c r="E103" s="135"/>
    </row>
    <row r="104" ht="12.75">
      <c r="E104" s="135"/>
    </row>
    <row r="105" ht="12.75">
      <c r="E105" s="135"/>
    </row>
    <row r="106" ht="12.75">
      <c r="E106" s="135"/>
    </row>
    <row r="107" ht="12.75">
      <c r="E107" s="135"/>
    </row>
    <row r="108" spans="1:7" ht="12.75">
      <c r="A108" s="189"/>
      <c r="B108" s="189"/>
      <c r="C108" s="189"/>
      <c r="D108" s="189"/>
      <c r="E108" s="189"/>
      <c r="F108" s="189"/>
      <c r="G108" s="189"/>
    </row>
    <row r="109" spans="1:7" ht="12.75">
      <c r="A109" s="189"/>
      <c r="B109" s="189"/>
      <c r="C109" s="189"/>
      <c r="D109" s="189"/>
      <c r="E109" s="189"/>
      <c r="F109" s="189"/>
      <c r="G109" s="189"/>
    </row>
    <row r="110" spans="1:7" ht="12.75">
      <c r="A110" s="189"/>
      <c r="B110" s="189"/>
      <c r="C110" s="189"/>
      <c r="D110" s="189"/>
      <c r="E110" s="189"/>
      <c r="F110" s="189"/>
      <c r="G110" s="189"/>
    </row>
    <row r="111" spans="1:7" ht="12.75">
      <c r="A111" s="189"/>
      <c r="B111" s="189"/>
      <c r="C111" s="189"/>
      <c r="D111" s="189"/>
      <c r="E111" s="189"/>
      <c r="F111" s="189"/>
      <c r="G111" s="189"/>
    </row>
    <row r="112" ht="12.75">
      <c r="E112" s="135"/>
    </row>
    <row r="113" ht="12.75">
      <c r="E113" s="135"/>
    </row>
    <row r="114" ht="12.75">
      <c r="E114" s="135"/>
    </row>
    <row r="115" ht="12.75">
      <c r="E115" s="135"/>
    </row>
    <row r="116" ht="12.75">
      <c r="E116" s="135"/>
    </row>
    <row r="117" ht="12.75">
      <c r="E117" s="135"/>
    </row>
    <row r="118" ht="12.75">
      <c r="E118" s="135"/>
    </row>
    <row r="119" ht="12.75">
      <c r="E119" s="135"/>
    </row>
    <row r="120" ht="12.75">
      <c r="E120" s="135"/>
    </row>
    <row r="121" ht="12.75">
      <c r="E121" s="135"/>
    </row>
    <row r="122" ht="12.75">
      <c r="E122" s="135"/>
    </row>
    <row r="123" ht="12.75">
      <c r="E123" s="135"/>
    </row>
    <row r="124" ht="12.75">
      <c r="E124" s="135"/>
    </row>
    <row r="125" ht="12.75">
      <c r="E125" s="135"/>
    </row>
    <row r="126" ht="12.75">
      <c r="E126" s="135"/>
    </row>
    <row r="127" ht="12.75">
      <c r="E127" s="135"/>
    </row>
    <row r="128" ht="12.75">
      <c r="E128" s="135"/>
    </row>
    <row r="129" ht="12.75">
      <c r="E129" s="135"/>
    </row>
    <row r="130" ht="12.75">
      <c r="E130" s="135"/>
    </row>
    <row r="131" ht="12.75">
      <c r="E131" s="135"/>
    </row>
    <row r="132" ht="12.75">
      <c r="E132" s="135"/>
    </row>
    <row r="133" ht="12.75">
      <c r="E133" s="135"/>
    </row>
    <row r="134" ht="12.75">
      <c r="E134" s="135"/>
    </row>
    <row r="135" ht="12.75">
      <c r="E135" s="135"/>
    </row>
    <row r="136" ht="12.75">
      <c r="E136" s="135"/>
    </row>
    <row r="137" ht="12.75">
      <c r="E137" s="135"/>
    </row>
    <row r="138" ht="12.75">
      <c r="E138" s="135"/>
    </row>
    <row r="139" ht="12.75">
      <c r="E139" s="135"/>
    </row>
    <row r="140" ht="12.75">
      <c r="E140" s="135"/>
    </row>
    <row r="141" ht="12.75">
      <c r="E141" s="135"/>
    </row>
    <row r="142" ht="12.75">
      <c r="E142" s="135"/>
    </row>
    <row r="143" spans="1:2" ht="12.75">
      <c r="A143" s="190"/>
      <c r="B143" s="190"/>
    </row>
    <row r="144" spans="1:7" ht="12.75">
      <c r="A144" s="189"/>
      <c r="B144" s="189"/>
      <c r="C144" s="192"/>
      <c r="D144" s="192"/>
      <c r="E144" s="193"/>
      <c r="F144" s="192"/>
      <c r="G144" s="194"/>
    </row>
    <row r="145" spans="1:7" ht="12.75">
      <c r="A145" s="195"/>
      <c r="B145" s="195"/>
      <c r="C145" s="189"/>
      <c r="D145" s="189"/>
      <c r="E145" s="196"/>
      <c r="F145" s="189"/>
      <c r="G145" s="189"/>
    </row>
    <row r="146" spans="1:7" ht="12.75">
      <c r="A146" s="189"/>
      <c r="B146" s="189"/>
      <c r="C146" s="189"/>
      <c r="D146" s="189"/>
      <c r="E146" s="196"/>
      <c r="F146" s="189"/>
      <c r="G146" s="189"/>
    </row>
    <row r="147" spans="1:7" ht="12.75">
      <c r="A147" s="189"/>
      <c r="B147" s="189"/>
      <c r="C147" s="189"/>
      <c r="D147" s="189"/>
      <c r="E147" s="196"/>
      <c r="F147" s="189"/>
      <c r="G147" s="189"/>
    </row>
    <row r="148" spans="1:7" ht="12.75">
      <c r="A148" s="189"/>
      <c r="B148" s="189"/>
      <c r="C148" s="189"/>
      <c r="D148" s="189"/>
      <c r="E148" s="196"/>
      <c r="F148" s="189"/>
      <c r="G148" s="189"/>
    </row>
    <row r="149" spans="1:7" ht="12.75">
      <c r="A149" s="189"/>
      <c r="B149" s="189"/>
      <c r="C149" s="189"/>
      <c r="D149" s="189"/>
      <c r="E149" s="196"/>
      <c r="F149" s="189"/>
      <c r="G149" s="189"/>
    </row>
    <row r="150" spans="1:7" ht="12.75">
      <c r="A150" s="189"/>
      <c r="B150" s="189"/>
      <c r="C150" s="189"/>
      <c r="D150" s="189"/>
      <c r="E150" s="196"/>
      <c r="F150" s="189"/>
      <c r="G150" s="189"/>
    </row>
    <row r="151" spans="1:7" ht="12.75">
      <c r="A151" s="189"/>
      <c r="B151" s="189"/>
      <c r="C151" s="189"/>
      <c r="D151" s="189"/>
      <c r="E151" s="196"/>
      <c r="F151" s="189"/>
      <c r="G151" s="189"/>
    </row>
    <row r="152" spans="1:7" ht="12.75">
      <c r="A152" s="189"/>
      <c r="B152" s="189"/>
      <c r="C152" s="189"/>
      <c r="D152" s="189"/>
      <c r="E152" s="196"/>
      <c r="F152" s="189"/>
      <c r="G152" s="189"/>
    </row>
    <row r="153" spans="1:7" ht="12.75">
      <c r="A153" s="189"/>
      <c r="B153" s="189"/>
      <c r="C153" s="189"/>
      <c r="D153" s="189"/>
      <c r="E153" s="196"/>
      <c r="F153" s="189"/>
      <c r="G153" s="189"/>
    </row>
    <row r="154" spans="1:7" ht="12.75">
      <c r="A154" s="189"/>
      <c r="B154" s="189"/>
      <c r="C154" s="189"/>
      <c r="D154" s="189"/>
      <c r="E154" s="196"/>
      <c r="F154" s="189"/>
      <c r="G154" s="189"/>
    </row>
    <row r="155" spans="1:7" ht="12.75">
      <c r="A155" s="189"/>
      <c r="B155" s="189"/>
      <c r="C155" s="189"/>
      <c r="D155" s="189"/>
      <c r="E155" s="196"/>
      <c r="F155" s="189"/>
      <c r="G155" s="189"/>
    </row>
    <row r="156" spans="1:7" ht="12.75">
      <c r="A156" s="189"/>
      <c r="B156" s="189"/>
      <c r="C156" s="189"/>
      <c r="D156" s="189"/>
      <c r="E156" s="196"/>
      <c r="F156" s="189"/>
      <c r="G156" s="189"/>
    </row>
    <row r="157" spans="1:7" ht="12.75">
      <c r="A157" s="189"/>
      <c r="B157" s="189"/>
      <c r="C157" s="189"/>
      <c r="D157" s="189"/>
      <c r="E157" s="196"/>
      <c r="F157" s="189"/>
      <c r="G157" s="189"/>
    </row>
  </sheetData>
  <mergeCells count="36">
    <mergeCell ref="C64:D64"/>
    <mergeCell ref="C66:D66"/>
    <mergeCell ref="C68:D68"/>
    <mergeCell ref="C78:D78"/>
    <mergeCell ref="C80:D80"/>
    <mergeCell ref="C82:D82"/>
    <mergeCell ref="C83:D83"/>
    <mergeCell ref="C50:D50"/>
    <mergeCell ref="C53:D53"/>
    <mergeCell ref="C54:D54"/>
    <mergeCell ref="C56:D56"/>
    <mergeCell ref="C57:D57"/>
    <mergeCell ref="C59:D59"/>
    <mergeCell ref="C35:D35"/>
    <mergeCell ref="C36:D36"/>
    <mergeCell ref="C38:D38"/>
    <mergeCell ref="C40:D40"/>
    <mergeCell ref="C41:D41"/>
    <mergeCell ref="C44:D44"/>
    <mergeCell ref="C46:D46"/>
    <mergeCell ref="C48:D48"/>
    <mergeCell ref="C23:D23"/>
    <mergeCell ref="C24:D24"/>
    <mergeCell ref="C26:D26"/>
    <mergeCell ref="C27:D27"/>
    <mergeCell ref="C29:D29"/>
    <mergeCell ref="C31:D31"/>
    <mergeCell ref="C13:D13"/>
    <mergeCell ref="C14:D14"/>
    <mergeCell ref="C15:D15"/>
    <mergeCell ref="C17:D17"/>
    <mergeCell ref="C18:D18"/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Hepnar Petr</dc:creator>
  <cp:keywords/>
  <dc:description/>
  <cp:lastModifiedBy>Hepnar Petr</cp:lastModifiedBy>
  <dcterms:created xsi:type="dcterms:W3CDTF">2014-07-16T12:59:08Z</dcterms:created>
  <dcterms:modified xsi:type="dcterms:W3CDTF">2014-07-16T13:00:42Z</dcterms:modified>
  <cp:category/>
  <cp:version/>
  <cp:contentType/>
  <cp:contentStatus/>
</cp:coreProperties>
</file>