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40" windowHeight="775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<sst xmlns="http://schemas.openxmlformats.org/spreadsheetml/2006/main" count="95" uniqueCount="78">
  <si>
    <t>Příloha č. 8 ZD</t>
  </si>
  <si>
    <t>Tabulka pro stanovení nabídkové ceny pro účely hodnocení</t>
  </si>
  <si>
    <t>PN</t>
  </si>
  <si>
    <t>Název</t>
  </si>
  <si>
    <t>Počet</t>
  </si>
  <si>
    <t>Jednotková cena v EUR</t>
  </si>
  <si>
    <t>Jednotková cena v Kč bez DPH</t>
  </si>
  <si>
    <t>Celková cena v Kč bez DPH</t>
  </si>
  <si>
    <t>PA Licence</t>
  </si>
  <si>
    <t>D0D1QLL</t>
  </si>
  <si>
    <t>IBM Informix Enterprise Edition CPU Option Processor Value Unit (PVU) License + SW Subscription &amp; Support 12 Months</t>
  </si>
  <si>
    <t>D1K7XLL</t>
  </si>
  <si>
    <t>IBM Spectrum Storage Suite per Terabyte License + SW Subscription &amp; Support 12 Months</t>
  </si>
  <si>
    <t>D0ILDLL</t>
  </si>
  <si>
    <t>IBM Process Center Advanced Processor Value Unit (PVU) License + SW Subscription &amp; Support 12 Months</t>
  </si>
  <si>
    <t>D0WSCLL</t>
  </si>
  <si>
    <t>IBM Security QRadar SIEM All-in-One Virtual 3190 Install License + SW Subscription &amp; Support 12 Months</t>
  </si>
  <si>
    <t>D03UGLL</t>
  </si>
  <si>
    <t>IBM InfoSphere Information Analyzer Processor Value Unit (PVU) License + SW Subscription &amp; Support 12 Months</t>
  </si>
  <si>
    <t>Celkem</t>
  </si>
  <si>
    <t>PA podpora</t>
  </si>
  <si>
    <t>E08SLLL</t>
  </si>
  <si>
    <t>IBM Informix Enterprise Edition CPU Option Processor Value Unit (PVU) Annual SW Subscription &amp; Support Renewal</t>
  </si>
  <si>
    <t>E0M69LL</t>
  </si>
  <si>
    <t>IBM Spectrum Storage Suite per Terabyte Annual SW Subscription &amp; Support Renewal 12 Months</t>
  </si>
  <si>
    <t>E0BQTLL</t>
  </si>
  <si>
    <t>IBM Process Center Advanced Processor Value Unit (PVU) Annual SW Subscription &amp; Support Renewal</t>
  </si>
  <si>
    <t>E0G2CLL</t>
  </si>
  <si>
    <t>IBM Security QRadar SIEM All-in-One Virtual 3190 Install Annual SW Subscription &amp; Support Renewal</t>
  </si>
  <si>
    <t>E04PSLL</t>
  </si>
  <si>
    <t xml:space="preserve">IBM InfoSphere Information Analyzer Processor Value Unit (PVU) Annual SW Subscription &amp; Support Renewal </t>
  </si>
  <si>
    <t>Restricted licence</t>
  </si>
  <si>
    <t>D0D8ILL</t>
  </si>
  <si>
    <t>IBM Rational DOORS Requirements Management Framework Add-on PA Floating User Single Install License + SW Subscription &amp; Support 12 Months</t>
  </si>
  <si>
    <t>D0DPYLL</t>
  </si>
  <si>
    <t>IBM Guardium Entitlement Reports for Oracle Add-on Processor Value Unit (PVU) License + SW Subscription &amp; Support 12 Months</t>
  </si>
  <si>
    <t>Restricted podpora</t>
  </si>
  <si>
    <t>E0946LL</t>
  </si>
  <si>
    <t>IBM Guardium Entitlement Reports for Oracle Add-on Processor Value Unit (PVU) Annual SW Subscription &amp; Support Renewal</t>
  </si>
  <si>
    <t>E08W3LL</t>
  </si>
  <si>
    <t>IBM Rational DOORS Requirements Management Framework Add-on PA Floating User Single Install Annual SW Subscription &amp; Support Renewal</t>
  </si>
  <si>
    <t>Appliance licence</t>
  </si>
  <si>
    <t>D0ZF3LL</t>
  </si>
  <si>
    <t>IBM WebSphere WebSphere DataPower Service Gateway XG45 Appliance Install Appliance + Subscription and Support 12 Months</t>
  </si>
  <si>
    <t>IBM PureData System for Analytics N2002-002 Appliance Install Appliance + Subscription and Support 12 Months</t>
  </si>
  <si>
    <t>Appliance podpora</t>
  </si>
  <si>
    <t>E0HH1LL</t>
  </si>
  <si>
    <t>IBM WebSphere WebSphere DataPower Service Gateway XG45 Appliance Install Annual Appliance Maintenance + Subscription and Support Renewal</t>
  </si>
  <si>
    <t>IBM PureData System for Analytics N2002-002 Appliance Install Annual Appliance Maintenance + Subscription and Support Renewal</t>
  </si>
  <si>
    <t>Sleva v %</t>
  </si>
  <si>
    <t>Royalty licence</t>
  </si>
  <si>
    <t>Royalty podpora</t>
  </si>
  <si>
    <t>str. 1</t>
  </si>
  <si>
    <t>str. 2</t>
  </si>
  <si>
    <t>D12B6LL</t>
  </si>
  <si>
    <t>E0ISWLL</t>
  </si>
  <si>
    <t>D0WAYLL</t>
  </si>
  <si>
    <t>IBM i2 Analyst's Notebook SDK Authorized User License + SW Subscription &amp; Support 12 Months</t>
  </si>
  <si>
    <t>E0FWZLL</t>
  </si>
  <si>
    <t>IBM i2 Analyst's Notebook SDK Authorized User Annual SW Subscription &amp; Support Renewal 12 Months</t>
  </si>
  <si>
    <t>Cena za poskytnutí IIPAASTA balíku č. 1</t>
  </si>
  <si>
    <t>Cena za poskytnutí IIPAASTA balíku č. 2</t>
  </si>
  <si>
    <t>Cena za poskytnutí IIPAASTA balíku č. 3</t>
  </si>
  <si>
    <t>Cena za poskytnutí IIPAASTA balíku č. 4</t>
  </si>
  <si>
    <t>Cena za poskytnutí IIPAASTA balíku č. 5</t>
  </si>
  <si>
    <t>Cena za poskytnutí IIPAASTA balíku č. 6</t>
  </si>
  <si>
    <t>Cena za poskytnutí IIPAASTA balíku č. 7</t>
  </si>
  <si>
    <t>Cena za poskytnutí IIPAASTA balíku č. 8</t>
  </si>
  <si>
    <t>Cena za poskytnutí IIPAASTA balíku č. 9</t>
  </si>
  <si>
    <t>Plnění</t>
  </si>
  <si>
    <t>Cena v Kč bez DPH</t>
  </si>
  <si>
    <t>Cena licencí v Kč bez DPH po slevě celkem</t>
  </si>
  <si>
    <t>Cena balíků IIPAASTA v Kč bez DPH celkem</t>
  </si>
  <si>
    <t>Cena podpory v Kč bez DPH pos levě celkem</t>
  </si>
  <si>
    <t>Výsledná nabídková cena v Kč bez DPH celkem</t>
  </si>
  <si>
    <t>str. 3</t>
  </si>
  <si>
    <t>Kč / €</t>
  </si>
  <si>
    <t>Kurz ČNB střed 18. 11.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</si>
</sst>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CZK&quot;"/>
    <numFmt numFmtId="165" formatCode="#,##0.00\ &quot;CZK&quot;"/>
    <numFmt numFmtId="166" formatCode="#,##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0" fillId="0" borderId="0" xfId="0" applyNumberForma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5" xfId="0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vertical="center"/>
    </xf>
    <xf numFmtId="4" fontId="0" fillId="0" borderId="5" xfId="0" applyNumberForma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" xfId="0" applyFill="1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2" fontId="0" fillId="0" borderId="5" xfId="0" applyNumberForma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0" fillId="0" borderId="1" xfId="0" applyFill="1" applyBorder="1" applyAlignment="1" applyProtection="1">
      <alignment vertical="center"/>
      <protection/>
    </xf>
    <xf numFmtId="164" fontId="3" fillId="0" borderId="1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 wrapText="1"/>
      <protection/>
    </xf>
    <xf numFmtId="2" fontId="0" fillId="0" borderId="4" xfId="0" applyNumberFormat="1" applyFill="1" applyBorder="1" applyAlignment="1" applyProtection="1">
      <alignment vertical="center"/>
      <protection/>
    </xf>
    <xf numFmtId="164" fontId="3" fillId="0" borderId="4" xfId="0" applyNumberFormat="1" applyFont="1" applyBorder="1" applyAlignment="1" applyProtection="1">
      <alignment vertical="center"/>
      <protection/>
    </xf>
    <xf numFmtId="4" fontId="2" fillId="0" borderId="4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vertical="center"/>
      <protection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166" fontId="2" fillId="0" borderId="2" xfId="0" applyNumberFormat="1" applyFont="1" applyFill="1" applyBorder="1" applyAlignment="1" applyProtection="1">
      <alignment horizontal="center" vertical="center"/>
      <protection/>
    </xf>
    <xf numFmtId="4" fontId="2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5" fontId="0" fillId="2" borderId="2" xfId="0" applyNumberFormat="1" applyFill="1" applyBorder="1" applyAlignment="1" applyProtection="1">
      <alignment horizontal="right" vertical="center"/>
      <protection locked="0"/>
    </xf>
    <xf numFmtId="165" fontId="0" fillId="2" borderId="3" xfId="0" applyNumberFormat="1" applyFill="1" applyBorder="1" applyAlignment="1" applyProtection="1">
      <alignment horizontal="right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view="pageBreakPreview" zoomScale="60" workbookViewId="0" topLeftCell="A1"/>
  </sheetViews>
  <sheetFormatPr defaultColWidth="9.140625" defaultRowHeight="15"/>
  <cols>
    <col min="1" max="1" width="5.421875" style="6" customWidth="1"/>
    <col min="2" max="2" width="9.140625" style="6" customWidth="1"/>
    <col min="3" max="3" width="61.28125" style="7" customWidth="1"/>
    <col min="4" max="4" width="8.00390625" style="6" customWidth="1"/>
    <col min="5" max="5" width="9.140625" style="34" customWidth="1"/>
    <col min="6" max="6" width="14.00390625" style="8" customWidth="1"/>
    <col min="7" max="7" width="13.8515625" style="8" customWidth="1"/>
    <col min="8" max="8" width="8.28125" style="6" customWidth="1"/>
    <col min="9" max="9" width="14.8515625" style="8" customWidth="1"/>
    <col min="10" max="16384" width="9.140625" style="6" customWidth="1"/>
  </cols>
  <sheetData>
    <row r="1" ht="15.75" customHeight="1">
      <c r="A1" s="3" t="s">
        <v>0</v>
      </c>
    </row>
    <row r="2" spans="1:9" ht="15.75" customHeight="1">
      <c r="A2" s="3" t="s">
        <v>1</v>
      </c>
      <c r="H2" s="9"/>
      <c r="I2" s="10"/>
    </row>
    <row r="3" spans="6:9" ht="15.75">
      <c r="F3" s="70" t="s">
        <v>77</v>
      </c>
      <c r="G3" s="71"/>
      <c r="H3" s="68">
        <v>27.035</v>
      </c>
      <c r="I3" s="69" t="s">
        <v>76</v>
      </c>
    </row>
    <row r="4" spans="8:9" ht="15">
      <c r="H4" s="9"/>
      <c r="I4" s="10"/>
    </row>
    <row r="5" spans="8:9" ht="15">
      <c r="H5" s="9"/>
      <c r="I5" s="10"/>
    </row>
    <row r="6" spans="1:9" ht="45">
      <c r="A6" s="1"/>
      <c r="B6" s="1" t="s">
        <v>2</v>
      </c>
      <c r="C6" s="5" t="s">
        <v>3</v>
      </c>
      <c r="D6" s="2" t="s">
        <v>4</v>
      </c>
      <c r="E6" s="35" t="s">
        <v>5</v>
      </c>
      <c r="F6" s="4" t="s">
        <v>6</v>
      </c>
      <c r="G6" s="4" t="s">
        <v>7</v>
      </c>
      <c r="H6" s="4" t="s">
        <v>49</v>
      </c>
      <c r="I6" s="4" t="s">
        <v>7</v>
      </c>
    </row>
    <row r="7" spans="1:9" ht="15.75">
      <c r="A7" s="83" t="s">
        <v>8</v>
      </c>
      <c r="B7" s="84"/>
      <c r="C7" s="85"/>
      <c r="D7" s="11"/>
      <c r="E7" s="36"/>
      <c r="F7" s="12"/>
      <c r="G7" s="12"/>
      <c r="H7" s="11"/>
      <c r="I7" s="12"/>
    </row>
    <row r="8" spans="1:9" ht="24">
      <c r="A8" s="55"/>
      <c r="B8" s="56" t="s">
        <v>9</v>
      </c>
      <c r="C8" s="57" t="s">
        <v>10</v>
      </c>
      <c r="D8" s="56">
        <v>30000</v>
      </c>
      <c r="E8" s="58">
        <v>413</v>
      </c>
      <c r="F8" s="59">
        <f>E8*$H$3</f>
        <v>11165.455</v>
      </c>
      <c r="G8" s="59">
        <f>D8*F8</f>
        <v>334963650</v>
      </c>
      <c r="H8" s="80"/>
      <c r="I8" s="59">
        <f>G8/100*(100-H8)</f>
        <v>334963650</v>
      </c>
    </row>
    <row r="9" spans="1:9" ht="24">
      <c r="A9" s="55"/>
      <c r="B9" s="56" t="s">
        <v>11</v>
      </c>
      <c r="C9" s="57" t="s">
        <v>12</v>
      </c>
      <c r="D9" s="56">
        <v>2500</v>
      </c>
      <c r="E9" s="58">
        <v>3347</v>
      </c>
      <c r="F9" s="59">
        <f aca="true" t="shared" si="0" ref="F9:F18">E9*$H$3</f>
        <v>90486.145</v>
      </c>
      <c r="G9" s="59">
        <f>D9*F9</f>
        <v>226215362.5</v>
      </c>
      <c r="H9" s="82"/>
      <c r="I9" s="59">
        <f>G9/100*(100-H8)</f>
        <v>226215362.5</v>
      </c>
    </row>
    <row r="10" spans="1:9" ht="24">
      <c r="A10" s="55"/>
      <c r="B10" s="56" t="s">
        <v>13</v>
      </c>
      <c r="C10" s="57" t="s">
        <v>14</v>
      </c>
      <c r="D10" s="56">
        <v>2200</v>
      </c>
      <c r="E10" s="58">
        <v>1506</v>
      </c>
      <c r="F10" s="59">
        <f t="shared" si="0"/>
        <v>40714.71</v>
      </c>
      <c r="G10" s="59">
        <f>D10*F10</f>
        <v>89572362</v>
      </c>
      <c r="H10" s="82"/>
      <c r="I10" s="59">
        <f>G10/100*(100-H8)</f>
        <v>89572362</v>
      </c>
    </row>
    <row r="11" spans="1:9" ht="24">
      <c r="A11" s="55"/>
      <c r="B11" s="56" t="s">
        <v>15</v>
      </c>
      <c r="C11" s="57" t="s">
        <v>16</v>
      </c>
      <c r="D11" s="56">
        <v>20</v>
      </c>
      <c r="E11" s="58">
        <v>15311</v>
      </c>
      <c r="F11" s="59">
        <f t="shared" si="0"/>
        <v>413932.885</v>
      </c>
      <c r="G11" s="59">
        <f>D11*F11</f>
        <v>8278657.7</v>
      </c>
      <c r="H11" s="81"/>
      <c r="I11" s="59">
        <f>G11/100*(100-H8)</f>
        <v>8278657.7</v>
      </c>
    </row>
    <row r="12" spans="1:9" ht="15.75">
      <c r="A12" s="60"/>
      <c r="B12" s="61"/>
      <c r="C12" s="62" t="s">
        <v>19</v>
      </c>
      <c r="D12" s="61"/>
      <c r="E12" s="63"/>
      <c r="F12" s="64"/>
      <c r="G12" s="64">
        <f>SUM(G8:G11)</f>
        <v>659030032.2</v>
      </c>
      <c r="H12" s="65"/>
      <c r="I12" s="66">
        <f>SUM(I8:I11)</f>
        <v>659030032.2</v>
      </c>
    </row>
    <row r="13" spans="1:9" s="28" customFormat="1" ht="15.75">
      <c r="A13" s="37"/>
      <c r="B13" s="38"/>
      <c r="C13" s="39"/>
      <c r="D13" s="38"/>
      <c r="E13" s="49"/>
      <c r="F13" s="40"/>
      <c r="G13" s="40"/>
      <c r="H13" s="41"/>
      <c r="I13" s="42"/>
    </row>
    <row r="14" spans="1:9" ht="15.75">
      <c r="A14" s="83" t="s">
        <v>20</v>
      </c>
      <c r="B14" s="84"/>
      <c r="C14" s="85"/>
      <c r="D14" s="11"/>
      <c r="E14" s="50"/>
      <c r="F14" s="14"/>
      <c r="G14" s="14"/>
      <c r="H14" s="17"/>
      <c r="I14" s="14"/>
    </row>
    <row r="15" spans="1:9" ht="24">
      <c r="A15" s="13"/>
      <c r="B15" s="11" t="s">
        <v>21</v>
      </c>
      <c r="C15" s="5" t="s">
        <v>22</v>
      </c>
      <c r="D15" s="11">
        <v>100000</v>
      </c>
      <c r="E15" s="47">
        <v>82.62</v>
      </c>
      <c r="F15" s="14">
        <f t="shared" si="0"/>
        <v>2233.6317</v>
      </c>
      <c r="G15" s="14">
        <f>D15*F15</f>
        <v>223363170</v>
      </c>
      <c r="H15" s="80"/>
      <c r="I15" s="14">
        <f>G15/100*(100-H15)</f>
        <v>223363170.00000003</v>
      </c>
    </row>
    <row r="16" spans="1:9" ht="24">
      <c r="A16" s="13"/>
      <c r="B16" s="11" t="s">
        <v>23</v>
      </c>
      <c r="C16" s="5" t="s">
        <v>24</v>
      </c>
      <c r="D16" s="11">
        <v>3000</v>
      </c>
      <c r="E16" s="47">
        <v>669</v>
      </c>
      <c r="F16" s="14">
        <f t="shared" si="0"/>
        <v>18086.415</v>
      </c>
      <c r="G16" s="14">
        <f>D16*F16</f>
        <v>54259245</v>
      </c>
      <c r="H16" s="82"/>
      <c r="I16" s="14">
        <f>G16/100*(100-H15)</f>
        <v>54259244.99999999</v>
      </c>
    </row>
    <row r="17" spans="1:9" ht="24">
      <c r="A17" s="13"/>
      <c r="B17" s="11" t="s">
        <v>25</v>
      </c>
      <c r="C17" s="5" t="s">
        <v>26</v>
      </c>
      <c r="D17" s="11">
        <v>2800</v>
      </c>
      <c r="E17" s="47">
        <v>301</v>
      </c>
      <c r="F17" s="14">
        <f t="shared" si="0"/>
        <v>8137.535</v>
      </c>
      <c r="G17" s="14">
        <f>D17*F17</f>
        <v>22785098</v>
      </c>
      <c r="H17" s="82"/>
      <c r="I17" s="14">
        <f>G17/100*(100-H15)</f>
        <v>22785098</v>
      </c>
    </row>
    <row r="18" spans="1:9" ht="24">
      <c r="A18" s="13"/>
      <c r="B18" s="11" t="s">
        <v>27</v>
      </c>
      <c r="C18" s="5" t="s">
        <v>28</v>
      </c>
      <c r="D18" s="11">
        <v>20</v>
      </c>
      <c r="E18" s="47">
        <v>3062</v>
      </c>
      <c r="F18" s="14">
        <f t="shared" si="0"/>
        <v>82781.17</v>
      </c>
      <c r="G18" s="14">
        <f>D18*F18</f>
        <v>1655623.4</v>
      </c>
      <c r="H18" s="81"/>
      <c r="I18" s="14">
        <f>G18/100*(100-H15)</f>
        <v>1655623.4000000001</v>
      </c>
    </row>
    <row r="19" spans="1:9" ht="15.75">
      <c r="A19" s="21"/>
      <c r="B19" s="22"/>
      <c r="C19" s="23" t="s">
        <v>19</v>
      </c>
      <c r="D19" s="22"/>
      <c r="E19" s="48"/>
      <c r="F19" s="24"/>
      <c r="G19" s="24">
        <f>SUM(G15:G18)</f>
        <v>302063136.4</v>
      </c>
      <c r="H19" s="25"/>
      <c r="I19" s="26">
        <f>SUM(I15:I18)</f>
        <v>302063136.4</v>
      </c>
    </row>
    <row r="20" spans="1:9" s="28" customFormat="1" ht="15.75">
      <c r="A20" s="37"/>
      <c r="B20" s="38"/>
      <c r="C20" s="39"/>
      <c r="D20" s="38"/>
      <c r="E20" s="49"/>
      <c r="F20" s="40"/>
      <c r="G20" s="40"/>
      <c r="H20" s="41"/>
      <c r="I20" s="42"/>
    </row>
    <row r="21" spans="1:9" ht="15.75">
      <c r="A21" s="83" t="s">
        <v>50</v>
      </c>
      <c r="B21" s="84"/>
      <c r="C21" s="85"/>
      <c r="D21" s="11"/>
      <c r="E21" s="50"/>
      <c r="F21" s="14"/>
      <c r="G21" s="15"/>
      <c r="H21" s="16"/>
      <c r="I21" s="14"/>
    </row>
    <row r="22" spans="1:9" ht="24">
      <c r="A22" s="13"/>
      <c r="B22" s="11" t="s">
        <v>17</v>
      </c>
      <c r="C22" s="5" t="s">
        <v>18</v>
      </c>
      <c r="D22" s="11">
        <v>20000</v>
      </c>
      <c r="E22" s="47">
        <v>526</v>
      </c>
      <c r="F22" s="14">
        <f aca="true" t="shared" si="1" ref="F22">E22*$H$3</f>
        <v>14220.41</v>
      </c>
      <c r="G22" s="14">
        <f>D22*F22</f>
        <v>284408200</v>
      </c>
      <c r="H22" s="67"/>
      <c r="I22" s="14">
        <f>G22/100*(100-H22)</f>
        <v>284408200</v>
      </c>
    </row>
    <row r="23" spans="1:9" ht="15.75">
      <c r="A23" s="13"/>
      <c r="B23" s="11"/>
      <c r="C23" s="5" t="s">
        <v>19</v>
      </c>
      <c r="D23" s="11"/>
      <c r="E23" s="50"/>
      <c r="F23" s="14"/>
      <c r="G23" s="14">
        <f>G22</f>
        <v>284408200</v>
      </c>
      <c r="H23" s="16"/>
      <c r="I23" s="15">
        <f>I22</f>
        <v>284408200</v>
      </c>
    </row>
    <row r="24" spans="1:9" ht="15.75">
      <c r="A24" s="83" t="s">
        <v>51</v>
      </c>
      <c r="B24" s="84"/>
      <c r="C24" s="85"/>
      <c r="D24" s="11"/>
      <c r="E24" s="50"/>
      <c r="F24" s="14"/>
      <c r="G24" s="15"/>
      <c r="H24" s="16"/>
      <c r="I24" s="14"/>
    </row>
    <row r="25" spans="1:9" ht="24">
      <c r="A25" s="13"/>
      <c r="B25" s="11" t="s">
        <v>29</v>
      </c>
      <c r="C25" s="5" t="s">
        <v>30</v>
      </c>
      <c r="D25" s="11">
        <v>45000</v>
      </c>
      <c r="E25" s="47">
        <v>105</v>
      </c>
      <c r="F25" s="14">
        <f aca="true" t="shared" si="2" ref="F25">E25*$H$3</f>
        <v>2838.675</v>
      </c>
      <c r="G25" s="14">
        <f>D25*F25</f>
        <v>127740375.00000001</v>
      </c>
      <c r="H25" s="67"/>
      <c r="I25" s="14">
        <f>G25/100*(100-H25)</f>
        <v>127740375.00000003</v>
      </c>
    </row>
    <row r="26" spans="1:9" ht="15.75">
      <c r="A26" s="13"/>
      <c r="B26" s="11"/>
      <c r="C26" s="5" t="s">
        <v>19</v>
      </c>
      <c r="D26" s="11"/>
      <c r="E26" s="50"/>
      <c r="F26" s="14"/>
      <c r="G26" s="14">
        <f>G25</f>
        <v>127740375.00000001</v>
      </c>
      <c r="H26" s="16"/>
      <c r="I26" s="15">
        <f>I25</f>
        <v>127740375.00000003</v>
      </c>
    </row>
    <row r="27" spans="1:9" ht="15.75">
      <c r="A27" s="27"/>
      <c r="B27" s="28"/>
      <c r="C27" s="29"/>
      <c r="D27" s="28"/>
      <c r="E27" s="51"/>
      <c r="F27" s="30"/>
      <c r="G27" s="30"/>
      <c r="H27" s="31"/>
      <c r="I27" s="32"/>
    </row>
    <row r="28" spans="1:9" ht="15.75">
      <c r="A28" s="27"/>
      <c r="B28" s="28"/>
      <c r="C28" s="29"/>
      <c r="D28" s="28"/>
      <c r="E28" s="51"/>
      <c r="F28" s="30"/>
      <c r="G28" s="30"/>
      <c r="H28" s="31"/>
      <c r="I28" s="32"/>
    </row>
    <row r="29" spans="1:9" ht="15.75">
      <c r="A29" s="27"/>
      <c r="B29" s="28"/>
      <c r="C29" s="29"/>
      <c r="D29" s="28"/>
      <c r="E29" s="51"/>
      <c r="F29" s="30"/>
      <c r="G29" s="30"/>
      <c r="H29" s="31"/>
      <c r="I29" s="33" t="s">
        <v>52</v>
      </c>
    </row>
    <row r="30" spans="1:9" s="28" customFormat="1" ht="15.75">
      <c r="A30" s="27"/>
      <c r="C30" s="29"/>
      <c r="E30" s="51"/>
      <c r="F30" s="30"/>
      <c r="G30" s="30"/>
      <c r="H30" s="31"/>
      <c r="I30" s="32"/>
    </row>
    <row r="31" spans="1:9" s="28" customFormat="1" ht="15.75">
      <c r="A31" s="27"/>
      <c r="C31" s="29"/>
      <c r="E31" s="51"/>
      <c r="F31" s="30"/>
      <c r="G31" s="30"/>
      <c r="H31" s="31"/>
      <c r="I31" s="32"/>
    </row>
    <row r="32" spans="1:9" s="28" customFormat="1" ht="15.75">
      <c r="A32" s="27"/>
      <c r="C32" s="29"/>
      <c r="E32" s="51"/>
      <c r="F32" s="30"/>
      <c r="G32" s="30"/>
      <c r="H32" s="31"/>
      <c r="I32" s="32"/>
    </row>
    <row r="33" spans="1:9" ht="45">
      <c r="A33" s="1"/>
      <c r="B33" s="1" t="s">
        <v>2</v>
      </c>
      <c r="C33" s="5" t="s">
        <v>3</v>
      </c>
      <c r="D33" s="2" t="s">
        <v>4</v>
      </c>
      <c r="E33" s="52" t="s">
        <v>5</v>
      </c>
      <c r="F33" s="4" t="s">
        <v>6</v>
      </c>
      <c r="G33" s="4" t="s">
        <v>7</v>
      </c>
      <c r="H33" s="4" t="s">
        <v>49</v>
      </c>
      <c r="I33" s="4" t="s">
        <v>7</v>
      </c>
    </row>
    <row r="34" spans="1:9" ht="15.75">
      <c r="A34" s="18" t="s">
        <v>31</v>
      </c>
      <c r="B34" s="19"/>
      <c r="C34" s="20"/>
      <c r="D34" s="11"/>
      <c r="E34" s="50"/>
      <c r="F34" s="14"/>
      <c r="G34" s="14"/>
      <c r="H34" s="17"/>
      <c r="I34" s="14"/>
    </row>
    <row r="35" spans="1:9" ht="24">
      <c r="A35" s="13"/>
      <c r="B35" s="11" t="s">
        <v>32</v>
      </c>
      <c r="C35" s="5" t="s">
        <v>33</v>
      </c>
      <c r="D35" s="11">
        <v>15</v>
      </c>
      <c r="E35" s="47">
        <v>5622</v>
      </c>
      <c r="F35" s="14">
        <f>E35*$H$3</f>
        <v>151990.77</v>
      </c>
      <c r="G35" s="14">
        <f>D35*F35</f>
        <v>2279861.55</v>
      </c>
      <c r="H35" s="80"/>
      <c r="I35" s="14">
        <f>G35/100*(100-H35)</f>
        <v>2279861.55</v>
      </c>
    </row>
    <row r="36" spans="1:9" ht="24">
      <c r="A36" s="13"/>
      <c r="B36" s="11" t="s">
        <v>56</v>
      </c>
      <c r="C36" s="5" t="s">
        <v>57</v>
      </c>
      <c r="D36" s="11">
        <v>110</v>
      </c>
      <c r="E36" s="47">
        <v>17068</v>
      </c>
      <c r="F36" s="14">
        <f>E36*$H$3</f>
        <v>461433.38</v>
      </c>
      <c r="G36" s="14">
        <f>D36*F36</f>
        <v>50757671.8</v>
      </c>
      <c r="H36" s="82"/>
      <c r="I36" s="14">
        <f>G36/100*(100-H35)</f>
        <v>50757671.8</v>
      </c>
    </row>
    <row r="37" spans="1:9" ht="24">
      <c r="A37" s="13"/>
      <c r="B37" s="11" t="s">
        <v>34</v>
      </c>
      <c r="C37" s="5" t="s">
        <v>35</v>
      </c>
      <c r="D37" s="11">
        <v>300</v>
      </c>
      <c r="E37" s="47">
        <v>12.88</v>
      </c>
      <c r="F37" s="14">
        <f>E37*$H$3</f>
        <v>348.2108</v>
      </c>
      <c r="G37" s="14">
        <f>D37*F37</f>
        <v>104463.24</v>
      </c>
      <c r="H37" s="81"/>
      <c r="I37" s="14">
        <f>G37/100*(100-H35)</f>
        <v>104463.23999999999</v>
      </c>
    </row>
    <row r="38" spans="1:9" ht="15.75">
      <c r="A38" s="21"/>
      <c r="B38" s="22"/>
      <c r="C38" s="23" t="s">
        <v>19</v>
      </c>
      <c r="D38" s="22"/>
      <c r="E38" s="48"/>
      <c r="F38" s="24"/>
      <c r="G38" s="24">
        <f>SUM(G35:G37)</f>
        <v>53141996.589999996</v>
      </c>
      <c r="H38" s="25"/>
      <c r="I38" s="26">
        <f>SUM(I35:I37)</f>
        <v>53141996.589999996</v>
      </c>
    </row>
    <row r="39" spans="1:9" s="28" customFormat="1" ht="15.75">
      <c r="A39" s="37"/>
      <c r="B39" s="38"/>
      <c r="C39" s="39"/>
      <c r="D39" s="38"/>
      <c r="E39" s="49"/>
      <c r="F39" s="40"/>
      <c r="G39" s="40"/>
      <c r="H39" s="43"/>
      <c r="I39" s="40"/>
    </row>
    <row r="40" spans="1:9" ht="15.75">
      <c r="A40" s="18" t="s">
        <v>36</v>
      </c>
      <c r="B40" s="19"/>
      <c r="C40" s="20"/>
      <c r="D40" s="11"/>
      <c r="E40" s="50"/>
      <c r="F40" s="14"/>
      <c r="G40" s="14"/>
      <c r="H40" s="17"/>
      <c r="I40" s="14"/>
    </row>
    <row r="41" spans="1:9" ht="24">
      <c r="A41" s="13"/>
      <c r="B41" s="11" t="s">
        <v>37</v>
      </c>
      <c r="C41" s="5" t="s">
        <v>38</v>
      </c>
      <c r="D41" s="11">
        <v>1000</v>
      </c>
      <c r="E41" s="47">
        <v>2.6</v>
      </c>
      <c r="F41" s="14">
        <f>E41*$H$3</f>
        <v>70.291</v>
      </c>
      <c r="G41" s="14">
        <f>D41*F41</f>
        <v>70291</v>
      </c>
      <c r="H41" s="80"/>
      <c r="I41" s="14">
        <f>G41/100*(100-H41)</f>
        <v>70291</v>
      </c>
    </row>
    <row r="42" spans="1:9" ht="24">
      <c r="A42" s="13"/>
      <c r="B42" s="11" t="s">
        <v>39</v>
      </c>
      <c r="C42" s="5" t="s">
        <v>40</v>
      </c>
      <c r="D42" s="11">
        <v>50</v>
      </c>
      <c r="E42" s="47">
        <v>1121</v>
      </c>
      <c r="F42" s="14">
        <f>E42*$H$3</f>
        <v>30306.235</v>
      </c>
      <c r="G42" s="14">
        <f>D42*F42</f>
        <v>1515311.75</v>
      </c>
      <c r="H42" s="82"/>
      <c r="I42" s="14">
        <f>G42/100*(100-H41)</f>
        <v>1515311.75</v>
      </c>
    </row>
    <row r="43" spans="1:9" ht="24" customHeight="1">
      <c r="A43" s="13"/>
      <c r="B43" s="11" t="s">
        <v>58</v>
      </c>
      <c r="C43" s="5" t="s">
        <v>59</v>
      </c>
      <c r="D43" s="11">
        <v>200</v>
      </c>
      <c r="E43" s="47">
        <v>3413</v>
      </c>
      <c r="F43" s="14">
        <f>E43*$H$3</f>
        <v>92270.455</v>
      </c>
      <c r="G43" s="14">
        <f>D43*F43</f>
        <v>18454091</v>
      </c>
      <c r="H43" s="81"/>
      <c r="I43" s="14">
        <f>G43/100*(100-H41)</f>
        <v>18454091</v>
      </c>
    </row>
    <row r="44" spans="1:9" ht="15.75">
      <c r="A44" s="21"/>
      <c r="B44" s="22"/>
      <c r="C44" s="23" t="s">
        <v>19</v>
      </c>
      <c r="D44" s="22"/>
      <c r="E44" s="48"/>
      <c r="F44" s="24"/>
      <c r="G44" s="24">
        <f>SUM(G41:G43)</f>
        <v>20039693.75</v>
      </c>
      <c r="H44" s="25"/>
      <c r="I44" s="26">
        <f>SUM(I41:I43)</f>
        <v>20039693.75</v>
      </c>
    </row>
    <row r="45" spans="1:9" s="28" customFormat="1" ht="15.75">
      <c r="A45" s="37"/>
      <c r="B45" s="38"/>
      <c r="C45" s="39"/>
      <c r="D45" s="38"/>
      <c r="E45" s="49"/>
      <c r="F45" s="40"/>
      <c r="G45" s="40"/>
      <c r="H45" s="41"/>
      <c r="I45" s="42"/>
    </row>
    <row r="46" spans="1:9" ht="15.75">
      <c r="A46" s="18" t="s">
        <v>41</v>
      </c>
      <c r="B46" s="19"/>
      <c r="C46" s="20"/>
      <c r="D46" s="11"/>
      <c r="E46" s="50"/>
      <c r="F46" s="14"/>
      <c r="G46" s="14"/>
      <c r="H46" s="17"/>
      <c r="I46" s="14"/>
    </row>
    <row r="47" spans="1:9" ht="24">
      <c r="A47" s="13"/>
      <c r="B47" s="11" t="s">
        <v>42</v>
      </c>
      <c r="C47" s="5" t="s">
        <v>43</v>
      </c>
      <c r="D47" s="11">
        <v>20</v>
      </c>
      <c r="E47" s="47">
        <v>76814</v>
      </c>
      <c r="F47" s="14">
        <f>E47*$H$3</f>
        <v>2076666.49</v>
      </c>
      <c r="G47" s="14">
        <f>D47*F47</f>
        <v>41533329.8</v>
      </c>
      <c r="H47" s="80"/>
      <c r="I47" s="14">
        <f>G47/100*(100-H47)</f>
        <v>41533329.8</v>
      </c>
    </row>
    <row r="48" spans="1:9" ht="24">
      <c r="A48" s="13"/>
      <c r="B48" s="11" t="s">
        <v>54</v>
      </c>
      <c r="C48" s="5" t="s">
        <v>44</v>
      </c>
      <c r="D48" s="11">
        <v>4</v>
      </c>
      <c r="E48" s="47">
        <v>376495</v>
      </c>
      <c r="F48" s="14">
        <f>E48*$H$3</f>
        <v>10178542.325</v>
      </c>
      <c r="G48" s="14">
        <f>D48*F48</f>
        <v>40714169.3</v>
      </c>
      <c r="H48" s="81"/>
      <c r="I48" s="14">
        <f>G48/100*(100-H47)</f>
        <v>40714169.3</v>
      </c>
    </row>
    <row r="49" spans="1:9" ht="15.75">
      <c r="A49" s="21"/>
      <c r="B49" s="22"/>
      <c r="C49" s="23" t="s">
        <v>19</v>
      </c>
      <c r="D49" s="22"/>
      <c r="E49" s="48"/>
      <c r="F49" s="24"/>
      <c r="G49" s="24">
        <f>SUM(G47:G48)</f>
        <v>82247499.1</v>
      </c>
      <c r="H49" s="25"/>
      <c r="I49" s="26">
        <f>SUM(I47:I48)</f>
        <v>82247499.1</v>
      </c>
    </row>
    <row r="50" spans="1:9" s="28" customFormat="1" ht="15.75">
      <c r="A50" s="37"/>
      <c r="B50" s="38"/>
      <c r="C50" s="39"/>
      <c r="D50" s="38"/>
      <c r="E50" s="49"/>
      <c r="F50" s="40"/>
      <c r="G50" s="40"/>
      <c r="H50" s="43"/>
      <c r="I50" s="40"/>
    </row>
    <row r="51" spans="1:9" ht="15.75">
      <c r="A51" s="83" t="s">
        <v>45</v>
      </c>
      <c r="B51" s="84"/>
      <c r="C51" s="85"/>
      <c r="D51" s="11"/>
      <c r="E51" s="50"/>
      <c r="F51" s="14"/>
      <c r="G51" s="14"/>
      <c r="H51" s="17"/>
      <c r="I51" s="14"/>
    </row>
    <row r="52" spans="1:9" ht="29.25" customHeight="1">
      <c r="A52" s="13"/>
      <c r="B52" s="11" t="s">
        <v>46</v>
      </c>
      <c r="C52" s="5" t="s">
        <v>47</v>
      </c>
      <c r="D52" s="11">
        <v>10</v>
      </c>
      <c r="E52" s="47">
        <v>11483</v>
      </c>
      <c r="F52" s="14">
        <f>E52*$H$3</f>
        <v>310442.905</v>
      </c>
      <c r="G52" s="14">
        <f>D52*F52</f>
        <v>3104429.0500000003</v>
      </c>
      <c r="H52" s="80"/>
      <c r="I52" s="14">
        <f>G52/100*(100-H52)</f>
        <v>3104429.0500000003</v>
      </c>
    </row>
    <row r="53" spans="1:9" ht="24">
      <c r="A53" s="13"/>
      <c r="B53" s="11" t="s">
        <v>55</v>
      </c>
      <c r="C53" s="5" t="s">
        <v>48</v>
      </c>
      <c r="D53" s="11">
        <v>20</v>
      </c>
      <c r="E53" s="47">
        <v>56558</v>
      </c>
      <c r="F53" s="14">
        <f>E53*$H$3</f>
        <v>1529045.53</v>
      </c>
      <c r="G53" s="14">
        <f>D53*F53</f>
        <v>30580910.6</v>
      </c>
      <c r="H53" s="81"/>
      <c r="I53" s="14">
        <f>G53/100*(100-H52)</f>
        <v>30580910.6</v>
      </c>
    </row>
    <row r="54" spans="1:9" ht="15.75">
      <c r="A54" s="11"/>
      <c r="B54" s="11"/>
      <c r="C54" s="5" t="s">
        <v>19</v>
      </c>
      <c r="D54" s="11"/>
      <c r="E54" s="36"/>
      <c r="F54" s="14"/>
      <c r="G54" s="14">
        <f>SUM(G52:G53)</f>
        <v>33685339.65</v>
      </c>
      <c r="H54" s="16"/>
      <c r="I54" s="15">
        <f>SUM(I52:I53)</f>
        <v>33685339.65</v>
      </c>
    </row>
    <row r="56" spans="7:9" ht="15">
      <c r="G56" s="45"/>
      <c r="I56" s="45"/>
    </row>
    <row r="57" spans="7:9" ht="15">
      <c r="G57" s="45"/>
      <c r="I57" s="45"/>
    </row>
    <row r="58" spans="7:9" ht="15">
      <c r="G58" s="45"/>
      <c r="I58" s="45"/>
    </row>
    <row r="59" spans="7:9" ht="15">
      <c r="G59" s="45"/>
      <c r="I59" s="33" t="s">
        <v>53</v>
      </c>
    </row>
    <row r="60" spans="7:9" ht="15">
      <c r="G60" s="45"/>
      <c r="I60" s="6"/>
    </row>
    <row r="61" spans="7:9" ht="15">
      <c r="G61" s="45"/>
      <c r="I61" s="45"/>
    </row>
    <row r="62" spans="7:9" ht="15">
      <c r="G62" s="45"/>
      <c r="I62" s="45"/>
    </row>
    <row r="63" spans="7:9" ht="15">
      <c r="G63" s="45"/>
      <c r="I63" s="45"/>
    </row>
    <row r="65" spans="2:9" ht="15.75">
      <c r="B65" s="76" t="s">
        <v>69</v>
      </c>
      <c r="C65" s="76"/>
      <c r="D65" s="76"/>
      <c r="E65" s="75" t="s">
        <v>70</v>
      </c>
      <c r="F65" s="75"/>
      <c r="I65" s="6"/>
    </row>
    <row r="66" spans="2:9" ht="15">
      <c r="B66" s="77" t="s">
        <v>60</v>
      </c>
      <c r="C66" s="77"/>
      <c r="D66" s="77"/>
      <c r="E66" s="78"/>
      <c r="F66" s="79"/>
      <c r="I66" s="44"/>
    </row>
    <row r="67" spans="2:9" ht="15">
      <c r="B67" s="77" t="s">
        <v>61</v>
      </c>
      <c r="C67" s="77"/>
      <c r="D67" s="77"/>
      <c r="E67" s="78"/>
      <c r="F67" s="79"/>
      <c r="I67" s="44"/>
    </row>
    <row r="68" spans="2:9" ht="15">
      <c r="B68" s="77" t="s">
        <v>62</v>
      </c>
      <c r="C68" s="77"/>
      <c r="D68" s="77"/>
      <c r="E68" s="78"/>
      <c r="F68" s="79"/>
      <c r="I68" s="44"/>
    </row>
    <row r="69" spans="2:9" ht="15">
      <c r="B69" s="77" t="s">
        <v>63</v>
      </c>
      <c r="C69" s="77"/>
      <c r="D69" s="77"/>
      <c r="E69" s="78"/>
      <c r="F69" s="79"/>
      <c r="I69" s="44"/>
    </row>
    <row r="70" spans="2:9" ht="15">
      <c r="B70" s="77" t="s">
        <v>64</v>
      </c>
      <c r="C70" s="77"/>
      <c r="D70" s="77"/>
      <c r="E70" s="78"/>
      <c r="F70" s="79"/>
      <c r="I70" s="44"/>
    </row>
    <row r="71" spans="2:9" ht="15">
      <c r="B71" s="77" t="s">
        <v>65</v>
      </c>
      <c r="C71" s="77"/>
      <c r="D71" s="77"/>
      <c r="E71" s="78"/>
      <c r="F71" s="79"/>
      <c r="I71" s="44"/>
    </row>
    <row r="72" spans="2:9" ht="15">
      <c r="B72" s="77" t="s">
        <v>66</v>
      </c>
      <c r="C72" s="77"/>
      <c r="D72" s="77"/>
      <c r="E72" s="78"/>
      <c r="F72" s="79"/>
      <c r="I72" s="44"/>
    </row>
    <row r="73" spans="2:9" ht="15">
      <c r="B73" s="77" t="s">
        <v>67</v>
      </c>
      <c r="C73" s="77"/>
      <c r="D73" s="77"/>
      <c r="E73" s="78"/>
      <c r="F73" s="79"/>
      <c r="I73" s="44"/>
    </row>
    <row r="74" spans="2:9" ht="15">
      <c r="B74" s="77" t="s">
        <v>68</v>
      </c>
      <c r="C74" s="77"/>
      <c r="D74" s="77"/>
      <c r="E74" s="78"/>
      <c r="F74" s="79"/>
      <c r="I74" s="44"/>
    </row>
    <row r="75" ht="15">
      <c r="I75" s="44"/>
    </row>
    <row r="76" spans="9:10" ht="15">
      <c r="I76" s="53"/>
      <c r="J76" s="46"/>
    </row>
    <row r="78" spans="2:6" ht="15.75">
      <c r="B78" s="74"/>
      <c r="C78" s="74"/>
      <c r="D78" s="74"/>
      <c r="E78" s="75" t="s">
        <v>70</v>
      </c>
      <c r="F78" s="75"/>
    </row>
    <row r="79" spans="2:6" ht="15.75">
      <c r="B79" s="73" t="s">
        <v>71</v>
      </c>
      <c r="C79" s="73"/>
      <c r="D79" s="73"/>
      <c r="E79" s="72">
        <f>I12+I23+I38+I49</f>
        <v>1078827727.89</v>
      </c>
      <c r="F79" s="72"/>
    </row>
    <row r="80" spans="2:6" ht="15.75">
      <c r="B80" s="73" t="s">
        <v>73</v>
      </c>
      <c r="C80" s="73"/>
      <c r="D80" s="73"/>
      <c r="E80" s="72">
        <f>I19+I26+I44+I54</f>
        <v>483528544.79999995</v>
      </c>
      <c r="F80" s="72"/>
    </row>
    <row r="81" spans="2:6" ht="15.75">
      <c r="B81" s="73" t="s">
        <v>72</v>
      </c>
      <c r="C81" s="73"/>
      <c r="D81" s="73"/>
      <c r="E81" s="72">
        <f>SUM(E66:F74)</f>
        <v>0</v>
      </c>
      <c r="F81" s="72"/>
    </row>
    <row r="82" spans="2:6" s="54" customFormat="1" ht="15.75">
      <c r="B82" s="73" t="s">
        <v>74</v>
      </c>
      <c r="C82" s="73"/>
      <c r="D82" s="73"/>
      <c r="E82" s="72">
        <f>SUM(E79:F81)</f>
        <v>1562356272.69</v>
      </c>
      <c r="F82" s="72"/>
    </row>
    <row r="97" ht="15">
      <c r="I97" s="33" t="s">
        <v>75</v>
      </c>
    </row>
  </sheetData>
  <sheetProtection algorithmName="SHA-512" hashValue="xsoY9/d3oJxJGatA3+73Sn/SOZ+7NyA7ENMg8ZzV1gA0N06o8YserFDCe84we7YO9PqYIivmkHpfrjEFGdku2w==" saltValue="52JzZkH0POREwmBZQ3uaNQ==" spinCount="100000" sheet="1" objects="1" scenarios="1"/>
  <mergeCells count="41">
    <mergeCell ref="A7:C7"/>
    <mergeCell ref="A14:C14"/>
    <mergeCell ref="A24:C24"/>
    <mergeCell ref="A21:C21"/>
    <mergeCell ref="A51:C51"/>
    <mergeCell ref="H8:H11"/>
    <mergeCell ref="H15:H18"/>
    <mergeCell ref="H35:H37"/>
    <mergeCell ref="H41:H43"/>
    <mergeCell ref="H47:H48"/>
    <mergeCell ref="H52:H53"/>
    <mergeCell ref="E66:F66"/>
    <mergeCell ref="E67:F67"/>
    <mergeCell ref="E68:F68"/>
    <mergeCell ref="E69:F69"/>
    <mergeCell ref="E65:F65"/>
    <mergeCell ref="E70:F70"/>
    <mergeCell ref="E71:F71"/>
    <mergeCell ref="E72:F72"/>
    <mergeCell ref="E73:F73"/>
    <mergeCell ref="E74:F74"/>
    <mergeCell ref="B70:D70"/>
    <mergeCell ref="B71:D71"/>
    <mergeCell ref="B72:D72"/>
    <mergeCell ref="B73:D73"/>
    <mergeCell ref="B74:D74"/>
    <mergeCell ref="B65:D65"/>
    <mergeCell ref="B66:D66"/>
    <mergeCell ref="B67:D67"/>
    <mergeCell ref="B68:D68"/>
    <mergeCell ref="B69:D69"/>
    <mergeCell ref="E81:F81"/>
    <mergeCell ref="B81:D81"/>
    <mergeCell ref="E82:F82"/>
    <mergeCell ref="B82:D82"/>
    <mergeCell ref="B78:D78"/>
    <mergeCell ref="B79:D79"/>
    <mergeCell ref="B80:D80"/>
    <mergeCell ref="E78:F78"/>
    <mergeCell ref="E79:F79"/>
    <mergeCell ref="E80:F80"/>
  </mergeCells>
  <printOptions/>
  <pageMargins left="0" right="0" top="0" bottom="0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MVCR</cp:lastModifiedBy>
  <cp:lastPrinted>2016-11-18T13:45:53Z</cp:lastPrinted>
  <dcterms:created xsi:type="dcterms:W3CDTF">2016-11-01T09:47:18Z</dcterms:created>
  <dcterms:modified xsi:type="dcterms:W3CDTF">2016-11-18T14:01:28Z</dcterms:modified>
  <cp:category/>
  <cp:version/>
  <cp:contentType/>
  <cp:contentStatus/>
</cp:coreProperties>
</file>