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85" windowWidth="18735" windowHeight="8385" activeTab="0"/>
  </bookViews>
  <sheets>
    <sheet name="Stavba" sheetId="1" r:id="rId1"/>
    <sheet name="SO 04 1 Pol" sheetId="4" r:id="rId2"/>
  </sheets>
  <definedNames>
    <definedName name="CelkemObjekty" localSheetId="0">'Stavba'!$F$32</definedName>
    <definedName name="CisloStavby" localSheetId="0">'Stavba'!$D$10</definedName>
    <definedName name="dadresa" localSheetId="0">'Stavba'!$D$13</definedName>
    <definedName name="DIČ" localSheetId="0">'Stavba'!$K$13</definedName>
    <definedName name="dmisto" localSheetId="0">'Stavba'!$D$14</definedName>
    <definedName name="dpsc" localSheetId="0">'Stavba'!$C$14</definedName>
    <definedName name="IČO" localSheetId="0">'Stavba'!$K$12</definedName>
    <definedName name="NazevObjektu" localSheetId="0">'Stavba'!$C$30</definedName>
    <definedName name="NazevStavby" localSheetId="0">'Stavba'!$E$10</definedName>
    <definedName name="Objednatel" localSheetId="0">'Stavba'!$D$16</definedName>
    <definedName name="Objekt" localSheetId="0">'Stavba'!$B$30</definedName>
    <definedName name="_xlnm.Print_Area" localSheetId="1">'SO 04 1 Pol'!$A$1:$G$105</definedName>
    <definedName name="_xlnm.Print_Area" localSheetId="0">'Stavba'!$B$3:$J$66</definedName>
    <definedName name="odic" localSheetId="0">'Stavba'!$K$17</definedName>
    <definedName name="oico" localSheetId="0">'Stavba'!$K$16</definedName>
    <definedName name="omisto" localSheetId="0">'Stavba'!$D$18</definedName>
    <definedName name="onazev" localSheetId="0">'Stavba'!$D$17</definedName>
    <definedName name="opsc" localSheetId="0">'Stavba'!$C$18</definedName>
    <definedName name="SazbaDPH1" localSheetId="0">'Stavba'!$D$22</definedName>
    <definedName name="SazbaDPH2" localSheetId="0">'Stavba'!$D$24</definedName>
    <definedName name="solver_lin" localSheetId="1" hidden="1">0</definedName>
    <definedName name="solver_num" localSheetId="1" hidden="1">0</definedName>
    <definedName name="solver_opt" localSheetId="1" hidden="1">#REF!</definedName>
    <definedName name="solver_typ" localSheetId="1" hidden="1">1</definedName>
    <definedName name="solver_val" localSheetId="1" hidden="1">0</definedName>
    <definedName name="SoucetDilu" localSheetId="0">'Stavba'!$F$48:$J$48</definedName>
    <definedName name="StavbaCelkem" localSheetId="0">'Stavba'!$H$32</definedName>
    <definedName name="Zhotovitel" localSheetId="0">'Stavba'!$D$12</definedName>
    <definedName name="_xlnm.Print_Titles" localSheetId="1">'SO 04 1 Pol'!$1:$6</definedName>
  </definedNames>
  <calcPr calcId="152511"/>
</workbook>
</file>

<file path=xl/sharedStrings.xml><?xml version="1.0" encoding="utf-8"?>
<sst xmlns="http://schemas.openxmlformats.org/spreadsheetml/2006/main" count="302" uniqueCount="185">
  <si>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</si>
  <si>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</si>
  <si>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</si>
  <si>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</si>
  <si>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</si>
  <si>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</si>
  <si>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</si>
  <si>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</si>
  <si>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</si>
  <si>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</si>
  <si>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</si>
  <si>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</si>
  <si>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</si>
  <si>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</si>
  <si>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</si>
  <si>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</si>
  <si>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</si>
  <si>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</si>
  <si>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</si>
  <si>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</si>
  <si>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</si>
  <si>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</si>
  <si>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</si>
  <si>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</si>
  <si>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</si>
  <si>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</si>
  <si>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</si>
  <si>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</si>
  <si>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</si>
  <si>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</si>
  <si>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</si>
  <si>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</si>
  <si>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</si>
  <si>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</si>
  <si>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</si>
  <si>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</si>
  <si>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</si>
  <si>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</si>
  <si>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</si>
  <si>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</si>
  <si>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</si>
  <si>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</si>
  <si>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281</t>
  </si>
  <si>
    <t>281 Oprava fasády a střechy KŘP-U,Dc-Husovo nám.</t>
  </si>
  <si>
    <t>SO 04</t>
  </si>
  <si>
    <t>Výměna oken</t>
  </si>
  <si>
    <t>SO 04 Výměna oken</t>
  </si>
  <si>
    <t>61</t>
  </si>
  <si>
    <t>Upravy povrchů vnitřní</t>
  </si>
  <si>
    <t>61 Upravy povrchů vnitřní</t>
  </si>
  <si>
    <t>612421637R00</t>
  </si>
  <si>
    <t>Omítka vnitřní zdiva, MVC, štuková včetně malby</t>
  </si>
  <si>
    <t>m2</t>
  </si>
  <si>
    <t>vyspravení ostění-cca 15m2:15</t>
  </si>
  <si>
    <t>64</t>
  </si>
  <si>
    <t>Výplně otvorů</t>
  </si>
  <si>
    <t>64 Výplně otvorů</t>
  </si>
  <si>
    <t>648951411RT2</t>
  </si>
  <si>
    <t>m</t>
  </si>
  <si>
    <t>pozice C:9*0,875</t>
  </si>
  <si>
    <t>posice D:4*0,875</t>
  </si>
  <si>
    <t>posice E:1*0,73</t>
  </si>
  <si>
    <t>96</t>
  </si>
  <si>
    <t>Bourání konstrukcí</t>
  </si>
  <si>
    <t>96 Bourání konstrukcí</t>
  </si>
  <si>
    <t>9*0,875</t>
  </si>
  <si>
    <t>4*0,875</t>
  </si>
  <si>
    <t>1*0,73</t>
  </si>
  <si>
    <t>968082002U00</t>
  </si>
  <si>
    <t>Vybourání  rámů oken jedn do 4 m2 včetně odvozu na skládku</t>
  </si>
  <si>
    <t>včetně  vyvěšení okenních křídel:</t>
  </si>
  <si>
    <t>11*1,967*1,16</t>
  </si>
  <si>
    <t>13*2,247*1,137</t>
  </si>
  <si>
    <t>9*1,46*0,875</t>
  </si>
  <si>
    <t>4*1,285*0,875</t>
  </si>
  <si>
    <t>1*1,29*0,73</t>
  </si>
  <si>
    <t>968096001R00</t>
  </si>
  <si>
    <t xml:space="preserve">Bourání parapetů vnitřních š. do 20 cm </t>
  </si>
  <si>
    <t>u oken A,B zůstává stáv. teraso:</t>
  </si>
  <si>
    <t>97</t>
  </si>
  <si>
    <t>Prorážení otvorů</t>
  </si>
  <si>
    <t>97 Prorážení otvorů</t>
  </si>
  <si>
    <t>979082111R00</t>
  </si>
  <si>
    <t xml:space="preserve">Vnitrostaveništní doprava suti do 10 m </t>
  </si>
  <si>
    <t>t</t>
  </si>
  <si>
    <t>2,3</t>
  </si>
  <si>
    <t>979098231U00</t>
  </si>
  <si>
    <t>764</t>
  </si>
  <si>
    <t>Konstrukce klempířské</t>
  </si>
  <si>
    <t>764 Konstrukce klempířské</t>
  </si>
  <si>
    <t>A:11*1,16</t>
  </si>
  <si>
    <t>B:13*1,137</t>
  </si>
  <si>
    <t>C:9*0,875</t>
  </si>
  <si>
    <t>D:4*0,875</t>
  </si>
  <si>
    <t>E:1*0,73</t>
  </si>
  <si>
    <t>766</t>
  </si>
  <si>
    <t>Konstrukce truhlářské</t>
  </si>
  <si>
    <t>766 Konstrukce truhlářské</t>
  </si>
  <si>
    <t>766601211RT1</t>
  </si>
  <si>
    <t>Těsnění okenní spáry, ostění, PT fólie+ PP páska folie š. 70 mm,  páska tl. 2 mm, š. 10 mm</t>
  </si>
  <si>
    <t>Vložení parotěsné okenní folie, paropropustné expanzní pásky :</t>
  </si>
  <si>
    <t>a vyplnění spáry PU pěnou.:</t>
  </si>
  <si>
    <t>11*(1,967+1,16)*2*2</t>
  </si>
  <si>
    <t>13*(2,247+1,137)*2*2</t>
  </si>
  <si>
    <t>9*(1,46+0,875)*2*2</t>
  </si>
  <si>
    <t>4*(1,285+0,875)*2*2</t>
  </si>
  <si>
    <t>1*(1,29+0,73)*2*2</t>
  </si>
  <si>
    <t>769</t>
  </si>
  <si>
    <t>Otvorové prvky z plastu</t>
  </si>
  <si>
    <t>769 Otvorové prvky z plastu</t>
  </si>
  <si>
    <t>769000000R00</t>
  </si>
  <si>
    <t xml:space="preserve">Montáž plastových oken </t>
  </si>
  <si>
    <t>kus</t>
  </si>
  <si>
    <t>A:11</t>
  </si>
  <si>
    <t>B:13</t>
  </si>
  <si>
    <t>C:9</t>
  </si>
  <si>
    <t>D:4</t>
  </si>
  <si>
    <t>E:1</t>
  </si>
  <si>
    <t>barva bílá:9</t>
  </si>
  <si>
    <t>včetně  klik kov- bílé:</t>
  </si>
  <si>
    <t>barva bílá:4</t>
  </si>
  <si>
    <t>včetně klik kov-bílá:</t>
  </si>
  <si>
    <t>barva bílá:1</t>
  </si>
  <si>
    <t>včetně klik kov-bílé:</t>
  </si>
  <si>
    <t>barva bílá:11</t>
  </si>
  <si>
    <t>včetně kovových klik bílých:</t>
  </si>
  <si>
    <t>barva bílá:13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</si>
  <si>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</si>
  <si>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</si>
  <si>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</si>
  <si>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</si>
  <si>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</si>
  <si>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</si>
  <si>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</si>
  <si>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</si>
  <si>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Krajské ředitelství policie Ústeckého kraje</t>
  </si>
  <si>
    <t>1 Výměna oken</t>
  </si>
  <si>
    <t>Lidické náměstí 899/P</t>
  </si>
  <si>
    <t>Ústí n Labem</t>
  </si>
  <si>
    <t>vyspravení ostění-cca 20m2:20</t>
  </si>
  <si>
    <t>2*0,875</t>
  </si>
  <si>
    <t>2*1,285*0,875</t>
  </si>
  <si>
    <t>pozice D:2*0,875</t>
  </si>
  <si>
    <t>pozice E:1*0,73</t>
  </si>
  <si>
    <t>Osazení parapetních desek plastových š. do 25 cm včetně dodávky parapetní desky š. 20 cm</t>
  </si>
  <si>
    <t>pozice H:1*0,91</t>
  </si>
  <si>
    <t>pozice CH:1*0,92</t>
  </si>
  <si>
    <t>1*1,43*0,92</t>
  </si>
  <si>
    <t>1*1,21*0,93</t>
  </si>
  <si>
    <t>1*0,91</t>
  </si>
  <si>
    <t>1*0,92</t>
  </si>
  <si>
    <t>u oken A,B,I zůstává stáv. teraso:</t>
  </si>
  <si>
    <t xml:space="preserve">Skládkovné  sklo , vč. rámů </t>
  </si>
  <si>
    <t>2,5</t>
  </si>
  <si>
    <t>764410350R99</t>
  </si>
  <si>
    <t>Přechodové lišty na vnější straně okna (na parapet)</t>
  </si>
  <si>
    <t>D:2*0,875</t>
  </si>
  <si>
    <t>H:1*0,91</t>
  </si>
  <si>
    <t>CH:1*0,92</t>
  </si>
  <si>
    <t>2*(1,285+0,875)*2*2</t>
  </si>
  <si>
    <t>1*(1,43*0,92)*2*2</t>
  </si>
  <si>
    <t>1*(1,21*0,93)*2*2</t>
  </si>
  <si>
    <t>D:2</t>
  </si>
  <si>
    <t>H:1</t>
  </si>
  <si>
    <t>CH:1</t>
  </si>
  <si>
    <t>I:1</t>
  </si>
  <si>
    <t>barva bílá:2</t>
  </si>
  <si>
    <t>Oprava fasády a střechy KŘP-U,Dc-Husovo nám. - výměna oken</t>
  </si>
  <si>
    <t xml:space="preserve">Slepý rozpočet </t>
  </si>
  <si>
    <t>Výkaz výměr:</t>
  </si>
  <si>
    <t>pozice I:1*0,5</t>
  </si>
  <si>
    <t>1*0,85*0,5</t>
  </si>
  <si>
    <t>I:1*0,5</t>
  </si>
  <si>
    <t>1*(0,85*0,5)*2*2</t>
  </si>
  <si>
    <t>Dodávka + montáž žaluzie - barva bílá</t>
  </si>
  <si>
    <t>barva bílá:</t>
  </si>
  <si>
    <r>
      <t>Dodávka okno  plastové 1461 x 875 dvojsklo, 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poz.C</t>
    </r>
  </si>
  <si>
    <r>
      <t>Dodávka okno plastové 850 x 500 dvojsklo,
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poz.I</t>
    </r>
  </si>
  <si>
    <r>
      <t>Dodávka okno plastové 1210 x 930 dvojsklo,
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poz.CH</t>
    </r>
  </si>
  <si>
    <r>
      <t>Dodávka okno plastové 1430 x 920 dvojsklo,
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poz.H</t>
    </r>
  </si>
  <si>
    <r>
      <t>Dodávka okno plastové 2247 x 1137 dvojsklo,
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poz.B</t>
    </r>
  </si>
  <si>
    <r>
      <t>Dodávka okno plastové 1967 x 1160 dvojsklo,
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poz.A</t>
    </r>
  </si>
  <si>
    <r>
      <t>Dodávka okno  plastové 1290 x 730 dvojsklo, 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poz.E</t>
    </r>
  </si>
  <si>
    <r>
      <t>Dodávka okno plastové 1285 x 875 dvojsklo, celoob.kov.,mikrovent.U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=1,1 W/M2/K, poz.D</t>
    </r>
  </si>
  <si>
    <t xml:space="preserve">Příloha č 1 k č. j. KRPU-235936-3/ČJ-2016-0400VZ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</si>
</sst>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vertAlign val="subscript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dotted"/>
      <bottom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 style="dotted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49" fontId="7" fillId="0" borderId="16" xfId="20" applyNumberFormat="1" applyFont="1" applyBorder="1">
      <alignment/>
      <protection/>
    </xf>
    <xf numFmtId="49" fontId="7" fillId="0" borderId="17" xfId="20" applyNumberFormat="1" applyFont="1" applyBorder="1">
      <alignment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16" xfId="20" applyFont="1" applyBorder="1">
      <alignment/>
      <protection/>
    </xf>
    <xf numFmtId="49" fontId="1" fillId="0" borderId="16" xfId="20" applyNumberFormat="1" applyFont="1" applyBorder="1" applyAlignment="1">
      <alignment horizontal="left"/>
      <protection/>
    </xf>
    <xf numFmtId="0" fontId="1" fillId="0" borderId="18" xfId="20" applyFont="1" applyBorder="1">
      <alignment/>
      <protection/>
    </xf>
    <xf numFmtId="0" fontId="1" fillId="0" borderId="17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19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0" fontId="3" fillId="0" borderId="20" xfId="20" applyFont="1" applyBorder="1" applyAlignment="1">
      <alignment horizontal="left"/>
      <protection/>
    </xf>
    <xf numFmtId="4" fontId="8" fillId="6" borderId="14" xfId="20" applyNumberFormat="1" applyFont="1" applyFill="1" applyBorder="1" applyAlignment="1">
      <alignment horizontal="right"/>
      <protection/>
    </xf>
    <xf numFmtId="0" fontId="5" fillId="0" borderId="0" xfId="0" applyFont="1"/>
    <xf numFmtId="0" fontId="5" fillId="0" borderId="0" xfId="0" applyFont="1" applyAlignment="1">
      <alignment/>
    </xf>
    <xf numFmtId="3" fontId="6" fillId="7" borderId="11" xfId="0" applyNumberFormat="1" applyFont="1" applyFill="1" applyBorder="1" applyAlignment="1">
      <alignment horizontal="right" vertical="center"/>
    </xf>
    <xf numFmtId="3" fontId="6" fillId="7" borderId="21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9" fontId="14" fillId="5" borderId="23" xfId="20" applyNumberFormat="1" applyFont="1" applyFill="1" applyBorder="1" applyAlignment="1">
      <alignment horizontal="left" wrapText="1"/>
      <protection/>
    </xf>
    <xf numFmtId="49" fontId="15" fillId="0" borderId="24" xfId="0" applyNumberFormat="1" applyFont="1" applyBorder="1" applyAlignment="1">
      <alignment horizontal="left" wrapText="1"/>
    </xf>
    <xf numFmtId="49" fontId="14" fillId="5" borderId="24" xfId="20" applyNumberFormat="1" applyFont="1" applyFill="1" applyBorder="1" applyAlignment="1">
      <alignment horizontal="left" wrapText="1"/>
      <protection/>
    </xf>
    <xf numFmtId="49" fontId="14" fillId="5" borderId="25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49" fontId="1" fillId="0" borderId="28" xfId="20" applyNumberFormat="1" applyFont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1" fillId="0" borderId="30" xfId="20" applyFont="1" applyBorder="1" applyAlignment="1">
      <alignment horizontal="center" shrinkToFit="1"/>
      <protection/>
    </xf>
    <xf numFmtId="0" fontId="1" fillId="0" borderId="17" xfId="20" applyFont="1" applyBorder="1" applyAlignment="1">
      <alignment horizontal="center" shrinkToFit="1"/>
      <protection/>
    </xf>
    <xf numFmtId="0" fontId="1" fillId="0" borderId="31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67"/>
  <sheetViews>
    <sheetView showGridLines="0" tabSelected="1" zoomScaleSheetLayoutView="75" workbookViewId="0" topLeftCell="B34">
      <selection activeCell="B3" sqref="B3:J66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3" spans="2:10" s="143" customFormat="1" ht="15">
      <c r="B3" s="143" t="s">
        <v>184</v>
      </c>
      <c r="G3" s="144"/>
      <c r="I3" s="144"/>
      <c r="J3" s="144"/>
    </row>
    <row r="4" spans="7:10" s="143" customFormat="1" ht="15">
      <c r="G4" s="144"/>
      <c r="I4" s="144"/>
      <c r="J4" s="144"/>
    </row>
    <row r="6" ht="12" customHeight="1"/>
    <row r="7" spans="2:11" ht="17.25" customHeight="1">
      <c r="B7" s="3"/>
      <c r="C7" s="4" t="s">
        <v>0</v>
      </c>
      <c r="E7" s="5"/>
      <c r="F7" s="4"/>
      <c r="G7" s="6"/>
      <c r="H7" s="7" t="s">
        <v>1</v>
      </c>
      <c r="I7" s="8">
        <f ca="1">TODAY()</f>
        <v>42688</v>
      </c>
      <c r="K7" s="3"/>
    </row>
    <row r="8" spans="3:4" ht="6" customHeight="1">
      <c r="C8" s="9"/>
      <c r="D8" s="10" t="s">
        <v>2</v>
      </c>
    </row>
    <row r="9" ht="4.5" customHeight="1"/>
    <row r="10" spans="3:15" ht="13.5" customHeight="1">
      <c r="C10" s="11" t="s">
        <v>3</v>
      </c>
      <c r="D10" s="12" t="s">
        <v>42</v>
      </c>
      <c r="E10" s="140" t="s">
        <v>167</v>
      </c>
      <c r="F10" s="14"/>
      <c r="G10" s="15"/>
      <c r="H10" s="14"/>
      <c r="I10" s="15"/>
      <c r="O10" s="8"/>
    </row>
    <row r="12" spans="3:11" ht="12.75">
      <c r="C12" s="16" t="s">
        <v>4</v>
      </c>
      <c r="D12" s="17" t="s">
        <v>135</v>
      </c>
      <c r="H12" s="18" t="s">
        <v>5</v>
      </c>
      <c r="J12" s="17"/>
      <c r="K12" s="17"/>
    </row>
    <row r="13" spans="4:11" ht="12.75">
      <c r="D13" s="17" t="s">
        <v>137</v>
      </c>
      <c r="H13" s="18" t="s">
        <v>6</v>
      </c>
      <c r="J13" s="17"/>
      <c r="K13" s="17"/>
    </row>
    <row r="14" spans="3:10" ht="12.75">
      <c r="C14" s="18"/>
      <c r="D14" s="17" t="s">
        <v>138</v>
      </c>
      <c r="H14" s="18"/>
      <c r="J14" s="17"/>
    </row>
    <row r="15" spans="8:10" ht="12.75">
      <c r="H15" s="18"/>
      <c r="J15" s="17"/>
    </row>
    <row r="16" spans="3:11" ht="12.75">
      <c r="C16" s="16" t="s">
        <v>7</v>
      </c>
      <c r="D16" s="17"/>
      <c r="H16" s="18" t="s">
        <v>5</v>
      </c>
      <c r="J16" s="17"/>
      <c r="K16" s="17"/>
    </row>
    <row r="17" spans="4:11" ht="12.75">
      <c r="D17" s="17"/>
      <c r="H17" s="18" t="s">
        <v>6</v>
      </c>
      <c r="J17" s="17"/>
      <c r="K17" s="17"/>
    </row>
    <row r="18" spans="3:10" ht="12" customHeight="1">
      <c r="C18" s="18"/>
      <c r="D18" s="17"/>
      <c r="J18" s="18"/>
    </row>
    <row r="19" spans="3:10" ht="24.75" customHeight="1">
      <c r="C19" s="19" t="s">
        <v>8</v>
      </c>
      <c r="H19" s="19" t="s">
        <v>9</v>
      </c>
      <c r="J19" s="18"/>
    </row>
    <row r="20" ht="25.5" customHeight="1"/>
    <row r="21" spans="2:11" ht="13.5" customHeight="1">
      <c r="B21" s="20"/>
      <c r="C21" s="21"/>
      <c r="D21" s="21"/>
      <c r="E21" s="22"/>
      <c r="F21" s="23"/>
      <c r="G21" s="24"/>
      <c r="H21" s="25"/>
      <c r="I21" s="24"/>
      <c r="J21" s="26" t="s">
        <v>10</v>
      </c>
      <c r="K21" s="27"/>
    </row>
    <row r="22" spans="2:11" ht="15" customHeight="1">
      <c r="B22" s="28" t="s">
        <v>11</v>
      </c>
      <c r="C22" s="29"/>
      <c r="D22" s="30">
        <v>15</v>
      </c>
      <c r="E22" s="31" t="s">
        <v>12</v>
      </c>
      <c r="F22" s="32"/>
      <c r="G22" s="33"/>
      <c r="H22" s="33"/>
      <c r="I22" s="147">
        <f>ROUND(G32,0)</f>
        <v>0</v>
      </c>
      <c r="J22" s="148"/>
      <c r="K22" s="34"/>
    </row>
    <row r="23" spans="2:11" ht="12.75">
      <c r="B23" s="28" t="s">
        <v>13</v>
      </c>
      <c r="C23" s="29"/>
      <c r="D23" s="30">
        <f>SazbaDPH1</f>
        <v>15</v>
      </c>
      <c r="E23" s="31" t="s">
        <v>12</v>
      </c>
      <c r="F23" s="35"/>
      <c r="G23" s="36"/>
      <c r="H23" s="36"/>
      <c r="I23" s="149">
        <f>ROUND(I22*D23/100,0)</f>
        <v>0</v>
      </c>
      <c r="J23" s="150"/>
      <c r="K23" s="34"/>
    </row>
    <row r="24" spans="2:11" ht="12.75">
      <c r="B24" s="28" t="s">
        <v>11</v>
      </c>
      <c r="C24" s="29"/>
      <c r="D24" s="30">
        <v>21</v>
      </c>
      <c r="E24" s="31" t="s">
        <v>12</v>
      </c>
      <c r="F24" s="35"/>
      <c r="G24" s="36"/>
      <c r="H24" s="36"/>
      <c r="I24" s="149">
        <f>ROUND(H32,0)</f>
        <v>0</v>
      </c>
      <c r="J24" s="150"/>
      <c r="K24" s="34"/>
    </row>
    <row r="25" spans="2:11" ht="13.5" thickBot="1">
      <c r="B25" s="28" t="s">
        <v>13</v>
      </c>
      <c r="C25" s="29"/>
      <c r="D25" s="30">
        <f>SazbaDPH2</f>
        <v>21</v>
      </c>
      <c r="E25" s="31" t="s">
        <v>12</v>
      </c>
      <c r="F25" s="37"/>
      <c r="G25" s="38"/>
      <c r="H25" s="38"/>
      <c r="I25" s="151">
        <f>ROUND(I24*D24/100,0)</f>
        <v>0</v>
      </c>
      <c r="J25" s="152"/>
      <c r="K25" s="34"/>
    </row>
    <row r="26" spans="2:11" ht="16.5" thickBot="1">
      <c r="B26" s="39" t="s">
        <v>14</v>
      </c>
      <c r="C26" s="40"/>
      <c r="D26" s="40"/>
      <c r="E26" s="41"/>
      <c r="F26" s="42"/>
      <c r="G26" s="43"/>
      <c r="H26" s="43"/>
      <c r="I26" s="145">
        <f>SUM(I22:I25)</f>
        <v>0</v>
      </c>
      <c r="J26" s="146"/>
      <c r="K26" s="44"/>
    </row>
    <row r="27" ht="1.5" customHeight="1"/>
    <row r="28" spans="2:12" ht="15.75" customHeight="1">
      <c r="B28" s="13" t="s">
        <v>15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ht="5.25" customHeight="1">
      <c r="L29" s="46"/>
    </row>
    <row r="30" spans="2:10" ht="24" customHeight="1">
      <c r="B30" s="47" t="s">
        <v>16</v>
      </c>
      <c r="C30" s="48"/>
      <c r="D30" s="48"/>
      <c r="E30" s="49"/>
      <c r="F30" s="50" t="s">
        <v>17</v>
      </c>
      <c r="G30" s="51" t="str">
        <f>CONCATENATE("Základ DPH ",SazbaDPH1," %")</f>
        <v>Základ DPH 15 %</v>
      </c>
      <c r="H30" s="50" t="str">
        <f>CONCATENATE("Základ DPH ",SazbaDPH2," %")</f>
        <v>Základ DPH 21 %</v>
      </c>
      <c r="I30" s="50" t="s">
        <v>18</v>
      </c>
      <c r="J30" s="50" t="s">
        <v>12</v>
      </c>
    </row>
    <row r="31" spans="2:10" ht="12.75">
      <c r="B31" s="52" t="s">
        <v>44</v>
      </c>
      <c r="C31" s="53" t="s">
        <v>45</v>
      </c>
      <c r="D31" s="54"/>
      <c r="E31" s="55"/>
      <c r="F31" s="56">
        <f>G31+H31+I31</f>
        <v>0</v>
      </c>
      <c r="G31" s="57">
        <v>0</v>
      </c>
      <c r="H31" s="58">
        <f>F48+G48+H66</f>
        <v>0</v>
      </c>
      <c r="I31" s="58">
        <f>(G31*SazbaDPH1)/100+(H31*SazbaDPH2)/100</f>
        <v>0</v>
      </c>
      <c r="J31" s="59" t="str">
        <f>IF(CelkemObjekty=0,"",F31/CelkemObjekty*100)</f>
        <v/>
      </c>
    </row>
    <row r="32" spans="2:10" ht="17.25" customHeight="1">
      <c r="B32" s="65" t="s">
        <v>19</v>
      </c>
      <c r="C32" s="66"/>
      <c r="D32" s="67"/>
      <c r="E32" s="68"/>
      <c r="F32" s="69">
        <f>SUM(F31:F31)</f>
        <v>0</v>
      </c>
      <c r="G32" s="69">
        <f>SUM(G31:G31)</f>
        <v>0</v>
      </c>
      <c r="H32" s="69">
        <f>SUM(H31:H31)</f>
        <v>0</v>
      </c>
      <c r="I32" s="69">
        <f>SUM(I31:I31)</f>
        <v>0</v>
      </c>
      <c r="J32" s="70" t="str">
        <f>IF(CelkemObjekty=0,"",F32/CelkemObjekty*100)</f>
        <v/>
      </c>
    </row>
    <row r="33" spans="2:11" ht="18">
      <c r="B33" s="13" t="s">
        <v>20</v>
      </c>
      <c r="C33" s="45"/>
      <c r="D33" s="45"/>
      <c r="E33" s="45"/>
      <c r="F33" s="45"/>
      <c r="G33" s="45"/>
      <c r="H33" s="45"/>
      <c r="I33" s="45"/>
      <c r="J33" s="45"/>
      <c r="K33" s="71"/>
    </row>
    <row r="34" ht="12.75">
      <c r="K34" s="71"/>
    </row>
    <row r="35" spans="2:10" ht="25.5">
      <c r="B35" s="72" t="s">
        <v>21</v>
      </c>
      <c r="C35" s="73" t="s">
        <v>22</v>
      </c>
      <c r="D35" s="48"/>
      <c r="E35" s="49"/>
      <c r="F35" s="50" t="s">
        <v>17</v>
      </c>
      <c r="G35" s="51" t="str">
        <f>CONCATENATE("Základ DPH ",SazbaDPH1," %")</f>
        <v>Základ DPH 15 %</v>
      </c>
      <c r="H35" s="50" t="str">
        <f>CONCATENATE("Základ DPH ",SazbaDPH2," %")</f>
        <v>Základ DPH 21 %</v>
      </c>
      <c r="I35" s="51" t="s">
        <v>18</v>
      </c>
      <c r="J35" s="50" t="s">
        <v>12</v>
      </c>
    </row>
    <row r="36" spans="2:10" ht="12.75">
      <c r="B36" s="74" t="s">
        <v>44</v>
      </c>
      <c r="C36" s="75" t="s">
        <v>136</v>
      </c>
      <c r="D36" s="54"/>
      <c r="E36" s="55"/>
      <c r="F36" s="56">
        <f>G36+H36+I36</f>
        <v>0</v>
      </c>
      <c r="G36" s="57">
        <v>0</v>
      </c>
      <c r="H36" s="58">
        <f>F48+G48+H62</f>
        <v>0</v>
      </c>
      <c r="I36" s="63">
        <f>(G36*SazbaDPH1)/100+(H36*SazbaDPH2)/100</f>
        <v>0</v>
      </c>
      <c r="J36" s="59" t="str">
        <f>IF(CelkemObjekty=0,"",F36/CelkemObjekty*100)</f>
        <v/>
      </c>
    </row>
    <row r="37" spans="2:10" ht="12.75">
      <c r="B37" s="65" t="s">
        <v>19</v>
      </c>
      <c r="C37" s="66"/>
      <c r="D37" s="67"/>
      <c r="E37" s="68"/>
      <c r="F37" s="69">
        <f>SUM(F36:F36)</f>
        <v>0</v>
      </c>
      <c r="G37" s="76">
        <f>SUM(G36:G36)</f>
        <v>0</v>
      </c>
      <c r="H37" s="69">
        <f>SUM(H36:H36)</f>
        <v>0</v>
      </c>
      <c r="I37" s="76">
        <f>SUM(I36:I36)</f>
        <v>0</v>
      </c>
      <c r="J37" s="70" t="str">
        <f>IF(CelkemObjekty=0,"",F37/CelkemObjekty*100)</f>
        <v/>
      </c>
    </row>
    <row r="38" spans="2:10" ht="20.25" customHeight="1">
      <c r="B38" s="13" t="s">
        <v>23</v>
      </c>
      <c r="C38" s="45"/>
      <c r="D38" s="45"/>
      <c r="E38" s="45"/>
      <c r="F38" s="45"/>
      <c r="G38" s="45"/>
      <c r="H38" s="45"/>
      <c r="I38" s="45"/>
      <c r="J38" s="45"/>
    </row>
    <row r="39" ht="9" customHeight="1"/>
    <row r="40" spans="2:10" ht="12.75">
      <c r="B40" s="47" t="s">
        <v>24</v>
      </c>
      <c r="C40" s="48"/>
      <c r="D40" s="48"/>
      <c r="E40" s="50" t="s">
        <v>12</v>
      </c>
      <c r="F40" s="50" t="s">
        <v>25</v>
      </c>
      <c r="G40" s="51" t="s">
        <v>26</v>
      </c>
      <c r="H40" s="50" t="s">
        <v>27</v>
      </c>
      <c r="I40" s="51" t="s">
        <v>28</v>
      </c>
      <c r="J40" s="77" t="s">
        <v>29</v>
      </c>
    </row>
    <row r="41" spans="2:10" ht="12.75">
      <c r="B41" s="52" t="s">
        <v>47</v>
      </c>
      <c r="C41" s="53" t="s">
        <v>48</v>
      </c>
      <c r="D41" s="54"/>
      <c r="E41" s="78" t="str">
        <f aca="true" t="shared" si="0" ref="E41:E47">IF(SUM(SoucetDilu)=0,"",SUM(F41:J41)/SUM(SoucetDilu)*100)</f>
        <v/>
      </c>
      <c r="F41" s="58">
        <f>'SO 04 1 Pol'!G10</f>
        <v>0</v>
      </c>
      <c r="G41" s="57">
        <v>0</v>
      </c>
      <c r="H41" s="58">
        <v>0</v>
      </c>
      <c r="I41" s="57">
        <v>0</v>
      </c>
      <c r="J41" s="58">
        <v>0</v>
      </c>
    </row>
    <row r="42" spans="2:10" ht="12.75">
      <c r="B42" s="60" t="s">
        <v>54</v>
      </c>
      <c r="C42" s="61" t="s">
        <v>55</v>
      </c>
      <c r="D42" s="62"/>
      <c r="E42" s="79" t="str">
        <f t="shared" si="0"/>
        <v/>
      </c>
      <c r="F42" s="64">
        <f>'SO 04 1 Pol'!G19</f>
        <v>0</v>
      </c>
      <c r="G42" s="63">
        <v>0</v>
      </c>
      <c r="H42" s="64">
        <v>0</v>
      </c>
      <c r="I42" s="63">
        <v>0</v>
      </c>
      <c r="J42" s="64">
        <v>0</v>
      </c>
    </row>
    <row r="43" spans="2:10" ht="12.75">
      <c r="B43" s="60" t="s">
        <v>87</v>
      </c>
      <c r="C43" s="61" t="s">
        <v>88</v>
      </c>
      <c r="D43" s="62"/>
      <c r="E43" s="79" t="str">
        <f t="shared" si="0"/>
        <v/>
      </c>
      <c r="F43" s="64">
        <v>0</v>
      </c>
      <c r="G43" s="63">
        <f>'SO 04 1 Pol'!G55</f>
        <v>0</v>
      </c>
      <c r="H43" s="64">
        <v>0</v>
      </c>
      <c r="I43" s="63">
        <v>0</v>
      </c>
      <c r="J43" s="64">
        <v>0</v>
      </c>
    </row>
    <row r="44" spans="2:10" ht="12.75">
      <c r="B44" s="60" t="s">
        <v>95</v>
      </c>
      <c r="C44" s="61" t="s">
        <v>96</v>
      </c>
      <c r="D44" s="62"/>
      <c r="E44" s="79" t="str">
        <f t="shared" si="0"/>
        <v/>
      </c>
      <c r="F44" s="64">
        <v>0</v>
      </c>
      <c r="G44" s="63">
        <f>'SO 04 1 Pol'!G68</f>
        <v>0</v>
      </c>
      <c r="H44" s="64">
        <v>0</v>
      </c>
      <c r="I44" s="63">
        <v>0</v>
      </c>
      <c r="J44" s="64">
        <v>0</v>
      </c>
    </row>
    <row r="45" spans="2:10" ht="12.75">
      <c r="B45" s="60" t="s">
        <v>107</v>
      </c>
      <c r="C45" s="61" t="s">
        <v>108</v>
      </c>
      <c r="D45" s="62"/>
      <c r="E45" s="79" t="str">
        <f t="shared" si="0"/>
        <v/>
      </c>
      <c r="F45" s="64">
        <v>0</v>
      </c>
      <c r="G45" s="63">
        <f>'SO 04 1 Pol'!G105</f>
        <v>0</v>
      </c>
      <c r="H45" s="64">
        <v>0</v>
      </c>
      <c r="I45" s="63">
        <v>0</v>
      </c>
      <c r="J45" s="64">
        <v>0</v>
      </c>
    </row>
    <row r="46" spans="2:10" ht="12.75">
      <c r="B46" s="60" t="s">
        <v>62</v>
      </c>
      <c r="C46" s="61" t="s">
        <v>63</v>
      </c>
      <c r="D46" s="62"/>
      <c r="E46" s="79" t="str">
        <f t="shared" si="0"/>
        <v/>
      </c>
      <c r="F46" s="64">
        <f>'SO 04 1 Pol'!G38</f>
        <v>0</v>
      </c>
      <c r="G46" s="63">
        <v>0</v>
      </c>
      <c r="H46" s="64">
        <v>0</v>
      </c>
      <c r="I46" s="63">
        <v>0</v>
      </c>
      <c r="J46" s="64">
        <v>0</v>
      </c>
    </row>
    <row r="47" spans="2:10" ht="12.75">
      <c r="B47" s="60" t="s">
        <v>79</v>
      </c>
      <c r="C47" s="61" t="s">
        <v>80</v>
      </c>
      <c r="D47" s="62"/>
      <c r="E47" s="79" t="str">
        <f t="shared" si="0"/>
        <v/>
      </c>
      <c r="F47" s="64">
        <f>'SO 04 1 Pol'!G44</f>
        <v>0</v>
      </c>
      <c r="G47" s="63">
        <v>0</v>
      </c>
      <c r="H47" s="64">
        <v>0</v>
      </c>
      <c r="I47" s="63">
        <v>0</v>
      </c>
      <c r="J47" s="64">
        <v>0</v>
      </c>
    </row>
    <row r="48" spans="2:10" ht="12.75">
      <c r="B48" s="65" t="s">
        <v>19</v>
      </c>
      <c r="C48" s="66"/>
      <c r="D48" s="67"/>
      <c r="E48" s="80" t="str">
        <f>IF(SUM(SoucetDilu)=0,"",SUM(F48:J48)/SUM(SoucetDilu)*100)</f>
        <v/>
      </c>
      <c r="F48" s="69">
        <f>SUM(F41:F47)</f>
        <v>0</v>
      </c>
      <c r="G48" s="76">
        <f>SUM(G41:G47)</f>
        <v>0</v>
      </c>
      <c r="H48" s="69">
        <f>SUM(H41:H47)</f>
        <v>0</v>
      </c>
      <c r="I48" s="76">
        <f>SUM(I41:I47)</f>
        <v>0</v>
      </c>
      <c r="J48" s="69">
        <f>SUM(J41:J47)</f>
        <v>0</v>
      </c>
    </row>
    <row r="50" ht="2.25" customHeight="1"/>
    <row r="51" ht="1.5" customHeight="1"/>
    <row r="52" ht="0.75" customHeight="1"/>
    <row r="53" ht="0.75" customHeight="1"/>
    <row r="54" ht="0.75" customHeight="1"/>
    <row r="55" spans="2:10" ht="18">
      <c r="B55" s="13" t="s">
        <v>30</v>
      </c>
      <c r="C55" s="45"/>
      <c r="D55" s="45"/>
      <c r="E55" s="45"/>
      <c r="F55" s="45"/>
      <c r="G55" s="45"/>
      <c r="H55" s="45"/>
      <c r="I55" s="45"/>
      <c r="J55" s="45"/>
    </row>
    <row r="57" spans="2:10" ht="12.75">
      <c r="B57" s="47" t="s">
        <v>31</v>
      </c>
      <c r="C57" s="48"/>
      <c r="D57" s="48"/>
      <c r="E57" s="81"/>
      <c r="F57" s="82"/>
      <c r="G57" s="51"/>
      <c r="H57" s="50" t="s">
        <v>17</v>
      </c>
      <c r="I57" s="1"/>
      <c r="J57" s="1"/>
    </row>
    <row r="58" spans="2:10" ht="12.75">
      <c r="B58" s="52" t="s">
        <v>127</v>
      </c>
      <c r="C58" s="53"/>
      <c r="D58" s="54"/>
      <c r="E58" s="83"/>
      <c r="F58" s="84"/>
      <c r="G58" s="57"/>
      <c r="H58" s="58">
        <v>0</v>
      </c>
      <c r="I58" s="1"/>
      <c r="J58" s="1"/>
    </row>
    <row r="59" spans="2:10" ht="12.75">
      <c r="B59" s="60" t="s">
        <v>128</v>
      </c>
      <c r="C59" s="61"/>
      <c r="D59" s="62"/>
      <c r="E59" s="85"/>
      <c r="F59" s="86"/>
      <c r="G59" s="63"/>
      <c r="H59" s="64">
        <v>0</v>
      </c>
      <c r="I59" s="1"/>
      <c r="J59" s="1"/>
    </row>
    <row r="60" spans="2:10" ht="12.75">
      <c r="B60" s="60" t="s">
        <v>129</v>
      </c>
      <c r="C60" s="61"/>
      <c r="D60" s="62"/>
      <c r="E60" s="85"/>
      <c r="F60" s="86"/>
      <c r="G60" s="63"/>
      <c r="H60" s="64">
        <v>0</v>
      </c>
      <c r="I60" s="1"/>
      <c r="J60" s="1"/>
    </row>
    <row r="61" spans="2:10" ht="12.75">
      <c r="B61" s="60" t="s">
        <v>130</v>
      </c>
      <c r="C61" s="61"/>
      <c r="D61" s="62"/>
      <c r="E61" s="85"/>
      <c r="F61" s="86"/>
      <c r="G61" s="63"/>
      <c r="H61" s="64">
        <v>0</v>
      </c>
      <c r="I61" s="1"/>
      <c r="J61" s="1"/>
    </row>
    <row r="62" spans="2:10" ht="12.75">
      <c r="B62" s="60" t="s">
        <v>131</v>
      </c>
      <c r="C62" s="61"/>
      <c r="D62" s="62"/>
      <c r="E62" s="85"/>
      <c r="F62" s="86"/>
      <c r="G62" s="63"/>
      <c r="H62" s="64">
        <v>0</v>
      </c>
      <c r="I62" s="1"/>
      <c r="J62" s="1"/>
    </row>
    <row r="63" spans="2:10" ht="12.75">
      <c r="B63" s="60" t="s">
        <v>132</v>
      </c>
      <c r="C63" s="61"/>
      <c r="D63" s="62"/>
      <c r="E63" s="85"/>
      <c r="F63" s="86"/>
      <c r="G63" s="63"/>
      <c r="H63" s="64">
        <v>0</v>
      </c>
      <c r="I63" s="1"/>
      <c r="J63" s="1"/>
    </row>
    <row r="64" spans="2:10" ht="12.75">
      <c r="B64" s="60" t="s">
        <v>133</v>
      </c>
      <c r="C64" s="61"/>
      <c r="D64" s="62"/>
      <c r="E64" s="85"/>
      <c r="F64" s="86"/>
      <c r="G64" s="63"/>
      <c r="H64" s="64">
        <v>0</v>
      </c>
      <c r="I64" s="1"/>
      <c r="J64" s="1"/>
    </row>
    <row r="65" spans="2:10" ht="12.75">
      <c r="B65" s="60" t="s">
        <v>134</v>
      </c>
      <c r="C65" s="61"/>
      <c r="D65" s="62"/>
      <c r="E65" s="85"/>
      <c r="F65" s="86"/>
      <c r="G65" s="63"/>
      <c r="H65" s="64">
        <v>0</v>
      </c>
      <c r="I65" s="1"/>
      <c r="J65" s="1"/>
    </row>
    <row r="66" spans="2:10" ht="12.75">
      <c r="B66" s="65" t="s">
        <v>19</v>
      </c>
      <c r="C66" s="66"/>
      <c r="D66" s="67"/>
      <c r="E66" s="87"/>
      <c r="F66" s="88"/>
      <c r="G66" s="76"/>
      <c r="H66" s="69">
        <f>SUM(H58:H65)</f>
        <v>0</v>
      </c>
      <c r="I66" s="1"/>
      <c r="J66" s="1"/>
    </row>
    <row r="67" spans="9:10" ht="12.75">
      <c r="I67" s="1"/>
      <c r="J67" s="1"/>
    </row>
  </sheetData>
  <mergeCells count="5">
    <mergeCell ref="I26:J26"/>
    <mergeCell ref="I22:J22"/>
    <mergeCell ref="I23:J23"/>
    <mergeCell ref="I24:J24"/>
    <mergeCell ref="I25:J2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8"/>
  <sheetViews>
    <sheetView showGridLines="0" showZeros="0" zoomScaleSheetLayoutView="100" workbookViewId="0" topLeftCell="A88">
      <selection activeCell="H88" sqref="H88"/>
    </sheetView>
  </sheetViews>
  <sheetFormatPr defaultColWidth="9.00390625" defaultRowHeight="12.75"/>
  <cols>
    <col min="1" max="1" width="4.375" style="91" customWidth="1"/>
    <col min="2" max="2" width="11.625" style="91" customWidth="1"/>
    <col min="3" max="3" width="40.375" style="91" customWidth="1"/>
    <col min="4" max="4" width="5.625" style="91" customWidth="1"/>
    <col min="5" max="5" width="8.625" style="100" customWidth="1"/>
    <col min="6" max="6" width="9.875" style="91" customWidth="1"/>
    <col min="7" max="7" width="13.875" style="91" customWidth="1"/>
    <col min="8" max="8" width="75.375" style="91" customWidth="1"/>
    <col min="9" max="9" width="45.25390625" style="91" customWidth="1"/>
    <col min="10" max="16384" width="9.125" style="91" customWidth="1"/>
  </cols>
  <sheetData>
    <row r="1" spans="1:7" ht="15.75">
      <c r="A1" s="157" t="s">
        <v>168</v>
      </c>
      <c r="B1" s="157"/>
      <c r="C1" s="157"/>
      <c r="D1" s="157"/>
      <c r="E1" s="157"/>
      <c r="F1" s="157"/>
      <c r="G1" s="157"/>
    </row>
    <row r="2" spans="2:7" ht="14.25" customHeight="1" thickBot="1">
      <c r="B2" s="92"/>
      <c r="C2" s="93"/>
      <c r="D2" s="93"/>
      <c r="E2" s="94"/>
      <c r="F2" s="93"/>
      <c r="G2" s="93"/>
    </row>
    <row r="3" spans="1:7" ht="13.5" thickTop="1">
      <c r="A3" s="158" t="s">
        <v>3</v>
      </c>
      <c r="B3" s="159"/>
      <c r="C3" s="89" t="s">
        <v>43</v>
      </c>
      <c r="D3" s="95"/>
      <c r="E3" s="141" t="s">
        <v>169</v>
      </c>
      <c r="F3" s="96"/>
      <c r="G3" s="97"/>
    </row>
    <row r="4" spans="1:7" ht="13.5" thickBot="1">
      <c r="A4" s="160" t="s">
        <v>32</v>
      </c>
      <c r="B4" s="161"/>
      <c r="C4" s="90" t="s">
        <v>46</v>
      </c>
      <c r="D4" s="98"/>
      <c r="E4" s="162"/>
      <c r="F4" s="163"/>
      <c r="G4" s="164"/>
    </row>
    <row r="5" spans="1:7" ht="13.5" thickTop="1">
      <c r="A5" s="99"/>
      <c r="G5" s="101"/>
    </row>
    <row r="6" spans="1:7" ht="27" customHeight="1">
      <c r="A6" s="102" t="s">
        <v>33</v>
      </c>
      <c r="B6" s="103" t="s">
        <v>34</v>
      </c>
      <c r="C6" s="103" t="s">
        <v>35</v>
      </c>
      <c r="D6" s="103" t="s">
        <v>36</v>
      </c>
      <c r="E6" s="104" t="s">
        <v>37</v>
      </c>
      <c r="F6" s="103" t="s">
        <v>38</v>
      </c>
      <c r="G6" s="105" t="s">
        <v>39</v>
      </c>
    </row>
    <row r="7" spans="1:11" ht="12.75">
      <c r="A7" s="106" t="s">
        <v>40</v>
      </c>
      <c r="B7" s="107" t="s">
        <v>47</v>
      </c>
      <c r="C7" s="108" t="s">
        <v>48</v>
      </c>
      <c r="D7" s="109"/>
      <c r="E7" s="110"/>
      <c r="F7" s="110"/>
      <c r="G7" s="111"/>
      <c r="K7" s="112">
        <v>1</v>
      </c>
    </row>
    <row r="8" spans="1:76" ht="12.75">
      <c r="A8" s="113">
        <v>1</v>
      </c>
      <c r="B8" s="114" t="s">
        <v>50</v>
      </c>
      <c r="C8" s="115" t="s">
        <v>51</v>
      </c>
      <c r="D8" s="116" t="s">
        <v>52</v>
      </c>
      <c r="E8" s="117">
        <f>E9</f>
        <v>20</v>
      </c>
      <c r="F8" s="142"/>
      <c r="G8" s="118">
        <f>E8*F8</f>
        <v>0</v>
      </c>
      <c r="K8" s="112">
        <v>2</v>
      </c>
      <c r="W8" s="91">
        <v>1</v>
      </c>
      <c r="X8" s="91">
        <v>1</v>
      </c>
      <c r="Y8" s="91">
        <v>1</v>
      </c>
      <c r="AV8" s="91">
        <v>1</v>
      </c>
      <c r="AW8" s="91">
        <f>IF(AV8=1,G8,0)</f>
        <v>0</v>
      </c>
      <c r="AX8" s="91">
        <f>IF(AV8=2,G8,0)</f>
        <v>0</v>
      </c>
      <c r="AY8" s="91">
        <f>IF(AV8=3,G8,0)</f>
        <v>0</v>
      </c>
      <c r="AZ8" s="91">
        <f>IF(AV8=4,G8,0)</f>
        <v>0</v>
      </c>
      <c r="BA8" s="91">
        <f>IF(AV8=5,G8,0)</f>
        <v>0</v>
      </c>
      <c r="BW8" s="112">
        <v>1</v>
      </c>
      <c r="BX8" s="112">
        <v>1</v>
      </c>
    </row>
    <row r="9" spans="1:11" ht="12.75">
      <c r="A9" s="119"/>
      <c r="B9" s="121"/>
      <c r="C9" s="153" t="s">
        <v>139</v>
      </c>
      <c r="D9" s="154"/>
      <c r="E9" s="122">
        <v>20</v>
      </c>
      <c r="F9" s="123"/>
      <c r="G9" s="124"/>
      <c r="I9" s="120" t="s">
        <v>53</v>
      </c>
      <c r="K9" s="112"/>
    </row>
    <row r="10" spans="1:53" ht="12.75">
      <c r="A10" s="126"/>
      <c r="B10" s="127" t="s">
        <v>41</v>
      </c>
      <c r="C10" s="128" t="s">
        <v>49</v>
      </c>
      <c r="D10" s="129"/>
      <c r="E10" s="130"/>
      <c r="F10" s="131"/>
      <c r="G10" s="132">
        <f>SUM(G7:G9)</f>
        <v>0</v>
      </c>
      <c r="K10" s="112">
        <v>4</v>
      </c>
      <c r="AW10" s="133">
        <f>SUM(AW7:AW9)</f>
        <v>0</v>
      </c>
      <c r="AX10" s="133">
        <f>SUM(AX7:AX9)</f>
        <v>0</v>
      </c>
      <c r="AY10" s="133">
        <f>SUM(AY7:AY9)</f>
        <v>0</v>
      </c>
      <c r="AZ10" s="133">
        <f>SUM(AZ7:AZ9)</f>
        <v>0</v>
      </c>
      <c r="BA10" s="133">
        <f>SUM(BA7:BA9)</f>
        <v>0</v>
      </c>
    </row>
    <row r="11" spans="1:11" ht="12.75">
      <c r="A11" s="106" t="s">
        <v>40</v>
      </c>
      <c r="B11" s="107" t="s">
        <v>54</v>
      </c>
      <c r="C11" s="108" t="s">
        <v>55</v>
      </c>
      <c r="D11" s="109"/>
      <c r="E11" s="110"/>
      <c r="F11" s="110"/>
      <c r="G11" s="111"/>
      <c r="K11" s="112">
        <v>1</v>
      </c>
    </row>
    <row r="12" spans="1:76" ht="22.5">
      <c r="A12" s="113">
        <v>2</v>
      </c>
      <c r="B12" s="114" t="s">
        <v>57</v>
      </c>
      <c r="C12" s="115" t="s">
        <v>144</v>
      </c>
      <c r="D12" s="116" t="s">
        <v>58</v>
      </c>
      <c r="E12" s="117">
        <f>SUM(E13:E18)</f>
        <v>12.685</v>
      </c>
      <c r="F12" s="142"/>
      <c r="G12" s="118">
        <f>E12*F12</f>
        <v>0</v>
      </c>
      <c r="K12" s="112">
        <v>2</v>
      </c>
      <c r="W12" s="91">
        <v>1</v>
      </c>
      <c r="X12" s="91">
        <v>1</v>
      </c>
      <c r="Y12" s="91">
        <v>1</v>
      </c>
      <c r="AV12" s="91">
        <v>1</v>
      </c>
      <c r="AW12" s="91">
        <f>IF(AV12=1,G12,0)</f>
        <v>0</v>
      </c>
      <c r="AX12" s="91">
        <f>IF(AV12=2,G12,0)</f>
        <v>0</v>
      </c>
      <c r="AY12" s="91">
        <f>IF(AV12=3,G12,0)</f>
        <v>0</v>
      </c>
      <c r="AZ12" s="91">
        <f>IF(AV12=4,G12,0)</f>
        <v>0</v>
      </c>
      <c r="BA12" s="91">
        <f>IF(AV12=5,G12,0)</f>
        <v>0</v>
      </c>
      <c r="BW12" s="112">
        <v>1</v>
      </c>
      <c r="BX12" s="112">
        <v>1</v>
      </c>
    </row>
    <row r="13" spans="1:11" ht="12.75">
      <c r="A13" s="119"/>
      <c r="B13" s="121"/>
      <c r="C13" s="153" t="s">
        <v>59</v>
      </c>
      <c r="D13" s="154"/>
      <c r="E13" s="122">
        <v>7.875</v>
      </c>
      <c r="F13" s="123"/>
      <c r="G13" s="124"/>
      <c r="I13" s="120" t="s">
        <v>59</v>
      </c>
      <c r="K13" s="112"/>
    </row>
    <row r="14" spans="1:11" ht="12.75">
      <c r="A14" s="119"/>
      <c r="B14" s="121"/>
      <c r="C14" s="153" t="s">
        <v>142</v>
      </c>
      <c r="D14" s="154"/>
      <c r="E14" s="122">
        <f>2*0.875</f>
        <v>1.75</v>
      </c>
      <c r="F14" s="123"/>
      <c r="G14" s="124"/>
      <c r="I14" s="120" t="s">
        <v>60</v>
      </c>
      <c r="K14" s="112"/>
    </row>
    <row r="15" spans="1:11" ht="12.75">
      <c r="A15" s="119"/>
      <c r="B15" s="121"/>
      <c r="C15" s="153" t="s">
        <v>143</v>
      </c>
      <c r="D15" s="154"/>
      <c r="E15" s="122">
        <v>0.73</v>
      </c>
      <c r="F15" s="123"/>
      <c r="G15" s="124"/>
      <c r="I15" s="120" t="s">
        <v>61</v>
      </c>
      <c r="K15" s="112"/>
    </row>
    <row r="16" spans="1:11" ht="12.75">
      <c r="A16" s="119"/>
      <c r="B16" s="121"/>
      <c r="C16" s="153" t="s">
        <v>145</v>
      </c>
      <c r="D16" s="155"/>
      <c r="E16" s="122">
        <v>0.91</v>
      </c>
      <c r="F16" s="123"/>
      <c r="G16" s="124"/>
      <c r="I16" s="120"/>
      <c r="K16" s="112"/>
    </row>
    <row r="17" spans="1:11" ht="12.75">
      <c r="A17" s="119"/>
      <c r="B17" s="121"/>
      <c r="C17" s="153" t="s">
        <v>146</v>
      </c>
      <c r="D17" s="156"/>
      <c r="E17" s="122">
        <v>0.92</v>
      </c>
      <c r="F17" s="123"/>
      <c r="G17" s="124"/>
      <c r="I17" s="120"/>
      <c r="K17" s="112"/>
    </row>
    <row r="18" spans="1:11" ht="12.75">
      <c r="A18" s="119"/>
      <c r="B18" s="121"/>
      <c r="C18" s="153" t="s">
        <v>170</v>
      </c>
      <c r="D18" s="156"/>
      <c r="E18" s="122">
        <v>0.5</v>
      </c>
      <c r="F18" s="123"/>
      <c r="G18" s="124"/>
      <c r="I18" s="120"/>
      <c r="K18" s="112"/>
    </row>
    <row r="19" spans="1:53" ht="12.75">
      <c r="A19" s="126"/>
      <c r="B19" s="127" t="s">
        <v>41</v>
      </c>
      <c r="C19" s="128" t="s">
        <v>56</v>
      </c>
      <c r="D19" s="129"/>
      <c r="E19" s="130"/>
      <c r="F19" s="131"/>
      <c r="G19" s="132">
        <f>SUM(G11:G18)</f>
        <v>0</v>
      </c>
      <c r="K19" s="112">
        <v>4</v>
      </c>
      <c r="AW19" s="133">
        <f>SUM(AW11:AW15)</f>
        <v>0</v>
      </c>
      <c r="AX19" s="133">
        <f>SUM(AX11:AX15)</f>
        <v>0</v>
      </c>
      <c r="AY19" s="133">
        <f>SUM(AY11:AY15)</f>
        <v>0</v>
      </c>
      <c r="AZ19" s="133">
        <f>SUM(AZ11:AZ15)</f>
        <v>0</v>
      </c>
      <c r="BA19" s="133">
        <f>SUM(BA11:BA15)</f>
        <v>0</v>
      </c>
    </row>
    <row r="20" spans="1:11" ht="12.75">
      <c r="A20" s="106" t="s">
        <v>40</v>
      </c>
      <c r="B20" s="107" t="s">
        <v>62</v>
      </c>
      <c r="C20" s="108" t="s">
        <v>63</v>
      </c>
      <c r="D20" s="109"/>
      <c r="E20" s="110"/>
      <c r="F20" s="110"/>
      <c r="G20" s="111"/>
      <c r="K20" s="112">
        <v>1</v>
      </c>
    </row>
    <row r="21" spans="1:76" ht="22.5">
      <c r="A21" s="113">
        <v>3</v>
      </c>
      <c r="B21" s="114" t="s">
        <v>68</v>
      </c>
      <c r="C21" s="115" t="s">
        <v>69</v>
      </c>
      <c r="D21" s="116" t="s">
        <v>52</v>
      </c>
      <c r="E21" s="117">
        <f>SUM(E22:E30)</f>
        <v>75.86564999999999</v>
      </c>
      <c r="F21" s="142"/>
      <c r="G21" s="118">
        <f>E21*F21</f>
        <v>0</v>
      </c>
      <c r="K21" s="112">
        <v>2</v>
      </c>
      <c r="W21" s="91">
        <v>1</v>
      </c>
      <c r="X21" s="91">
        <v>1</v>
      </c>
      <c r="Y21" s="91">
        <v>1</v>
      </c>
      <c r="AV21" s="91">
        <v>1</v>
      </c>
      <c r="AW21" s="91">
        <f>IF(AV21=1,G21,0)</f>
        <v>0</v>
      </c>
      <c r="AX21" s="91">
        <f>IF(AV21=2,G21,0)</f>
        <v>0</v>
      </c>
      <c r="AY21" s="91">
        <f>IF(AV21=3,G21,0)</f>
        <v>0</v>
      </c>
      <c r="AZ21" s="91">
        <f>IF(AV21=4,G21,0)</f>
        <v>0</v>
      </c>
      <c r="BA21" s="91">
        <f>IF(AV21=5,G21,0)</f>
        <v>0</v>
      </c>
      <c r="BW21" s="112">
        <v>1</v>
      </c>
      <c r="BX21" s="112">
        <v>1</v>
      </c>
    </row>
    <row r="22" spans="1:11" ht="12.75">
      <c r="A22" s="119"/>
      <c r="B22" s="121"/>
      <c r="C22" s="153" t="s">
        <v>70</v>
      </c>
      <c r="D22" s="154"/>
      <c r="E22" s="122">
        <v>0</v>
      </c>
      <c r="F22" s="123"/>
      <c r="G22" s="124"/>
      <c r="I22" s="120" t="s">
        <v>70</v>
      </c>
      <c r="K22" s="112"/>
    </row>
    <row r="23" spans="1:11" ht="12.75">
      <c r="A23" s="119"/>
      <c r="B23" s="121"/>
      <c r="C23" s="153" t="s">
        <v>71</v>
      </c>
      <c r="D23" s="154"/>
      <c r="E23" s="122">
        <v>25.0989</v>
      </c>
      <c r="F23" s="123"/>
      <c r="G23" s="124"/>
      <c r="I23" s="120" t="s">
        <v>71</v>
      </c>
      <c r="K23" s="112"/>
    </row>
    <row r="24" spans="1:11" ht="12.75">
      <c r="A24" s="119"/>
      <c r="B24" s="121"/>
      <c r="C24" s="153" t="s">
        <v>72</v>
      </c>
      <c r="D24" s="154"/>
      <c r="E24" s="122">
        <v>33.2129</v>
      </c>
      <c r="F24" s="123"/>
      <c r="G24" s="124"/>
      <c r="I24" s="120" t="s">
        <v>72</v>
      </c>
      <c r="K24" s="112"/>
    </row>
    <row r="25" spans="1:11" ht="12.75">
      <c r="A25" s="119"/>
      <c r="B25" s="121"/>
      <c r="C25" s="153" t="s">
        <v>73</v>
      </c>
      <c r="D25" s="154"/>
      <c r="E25" s="122">
        <v>11.4975</v>
      </c>
      <c r="F25" s="123"/>
      <c r="G25" s="124"/>
      <c r="I25" s="120" t="s">
        <v>73</v>
      </c>
      <c r="K25" s="112"/>
    </row>
    <row r="26" spans="1:11" ht="12.75">
      <c r="A26" s="119"/>
      <c r="B26" s="121"/>
      <c r="C26" s="153" t="s">
        <v>141</v>
      </c>
      <c r="D26" s="154"/>
      <c r="E26" s="122">
        <v>2.24875</v>
      </c>
      <c r="F26" s="123"/>
      <c r="G26" s="124"/>
      <c r="I26" s="120" t="s">
        <v>74</v>
      </c>
      <c r="K26" s="112"/>
    </row>
    <row r="27" spans="1:11" ht="12.75">
      <c r="A27" s="119"/>
      <c r="B27" s="121"/>
      <c r="C27" s="153" t="s">
        <v>75</v>
      </c>
      <c r="D27" s="154"/>
      <c r="E27" s="122">
        <v>0.9417</v>
      </c>
      <c r="F27" s="123"/>
      <c r="G27" s="124"/>
      <c r="I27" s="120" t="s">
        <v>75</v>
      </c>
      <c r="K27" s="112"/>
    </row>
    <row r="28" spans="1:11" ht="12.75">
      <c r="A28" s="119"/>
      <c r="B28" s="121"/>
      <c r="C28" s="153" t="s">
        <v>147</v>
      </c>
      <c r="D28" s="154"/>
      <c r="E28" s="122">
        <v>1.3156</v>
      </c>
      <c r="F28" s="123"/>
      <c r="G28" s="124"/>
      <c r="I28" s="120" t="s">
        <v>75</v>
      </c>
      <c r="K28" s="112"/>
    </row>
    <row r="29" spans="1:11" ht="12.75">
      <c r="A29" s="119"/>
      <c r="B29" s="121"/>
      <c r="C29" s="153" t="s">
        <v>148</v>
      </c>
      <c r="D29" s="154"/>
      <c r="E29" s="122">
        <v>1.1253</v>
      </c>
      <c r="F29" s="123"/>
      <c r="G29" s="124"/>
      <c r="I29" s="120" t="s">
        <v>75</v>
      </c>
      <c r="K29" s="112"/>
    </row>
    <row r="30" spans="1:11" ht="12.75">
      <c r="A30" s="119"/>
      <c r="B30" s="121"/>
      <c r="C30" s="153" t="s">
        <v>171</v>
      </c>
      <c r="D30" s="154"/>
      <c r="E30" s="122">
        <f>1*0.85*0.5</f>
        <v>0.425</v>
      </c>
      <c r="F30" s="123"/>
      <c r="G30" s="124"/>
      <c r="I30" s="120" t="s">
        <v>75</v>
      </c>
      <c r="K30" s="112"/>
    </row>
    <row r="31" spans="1:76" ht="12.75">
      <c r="A31" s="113">
        <v>4</v>
      </c>
      <c r="B31" s="114" t="s">
        <v>76</v>
      </c>
      <c r="C31" s="115" t="s">
        <v>77</v>
      </c>
      <c r="D31" s="116" t="s">
        <v>58</v>
      </c>
      <c r="E31" s="117">
        <f>SUM(E32:E36)</f>
        <v>12.185</v>
      </c>
      <c r="F31" s="142"/>
      <c r="G31" s="118">
        <f>E31*F31</f>
        <v>0</v>
      </c>
      <c r="K31" s="112">
        <v>2</v>
      </c>
      <c r="W31" s="91">
        <v>1</v>
      </c>
      <c r="X31" s="91">
        <v>1</v>
      </c>
      <c r="Y31" s="91">
        <v>1</v>
      </c>
      <c r="AV31" s="91">
        <v>1</v>
      </c>
      <c r="AW31" s="91">
        <f>IF(AV31=1,G31,0)</f>
        <v>0</v>
      </c>
      <c r="AX31" s="91">
        <f>IF(AV31=2,G31,0)</f>
        <v>0</v>
      </c>
      <c r="AY31" s="91">
        <f>IF(AV31=3,G31,0)</f>
        <v>0</v>
      </c>
      <c r="AZ31" s="91">
        <f>IF(AV31=4,G31,0)</f>
        <v>0</v>
      </c>
      <c r="BA31" s="91">
        <f>IF(AV31=5,G31,0)</f>
        <v>0</v>
      </c>
      <c r="BW31" s="112">
        <v>1</v>
      </c>
      <c r="BX31" s="112">
        <v>1</v>
      </c>
    </row>
    <row r="32" spans="1:11" ht="12.75">
      <c r="A32" s="119"/>
      <c r="B32" s="121"/>
      <c r="C32" s="153" t="s">
        <v>65</v>
      </c>
      <c r="D32" s="154"/>
      <c r="E32" s="122">
        <v>7.875</v>
      </c>
      <c r="F32" s="123"/>
      <c r="G32" s="124"/>
      <c r="I32" s="120" t="s">
        <v>65</v>
      </c>
      <c r="K32" s="112"/>
    </row>
    <row r="33" spans="1:11" ht="12.75">
      <c r="A33" s="119"/>
      <c r="B33" s="121"/>
      <c r="C33" s="153" t="s">
        <v>140</v>
      </c>
      <c r="D33" s="154"/>
      <c r="E33" s="122">
        <v>1.75</v>
      </c>
      <c r="F33" s="123"/>
      <c r="G33" s="124"/>
      <c r="I33" s="120" t="s">
        <v>66</v>
      </c>
      <c r="K33" s="112"/>
    </row>
    <row r="34" spans="1:11" ht="12.75">
      <c r="A34" s="119"/>
      <c r="B34" s="121"/>
      <c r="C34" s="153" t="s">
        <v>67</v>
      </c>
      <c r="D34" s="154"/>
      <c r="E34" s="122">
        <v>0.73</v>
      </c>
      <c r="F34" s="123"/>
      <c r="G34" s="124"/>
      <c r="I34" s="120" t="s">
        <v>67</v>
      </c>
      <c r="K34" s="112"/>
    </row>
    <row r="35" spans="1:11" ht="12.75">
      <c r="A35" s="119"/>
      <c r="B35" s="121"/>
      <c r="C35" s="153" t="s">
        <v>149</v>
      </c>
      <c r="D35" s="155"/>
      <c r="E35" s="122">
        <v>0.91</v>
      </c>
      <c r="F35" s="123"/>
      <c r="G35" s="124"/>
      <c r="I35" s="120"/>
      <c r="K35" s="112"/>
    </row>
    <row r="36" spans="1:11" ht="12.75">
      <c r="A36" s="119"/>
      <c r="B36" s="121"/>
      <c r="C36" s="153" t="s">
        <v>150</v>
      </c>
      <c r="D36" s="156"/>
      <c r="E36" s="122">
        <v>0.92</v>
      </c>
      <c r="F36" s="123"/>
      <c r="G36" s="124"/>
      <c r="I36" s="120"/>
      <c r="K36" s="112"/>
    </row>
    <row r="37" spans="1:11" ht="12.75">
      <c r="A37" s="119"/>
      <c r="B37" s="121"/>
      <c r="C37" s="153" t="s">
        <v>151</v>
      </c>
      <c r="D37" s="154"/>
      <c r="E37" s="122">
        <v>0</v>
      </c>
      <c r="F37" s="123"/>
      <c r="G37" s="124"/>
      <c r="I37" s="120" t="s">
        <v>78</v>
      </c>
      <c r="K37" s="112"/>
    </row>
    <row r="38" spans="1:53" ht="12.75">
      <c r="A38" s="126"/>
      <c r="B38" s="127" t="s">
        <v>41</v>
      </c>
      <c r="C38" s="128" t="s">
        <v>64</v>
      </c>
      <c r="D38" s="129"/>
      <c r="E38" s="130"/>
      <c r="F38" s="131"/>
      <c r="G38" s="132">
        <f>SUM(G20:G37)</f>
        <v>0</v>
      </c>
      <c r="K38" s="112">
        <v>4</v>
      </c>
      <c r="AW38" s="133">
        <f>SUM(AW20:AW37)</f>
        <v>0</v>
      </c>
      <c r="AX38" s="133">
        <f>SUM(AX20:AX37)</f>
        <v>0</v>
      </c>
      <c r="AY38" s="133">
        <f>SUM(AY20:AY37)</f>
        <v>0</v>
      </c>
      <c r="AZ38" s="133">
        <f>SUM(AZ20:AZ37)</f>
        <v>0</v>
      </c>
      <c r="BA38" s="133">
        <f>SUM(BA20:BA37)</f>
        <v>0</v>
      </c>
    </row>
    <row r="39" spans="1:11" ht="12.75">
      <c r="A39" s="106" t="s">
        <v>40</v>
      </c>
      <c r="B39" s="107" t="s">
        <v>79</v>
      </c>
      <c r="C39" s="108" t="s">
        <v>80</v>
      </c>
      <c r="D39" s="109"/>
      <c r="E39" s="110"/>
      <c r="F39" s="110"/>
      <c r="G39" s="111"/>
      <c r="K39" s="112">
        <v>1</v>
      </c>
    </row>
    <row r="40" spans="1:76" ht="12.75">
      <c r="A40" s="113">
        <v>5</v>
      </c>
      <c r="B40" s="114" t="s">
        <v>82</v>
      </c>
      <c r="C40" s="115" t="s">
        <v>83</v>
      </c>
      <c r="D40" s="116" t="s">
        <v>84</v>
      </c>
      <c r="E40" s="117">
        <f>E41</f>
        <v>2.5</v>
      </c>
      <c r="F40" s="142"/>
      <c r="G40" s="118">
        <f>E40*F40</f>
        <v>0</v>
      </c>
      <c r="K40" s="112">
        <v>2</v>
      </c>
      <c r="W40" s="91">
        <v>1</v>
      </c>
      <c r="X40" s="91">
        <v>1</v>
      </c>
      <c r="Y40" s="91">
        <v>1</v>
      </c>
      <c r="AV40" s="91">
        <v>1</v>
      </c>
      <c r="AW40" s="91">
        <f>IF(AV40=1,G40,0)</f>
        <v>0</v>
      </c>
      <c r="AX40" s="91">
        <f>IF(AV40=2,G40,0)</f>
        <v>0</v>
      </c>
      <c r="AY40" s="91">
        <f>IF(AV40=3,G40,0)</f>
        <v>0</v>
      </c>
      <c r="AZ40" s="91">
        <f>IF(AV40=4,G40,0)</f>
        <v>0</v>
      </c>
      <c r="BA40" s="91">
        <f>IF(AV40=5,G40,0)</f>
        <v>0</v>
      </c>
      <c r="BW40" s="112">
        <v>1</v>
      </c>
      <c r="BX40" s="112">
        <v>1</v>
      </c>
    </row>
    <row r="41" spans="1:11" ht="12.75">
      <c r="A41" s="119"/>
      <c r="B41" s="121"/>
      <c r="C41" s="153" t="s">
        <v>153</v>
      </c>
      <c r="D41" s="154"/>
      <c r="E41" s="122">
        <v>2.5</v>
      </c>
      <c r="F41" s="123"/>
      <c r="G41" s="124"/>
      <c r="I41" s="120" t="s">
        <v>85</v>
      </c>
      <c r="K41" s="112"/>
    </row>
    <row r="42" spans="1:76" ht="12.75">
      <c r="A42" s="113">
        <v>6</v>
      </c>
      <c r="B42" s="114" t="s">
        <v>86</v>
      </c>
      <c r="C42" s="115" t="s">
        <v>152</v>
      </c>
      <c r="D42" s="116" t="s">
        <v>84</v>
      </c>
      <c r="E42" s="117">
        <f>E43</f>
        <v>2.5</v>
      </c>
      <c r="F42" s="142"/>
      <c r="G42" s="118">
        <f>E42*F42</f>
        <v>0</v>
      </c>
      <c r="K42" s="112">
        <v>2</v>
      </c>
      <c r="W42" s="91">
        <v>1</v>
      </c>
      <c r="X42" s="91">
        <v>1</v>
      </c>
      <c r="Y42" s="91">
        <v>1</v>
      </c>
      <c r="AV42" s="91">
        <v>1</v>
      </c>
      <c r="AW42" s="91">
        <f>IF(AV42=1,G42,0)</f>
        <v>0</v>
      </c>
      <c r="AX42" s="91">
        <f>IF(AV42=2,G42,0)</f>
        <v>0</v>
      </c>
      <c r="AY42" s="91">
        <f>IF(AV42=3,G42,0)</f>
        <v>0</v>
      </c>
      <c r="AZ42" s="91">
        <f>IF(AV42=4,G42,0)</f>
        <v>0</v>
      </c>
      <c r="BA42" s="91">
        <f>IF(AV42=5,G42,0)</f>
        <v>0</v>
      </c>
      <c r="BW42" s="112">
        <v>1</v>
      </c>
      <c r="BX42" s="112">
        <v>1</v>
      </c>
    </row>
    <row r="43" spans="1:11" ht="12.75">
      <c r="A43" s="119"/>
      <c r="B43" s="121"/>
      <c r="C43" s="153" t="s">
        <v>153</v>
      </c>
      <c r="D43" s="154"/>
      <c r="E43" s="122">
        <v>2.5</v>
      </c>
      <c r="F43" s="123"/>
      <c r="G43" s="124"/>
      <c r="I43" s="120" t="s">
        <v>85</v>
      </c>
      <c r="K43" s="112"/>
    </row>
    <row r="44" spans="1:53" ht="12.75">
      <c r="A44" s="126"/>
      <c r="B44" s="127" t="s">
        <v>41</v>
      </c>
      <c r="C44" s="128" t="s">
        <v>81</v>
      </c>
      <c r="D44" s="129"/>
      <c r="E44" s="130"/>
      <c r="F44" s="131"/>
      <c r="G44" s="132">
        <f>SUM(G39:G43)</f>
        <v>0</v>
      </c>
      <c r="K44" s="112">
        <v>4</v>
      </c>
      <c r="AW44" s="133">
        <f>SUM(AW39:AW43)</f>
        <v>0</v>
      </c>
      <c r="AX44" s="133">
        <f>SUM(AX39:AX43)</f>
        <v>0</v>
      </c>
      <c r="AY44" s="133">
        <f>SUM(AY39:AY43)</f>
        <v>0</v>
      </c>
      <c r="AZ44" s="133">
        <f>SUM(AZ39:AZ43)</f>
        <v>0</v>
      </c>
      <c r="BA44" s="133">
        <f>SUM(BA39:BA43)</f>
        <v>0</v>
      </c>
    </row>
    <row r="45" spans="1:11" ht="12.75">
      <c r="A45" s="106" t="s">
        <v>40</v>
      </c>
      <c r="B45" s="107" t="s">
        <v>87</v>
      </c>
      <c r="C45" s="108" t="s">
        <v>88</v>
      </c>
      <c r="D45" s="109"/>
      <c r="E45" s="110"/>
      <c r="F45" s="110"/>
      <c r="G45" s="111"/>
      <c r="K45" s="112">
        <v>1</v>
      </c>
    </row>
    <row r="46" spans="1:76" ht="12.75">
      <c r="A46" s="113">
        <v>7</v>
      </c>
      <c r="B46" s="114" t="s">
        <v>154</v>
      </c>
      <c r="C46" s="115" t="s">
        <v>155</v>
      </c>
      <c r="D46" s="116" t="s">
        <v>58</v>
      </c>
      <c r="E46" s="117">
        <f>SUM(E47:E54)</f>
        <v>40.22599999999999</v>
      </c>
      <c r="F46" s="142"/>
      <c r="G46" s="118">
        <f>E46*F46</f>
        <v>0</v>
      </c>
      <c r="K46" s="112">
        <v>2</v>
      </c>
      <c r="W46" s="91">
        <v>1</v>
      </c>
      <c r="X46" s="91">
        <v>7</v>
      </c>
      <c r="Y46" s="91">
        <v>7</v>
      </c>
      <c r="AV46" s="91">
        <v>2</v>
      </c>
      <c r="AW46" s="91">
        <f>IF(AV46=1,G46,0)</f>
        <v>0</v>
      </c>
      <c r="AX46" s="91">
        <f>IF(AV46=2,G46,0)</f>
        <v>0</v>
      </c>
      <c r="AY46" s="91">
        <f>IF(AV46=3,G46,0)</f>
        <v>0</v>
      </c>
      <c r="AZ46" s="91">
        <f>IF(AV46=4,G46,0)</f>
        <v>0</v>
      </c>
      <c r="BA46" s="91">
        <f>IF(AV46=5,G46,0)</f>
        <v>0</v>
      </c>
      <c r="BW46" s="112">
        <v>1</v>
      </c>
      <c r="BX46" s="112">
        <v>7</v>
      </c>
    </row>
    <row r="47" spans="1:11" ht="12.75">
      <c r="A47" s="119"/>
      <c r="B47" s="121"/>
      <c r="C47" s="153" t="s">
        <v>90</v>
      </c>
      <c r="D47" s="154"/>
      <c r="E47" s="122">
        <v>12.76</v>
      </c>
      <c r="F47" s="123"/>
      <c r="G47" s="124"/>
      <c r="I47" s="120" t="s">
        <v>90</v>
      </c>
      <c r="K47" s="112"/>
    </row>
    <row r="48" spans="1:11" ht="12.75">
      <c r="A48" s="119"/>
      <c r="B48" s="121"/>
      <c r="C48" s="153" t="s">
        <v>91</v>
      </c>
      <c r="D48" s="154"/>
      <c r="E48" s="122">
        <v>14.781</v>
      </c>
      <c r="F48" s="123"/>
      <c r="G48" s="124"/>
      <c r="I48" s="120" t="s">
        <v>91</v>
      </c>
      <c r="K48" s="112"/>
    </row>
    <row r="49" spans="1:11" ht="12.75">
      <c r="A49" s="119"/>
      <c r="B49" s="121"/>
      <c r="C49" s="153" t="s">
        <v>92</v>
      </c>
      <c r="D49" s="154"/>
      <c r="E49" s="122">
        <v>7.875</v>
      </c>
      <c r="F49" s="123"/>
      <c r="G49" s="124"/>
      <c r="I49" s="120" t="s">
        <v>92</v>
      </c>
      <c r="K49" s="112"/>
    </row>
    <row r="50" spans="1:11" ht="12.75">
      <c r="A50" s="119"/>
      <c r="B50" s="121"/>
      <c r="C50" s="153" t="s">
        <v>156</v>
      </c>
      <c r="D50" s="154"/>
      <c r="E50" s="122">
        <v>1.75</v>
      </c>
      <c r="F50" s="123"/>
      <c r="G50" s="124"/>
      <c r="I50" s="120" t="s">
        <v>93</v>
      </c>
      <c r="K50" s="112"/>
    </row>
    <row r="51" spans="1:11" ht="12.75">
      <c r="A51" s="119"/>
      <c r="B51" s="121"/>
      <c r="C51" s="153" t="s">
        <v>94</v>
      </c>
      <c r="D51" s="154"/>
      <c r="E51" s="122">
        <v>0.73</v>
      </c>
      <c r="F51" s="123"/>
      <c r="G51" s="124"/>
      <c r="I51" s="120" t="s">
        <v>94</v>
      </c>
      <c r="K51" s="112"/>
    </row>
    <row r="52" spans="1:11" ht="12.75">
      <c r="A52" s="119"/>
      <c r="B52" s="121"/>
      <c r="C52" s="153" t="s">
        <v>157</v>
      </c>
      <c r="D52" s="155"/>
      <c r="E52" s="122">
        <v>0.91</v>
      </c>
      <c r="F52" s="123"/>
      <c r="G52" s="124"/>
      <c r="I52" s="120" t="s">
        <v>94</v>
      </c>
      <c r="K52" s="112"/>
    </row>
    <row r="53" spans="1:11" ht="12.75">
      <c r="A53" s="119"/>
      <c r="B53" s="121"/>
      <c r="C53" s="153" t="s">
        <v>158</v>
      </c>
      <c r="D53" s="156"/>
      <c r="E53" s="122">
        <v>0.92</v>
      </c>
      <c r="F53" s="123"/>
      <c r="G53" s="124"/>
      <c r="I53" s="120" t="s">
        <v>94</v>
      </c>
      <c r="K53" s="112"/>
    </row>
    <row r="54" spans="1:11" ht="12.75">
      <c r="A54" s="119"/>
      <c r="B54" s="121"/>
      <c r="C54" s="153" t="s">
        <v>172</v>
      </c>
      <c r="D54" s="156"/>
      <c r="E54" s="122">
        <v>0.5</v>
      </c>
      <c r="F54" s="123"/>
      <c r="G54" s="124"/>
      <c r="I54" s="120" t="s">
        <v>94</v>
      </c>
      <c r="K54" s="112"/>
    </row>
    <row r="55" spans="1:53" ht="12.75">
      <c r="A55" s="126"/>
      <c r="B55" s="127" t="s">
        <v>41</v>
      </c>
      <c r="C55" s="128" t="s">
        <v>89</v>
      </c>
      <c r="D55" s="129"/>
      <c r="E55" s="130"/>
      <c r="F55" s="131"/>
      <c r="G55" s="132">
        <f>SUM(G45:G54)</f>
        <v>0</v>
      </c>
      <c r="K55" s="112">
        <v>4</v>
      </c>
      <c r="AW55" s="133">
        <f>SUM(AW45:AW51)</f>
        <v>0</v>
      </c>
      <c r="AX55" s="133">
        <f>SUM(AX45:AX51)</f>
        <v>0</v>
      </c>
      <c r="AY55" s="133">
        <f>SUM(AY45:AY51)</f>
        <v>0</v>
      </c>
      <c r="AZ55" s="133">
        <f>SUM(AZ45:AZ51)</f>
        <v>0</v>
      </c>
      <c r="BA55" s="133">
        <f>SUM(BA45:BA51)</f>
        <v>0</v>
      </c>
    </row>
    <row r="56" spans="1:11" ht="12.75">
      <c r="A56" s="106" t="s">
        <v>40</v>
      </c>
      <c r="B56" s="107" t="s">
        <v>95</v>
      </c>
      <c r="C56" s="108" t="s">
        <v>96</v>
      </c>
      <c r="D56" s="109"/>
      <c r="E56" s="110"/>
      <c r="F56" s="110"/>
      <c r="G56" s="111"/>
      <c r="K56" s="112">
        <v>1</v>
      </c>
    </row>
    <row r="57" spans="1:76" ht="22.5">
      <c r="A57" s="113">
        <v>8</v>
      </c>
      <c r="B57" s="114" t="s">
        <v>98</v>
      </c>
      <c r="C57" s="115" t="s">
        <v>99</v>
      </c>
      <c r="D57" s="116" t="s">
        <v>58</v>
      </c>
      <c r="E57" s="117">
        <f>SUM(E58:E67)</f>
        <v>434.4395999999999</v>
      </c>
      <c r="F57" s="142"/>
      <c r="G57" s="118">
        <f>E57*F57</f>
        <v>0</v>
      </c>
      <c r="K57" s="112">
        <v>2</v>
      </c>
      <c r="W57" s="91">
        <v>1</v>
      </c>
      <c r="X57" s="91">
        <v>7</v>
      </c>
      <c r="Y57" s="91">
        <v>7</v>
      </c>
      <c r="AV57" s="91">
        <v>2</v>
      </c>
      <c r="AW57" s="91">
        <f>IF(AV57=1,G57,0)</f>
        <v>0</v>
      </c>
      <c r="AX57" s="91">
        <f>IF(AV57=2,G57,0)</f>
        <v>0</v>
      </c>
      <c r="AY57" s="91">
        <f>IF(AV57=3,G57,0)</f>
        <v>0</v>
      </c>
      <c r="AZ57" s="91">
        <f>IF(AV57=4,G57,0)</f>
        <v>0</v>
      </c>
      <c r="BA57" s="91">
        <f>IF(AV57=5,G57,0)</f>
        <v>0</v>
      </c>
      <c r="BW57" s="112">
        <v>1</v>
      </c>
      <c r="BX57" s="112">
        <v>7</v>
      </c>
    </row>
    <row r="58" spans="1:11" ht="22.5">
      <c r="A58" s="119"/>
      <c r="B58" s="121"/>
      <c r="C58" s="153" t="s">
        <v>100</v>
      </c>
      <c r="D58" s="154"/>
      <c r="E58" s="122">
        <v>0</v>
      </c>
      <c r="F58" s="123"/>
      <c r="G58" s="124"/>
      <c r="I58" s="120" t="s">
        <v>100</v>
      </c>
      <c r="K58" s="112"/>
    </row>
    <row r="59" spans="1:11" ht="12.75">
      <c r="A59" s="119"/>
      <c r="B59" s="121"/>
      <c r="C59" s="153" t="s">
        <v>101</v>
      </c>
      <c r="D59" s="154"/>
      <c r="E59" s="122">
        <v>0</v>
      </c>
      <c r="F59" s="123"/>
      <c r="G59" s="124"/>
      <c r="I59" s="120" t="s">
        <v>101</v>
      </c>
      <c r="K59" s="112"/>
    </row>
    <row r="60" spans="1:11" ht="12.75">
      <c r="A60" s="119"/>
      <c r="B60" s="121"/>
      <c r="C60" s="153" t="s">
        <v>102</v>
      </c>
      <c r="D60" s="154"/>
      <c r="E60" s="122">
        <v>137.588</v>
      </c>
      <c r="F60" s="123"/>
      <c r="G60" s="124"/>
      <c r="I60" s="120" t="s">
        <v>102</v>
      </c>
      <c r="K60" s="112"/>
    </row>
    <row r="61" spans="1:11" ht="12.75">
      <c r="A61" s="119"/>
      <c r="B61" s="121"/>
      <c r="C61" s="153" t="s">
        <v>103</v>
      </c>
      <c r="D61" s="154"/>
      <c r="E61" s="122">
        <v>175.968</v>
      </c>
      <c r="F61" s="123"/>
      <c r="G61" s="124"/>
      <c r="I61" s="120" t="s">
        <v>103</v>
      </c>
      <c r="K61" s="112"/>
    </row>
    <row r="62" spans="1:11" ht="12.75">
      <c r="A62" s="119"/>
      <c r="B62" s="121"/>
      <c r="C62" s="153" t="s">
        <v>104</v>
      </c>
      <c r="D62" s="154"/>
      <c r="E62" s="122">
        <v>84.06</v>
      </c>
      <c r="F62" s="123"/>
      <c r="G62" s="124"/>
      <c r="I62" s="120" t="s">
        <v>104</v>
      </c>
      <c r="K62" s="112"/>
    </row>
    <row r="63" spans="1:11" ht="12.75">
      <c r="A63" s="119"/>
      <c r="B63" s="121"/>
      <c r="C63" s="153" t="s">
        <v>159</v>
      </c>
      <c r="D63" s="154"/>
      <c r="E63" s="122">
        <v>17.28</v>
      </c>
      <c r="F63" s="123"/>
      <c r="G63" s="124"/>
      <c r="I63" s="120" t="s">
        <v>105</v>
      </c>
      <c r="K63" s="112"/>
    </row>
    <row r="64" spans="1:11" ht="12.75">
      <c r="A64" s="119"/>
      <c r="B64" s="121"/>
      <c r="C64" s="153" t="s">
        <v>106</v>
      </c>
      <c r="D64" s="154"/>
      <c r="E64" s="122">
        <v>8.08</v>
      </c>
      <c r="F64" s="123"/>
      <c r="G64" s="124"/>
      <c r="I64" s="120" t="s">
        <v>106</v>
      </c>
      <c r="K64" s="112"/>
    </row>
    <row r="65" spans="1:11" ht="12.75">
      <c r="A65" s="119"/>
      <c r="B65" s="121"/>
      <c r="C65" s="153" t="s">
        <v>160</v>
      </c>
      <c r="D65" s="154"/>
      <c r="E65" s="122">
        <v>5.2624</v>
      </c>
      <c r="F65" s="123"/>
      <c r="G65" s="124"/>
      <c r="I65" s="120" t="s">
        <v>106</v>
      </c>
      <c r="K65" s="112"/>
    </row>
    <row r="66" spans="1:11" ht="12.75">
      <c r="A66" s="119"/>
      <c r="B66" s="121"/>
      <c r="C66" s="153" t="s">
        <v>161</v>
      </c>
      <c r="D66" s="154"/>
      <c r="E66" s="122">
        <v>4.5012</v>
      </c>
      <c r="F66" s="123"/>
      <c r="G66" s="124"/>
      <c r="I66" s="120" t="s">
        <v>106</v>
      </c>
      <c r="K66" s="112"/>
    </row>
    <row r="67" spans="1:11" ht="12.75">
      <c r="A67" s="119"/>
      <c r="B67" s="121"/>
      <c r="C67" s="153" t="s">
        <v>173</v>
      </c>
      <c r="D67" s="154"/>
      <c r="E67" s="122">
        <v>1.7</v>
      </c>
      <c r="F67" s="123"/>
      <c r="G67" s="124"/>
      <c r="I67" s="120" t="s">
        <v>106</v>
      </c>
      <c r="K67" s="112"/>
    </row>
    <row r="68" spans="1:53" ht="12.75">
      <c r="A68" s="126"/>
      <c r="B68" s="127" t="s">
        <v>41</v>
      </c>
      <c r="C68" s="128" t="s">
        <v>97</v>
      </c>
      <c r="D68" s="129"/>
      <c r="E68" s="130"/>
      <c r="F68" s="131"/>
      <c r="G68" s="132">
        <f>SUM(G56:G67)</f>
        <v>0</v>
      </c>
      <c r="K68" s="112">
        <v>4</v>
      </c>
      <c r="AW68" s="133">
        <f>SUM(AW56:AW64)</f>
        <v>0</v>
      </c>
      <c r="AX68" s="133">
        <f>SUM(AX56:AX64)</f>
        <v>0</v>
      </c>
      <c r="AY68" s="133">
        <f>SUM(AY56:AY64)</f>
        <v>0</v>
      </c>
      <c r="AZ68" s="133">
        <f>SUM(AZ56:AZ64)</f>
        <v>0</v>
      </c>
      <c r="BA68" s="133">
        <f>SUM(BA56:BA64)</f>
        <v>0</v>
      </c>
    </row>
    <row r="69" spans="1:11" ht="12.75">
      <c r="A69" s="106" t="s">
        <v>40</v>
      </c>
      <c r="B69" s="107" t="s">
        <v>107</v>
      </c>
      <c r="C69" s="108" t="s">
        <v>108</v>
      </c>
      <c r="D69" s="109"/>
      <c r="E69" s="110"/>
      <c r="F69" s="110"/>
      <c r="G69" s="111"/>
      <c r="K69" s="112">
        <v>1</v>
      </c>
    </row>
    <row r="70" spans="1:76" ht="12.75">
      <c r="A70" s="113">
        <v>9</v>
      </c>
      <c r="B70" s="114" t="s">
        <v>110</v>
      </c>
      <c r="C70" s="115" t="s">
        <v>111</v>
      </c>
      <c r="D70" s="116" t="s">
        <v>112</v>
      </c>
      <c r="E70" s="117">
        <f>SUM(E71:E78)</f>
        <v>39</v>
      </c>
      <c r="F70" s="142"/>
      <c r="G70" s="118">
        <f>E70*F70</f>
        <v>0</v>
      </c>
      <c r="K70" s="112">
        <v>2</v>
      </c>
      <c r="W70" s="91">
        <v>1</v>
      </c>
      <c r="X70" s="91">
        <v>7</v>
      </c>
      <c r="Y70" s="91">
        <v>7</v>
      </c>
      <c r="AV70" s="91">
        <v>2</v>
      </c>
      <c r="AW70" s="91">
        <f>IF(AV70=1,G70,0)</f>
        <v>0</v>
      </c>
      <c r="AX70" s="91">
        <f>IF(AV70=2,G70,0)</f>
        <v>0</v>
      </c>
      <c r="AY70" s="91">
        <f>IF(AV70=3,G70,0)</f>
        <v>0</v>
      </c>
      <c r="AZ70" s="91">
        <f>IF(AV70=4,G70,0)</f>
        <v>0</v>
      </c>
      <c r="BA70" s="91">
        <f>IF(AV70=5,G70,0)</f>
        <v>0</v>
      </c>
      <c r="BW70" s="112">
        <v>1</v>
      </c>
      <c r="BX70" s="112">
        <v>7</v>
      </c>
    </row>
    <row r="71" spans="1:11" ht="12.75">
      <c r="A71" s="119"/>
      <c r="B71" s="121"/>
      <c r="C71" s="153" t="s">
        <v>113</v>
      </c>
      <c r="D71" s="154"/>
      <c r="E71" s="122">
        <v>11</v>
      </c>
      <c r="F71" s="123"/>
      <c r="G71" s="124"/>
      <c r="I71" s="120" t="s">
        <v>113</v>
      </c>
      <c r="K71" s="112"/>
    </row>
    <row r="72" spans="1:11" ht="12.75">
      <c r="A72" s="119"/>
      <c r="B72" s="121"/>
      <c r="C72" s="153" t="s">
        <v>114</v>
      </c>
      <c r="D72" s="154"/>
      <c r="E72" s="122">
        <v>13</v>
      </c>
      <c r="F72" s="123"/>
      <c r="G72" s="124"/>
      <c r="I72" s="120" t="s">
        <v>114</v>
      </c>
      <c r="K72" s="112"/>
    </row>
    <row r="73" spans="1:11" ht="12.75">
      <c r="A73" s="119"/>
      <c r="B73" s="121"/>
      <c r="C73" s="153" t="s">
        <v>115</v>
      </c>
      <c r="D73" s="154"/>
      <c r="E73" s="122">
        <v>9</v>
      </c>
      <c r="F73" s="123"/>
      <c r="G73" s="124"/>
      <c r="I73" s="120" t="s">
        <v>115</v>
      </c>
      <c r="K73" s="112"/>
    </row>
    <row r="74" spans="1:11" ht="12.75">
      <c r="A74" s="119"/>
      <c r="B74" s="121"/>
      <c r="C74" s="153" t="s">
        <v>162</v>
      </c>
      <c r="D74" s="154"/>
      <c r="E74" s="122">
        <v>2</v>
      </c>
      <c r="F74" s="123"/>
      <c r="G74" s="124"/>
      <c r="I74" s="120" t="s">
        <v>116</v>
      </c>
      <c r="K74" s="112"/>
    </row>
    <row r="75" spans="1:11" ht="12.75">
      <c r="A75" s="119"/>
      <c r="B75" s="121"/>
      <c r="C75" s="153" t="s">
        <v>117</v>
      </c>
      <c r="D75" s="154"/>
      <c r="E75" s="122">
        <v>1</v>
      </c>
      <c r="F75" s="123"/>
      <c r="G75" s="124"/>
      <c r="I75" s="120" t="s">
        <v>117</v>
      </c>
      <c r="K75" s="112"/>
    </row>
    <row r="76" spans="1:11" ht="12.75">
      <c r="A76" s="119"/>
      <c r="B76" s="121"/>
      <c r="C76" s="153" t="s">
        <v>163</v>
      </c>
      <c r="D76" s="154"/>
      <c r="E76" s="122">
        <v>1</v>
      </c>
      <c r="F76" s="123"/>
      <c r="G76" s="124"/>
      <c r="I76" s="120" t="s">
        <v>117</v>
      </c>
      <c r="K76" s="112"/>
    </row>
    <row r="77" spans="1:11" ht="12.75">
      <c r="A77" s="119"/>
      <c r="B77" s="121"/>
      <c r="C77" s="153" t="s">
        <v>164</v>
      </c>
      <c r="D77" s="154"/>
      <c r="E77" s="122">
        <v>1</v>
      </c>
      <c r="F77" s="123"/>
      <c r="G77" s="124"/>
      <c r="I77" s="120" t="s">
        <v>117</v>
      </c>
      <c r="K77" s="112"/>
    </row>
    <row r="78" spans="1:11" ht="12.75">
      <c r="A78" s="119"/>
      <c r="B78" s="121"/>
      <c r="C78" s="153" t="s">
        <v>165</v>
      </c>
      <c r="D78" s="154"/>
      <c r="E78" s="122">
        <v>1</v>
      </c>
      <c r="F78" s="123"/>
      <c r="G78" s="124"/>
      <c r="I78" s="120" t="s">
        <v>117</v>
      </c>
      <c r="K78" s="112"/>
    </row>
    <row r="79" spans="1:76" ht="22.5">
      <c r="A79" s="113">
        <v>10</v>
      </c>
      <c r="B79" s="114"/>
      <c r="C79" s="115" t="s">
        <v>176</v>
      </c>
      <c r="D79" s="116" t="s">
        <v>112</v>
      </c>
      <c r="E79" s="117">
        <f>E80</f>
        <v>9</v>
      </c>
      <c r="F79" s="142"/>
      <c r="G79" s="118">
        <f>E79*F79</f>
        <v>0</v>
      </c>
      <c r="K79" s="112">
        <v>2</v>
      </c>
      <c r="W79" s="91">
        <v>12</v>
      </c>
      <c r="X79" s="91">
        <v>0</v>
      </c>
      <c r="Y79" s="91">
        <v>1</v>
      </c>
      <c r="AV79" s="91">
        <v>2</v>
      </c>
      <c r="AW79" s="91">
        <f>IF(AV79=1,G79,0)</f>
        <v>0</v>
      </c>
      <c r="AX79" s="91">
        <f>IF(AV79=2,G79,0)</f>
        <v>0</v>
      </c>
      <c r="AY79" s="91">
        <f>IF(AV79=3,G79,0)</f>
        <v>0</v>
      </c>
      <c r="AZ79" s="91">
        <f>IF(AV79=4,G79,0)</f>
        <v>0</v>
      </c>
      <c r="BA79" s="91">
        <f>IF(AV79=5,G79,0)</f>
        <v>0</v>
      </c>
      <c r="BW79" s="112">
        <v>12</v>
      </c>
      <c r="BX79" s="112">
        <v>0</v>
      </c>
    </row>
    <row r="80" spans="1:11" ht="12.75">
      <c r="A80" s="119"/>
      <c r="B80" s="121"/>
      <c r="C80" s="153" t="s">
        <v>118</v>
      </c>
      <c r="D80" s="154"/>
      <c r="E80" s="122">
        <v>9</v>
      </c>
      <c r="F80" s="123"/>
      <c r="G80" s="124"/>
      <c r="I80" s="120" t="s">
        <v>118</v>
      </c>
      <c r="K80" s="112"/>
    </row>
    <row r="81" spans="1:11" ht="12.75">
      <c r="A81" s="119"/>
      <c r="B81" s="121"/>
      <c r="C81" s="153" t="s">
        <v>119</v>
      </c>
      <c r="D81" s="154"/>
      <c r="E81" s="122">
        <v>0</v>
      </c>
      <c r="F81" s="123"/>
      <c r="G81" s="124"/>
      <c r="I81" s="120" t="s">
        <v>119</v>
      </c>
      <c r="K81" s="112"/>
    </row>
    <row r="82" spans="1:76" ht="22.5">
      <c r="A82" s="113">
        <v>11</v>
      </c>
      <c r="B82" s="114"/>
      <c r="C82" s="115" t="s">
        <v>183</v>
      </c>
      <c r="D82" s="116" t="s">
        <v>112</v>
      </c>
      <c r="E82" s="117">
        <f>E83</f>
        <v>2</v>
      </c>
      <c r="F82" s="142"/>
      <c r="G82" s="118">
        <f>E82*F82</f>
        <v>0</v>
      </c>
      <c r="K82" s="112">
        <v>2</v>
      </c>
      <c r="W82" s="91">
        <v>12</v>
      </c>
      <c r="X82" s="91">
        <v>0</v>
      </c>
      <c r="Y82" s="91">
        <v>2</v>
      </c>
      <c r="AV82" s="91">
        <v>2</v>
      </c>
      <c r="AW82" s="91">
        <f>IF(AV82=1,G82,0)</f>
        <v>0</v>
      </c>
      <c r="AX82" s="91">
        <f>IF(AV82=2,G82,0)</f>
        <v>0</v>
      </c>
      <c r="AY82" s="91">
        <f>IF(AV82=3,G82,0)</f>
        <v>0</v>
      </c>
      <c r="AZ82" s="91">
        <f>IF(AV82=4,G82,0)</f>
        <v>0</v>
      </c>
      <c r="BA82" s="91">
        <f>IF(AV82=5,G82,0)</f>
        <v>0</v>
      </c>
      <c r="BW82" s="112">
        <v>12</v>
      </c>
      <c r="BX82" s="112">
        <v>0</v>
      </c>
    </row>
    <row r="83" spans="1:11" ht="12.75">
      <c r="A83" s="119"/>
      <c r="B83" s="121"/>
      <c r="C83" s="153" t="s">
        <v>166</v>
      </c>
      <c r="D83" s="154"/>
      <c r="E83" s="122">
        <v>2</v>
      </c>
      <c r="F83" s="123"/>
      <c r="G83" s="124"/>
      <c r="I83" s="120" t="s">
        <v>120</v>
      </c>
      <c r="K83" s="112"/>
    </row>
    <row r="84" spans="1:11" ht="12.75">
      <c r="A84" s="119"/>
      <c r="B84" s="121"/>
      <c r="C84" s="153" t="s">
        <v>121</v>
      </c>
      <c r="D84" s="154"/>
      <c r="E84" s="122">
        <v>0</v>
      </c>
      <c r="F84" s="123"/>
      <c r="G84" s="124"/>
      <c r="I84" s="120" t="s">
        <v>121</v>
      </c>
      <c r="K84" s="112"/>
    </row>
    <row r="85" spans="1:76" ht="22.5">
      <c r="A85" s="113">
        <v>12</v>
      </c>
      <c r="B85" s="114"/>
      <c r="C85" s="115" t="s">
        <v>182</v>
      </c>
      <c r="D85" s="116" t="s">
        <v>112</v>
      </c>
      <c r="E85" s="117">
        <f>E86</f>
        <v>1</v>
      </c>
      <c r="F85" s="142"/>
      <c r="G85" s="118">
        <f>E85*F85</f>
        <v>0</v>
      </c>
      <c r="K85" s="112">
        <v>2</v>
      </c>
      <c r="W85" s="91">
        <v>12</v>
      </c>
      <c r="X85" s="91">
        <v>0</v>
      </c>
      <c r="Y85" s="91">
        <v>3</v>
      </c>
      <c r="AV85" s="91">
        <v>2</v>
      </c>
      <c r="AW85" s="91">
        <f>IF(AV85=1,G85,0)</f>
        <v>0</v>
      </c>
      <c r="AX85" s="91">
        <f>IF(AV85=2,G85,0)</f>
        <v>0</v>
      </c>
      <c r="AY85" s="91">
        <f>IF(AV85=3,G85,0)</f>
        <v>0</v>
      </c>
      <c r="AZ85" s="91">
        <f>IF(AV85=4,G85,0)</f>
        <v>0</v>
      </c>
      <c r="BA85" s="91">
        <f>IF(AV85=5,G85,0)</f>
        <v>0</v>
      </c>
      <c r="BW85" s="112">
        <v>12</v>
      </c>
      <c r="BX85" s="112">
        <v>0</v>
      </c>
    </row>
    <row r="86" spans="1:11" ht="12.75">
      <c r="A86" s="119"/>
      <c r="B86" s="121"/>
      <c r="C86" s="153" t="s">
        <v>122</v>
      </c>
      <c r="D86" s="154"/>
      <c r="E86" s="122">
        <v>1</v>
      </c>
      <c r="F86" s="123"/>
      <c r="G86" s="124"/>
      <c r="I86" s="120" t="s">
        <v>122</v>
      </c>
      <c r="K86" s="112"/>
    </row>
    <row r="87" spans="1:11" ht="12.75">
      <c r="A87" s="119"/>
      <c r="B87" s="121"/>
      <c r="C87" s="153" t="s">
        <v>123</v>
      </c>
      <c r="D87" s="154"/>
      <c r="E87" s="122">
        <v>0</v>
      </c>
      <c r="F87" s="123"/>
      <c r="G87" s="124"/>
      <c r="I87" s="120" t="s">
        <v>123</v>
      </c>
      <c r="K87" s="112"/>
    </row>
    <row r="88" spans="1:76" ht="22.5">
      <c r="A88" s="113">
        <v>13</v>
      </c>
      <c r="B88" s="114"/>
      <c r="C88" s="115" t="s">
        <v>181</v>
      </c>
      <c r="D88" s="116" t="s">
        <v>112</v>
      </c>
      <c r="E88" s="117">
        <f>E89</f>
        <v>11</v>
      </c>
      <c r="F88" s="142"/>
      <c r="G88" s="118">
        <f>E88*F88</f>
        <v>0</v>
      </c>
      <c r="K88" s="112">
        <v>2</v>
      </c>
      <c r="W88" s="91">
        <v>6</v>
      </c>
      <c r="X88" s="91">
        <v>7</v>
      </c>
      <c r="Y88" s="91">
        <v>1</v>
      </c>
      <c r="AV88" s="91">
        <v>2</v>
      </c>
      <c r="AW88" s="91">
        <f>IF(AV88=1,G88,0)</f>
        <v>0</v>
      </c>
      <c r="AX88" s="91">
        <f>IF(AV88=2,G88,0)</f>
        <v>0</v>
      </c>
      <c r="AY88" s="91">
        <f>IF(AV88=3,G88,0)</f>
        <v>0</v>
      </c>
      <c r="AZ88" s="91">
        <f>IF(AV88=4,G88,0)</f>
        <v>0</v>
      </c>
      <c r="BA88" s="91">
        <f>IF(AV88=5,G88,0)</f>
        <v>0</v>
      </c>
      <c r="BW88" s="112">
        <v>6</v>
      </c>
      <c r="BX88" s="112">
        <v>7</v>
      </c>
    </row>
    <row r="89" spans="1:11" ht="12.75">
      <c r="A89" s="119"/>
      <c r="B89" s="121"/>
      <c r="C89" s="153" t="s">
        <v>124</v>
      </c>
      <c r="D89" s="154"/>
      <c r="E89" s="122">
        <v>11</v>
      </c>
      <c r="F89" s="123"/>
      <c r="G89" s="124"/>
      <c r="I89" s="120" t="s">
        <v>124</v>
      </c>
      <c r="K89" s="112"/>
    </row>
    <row r="90" spans="1:11" ht="12.75">
      <c r="A90" s="119"/>
      <c r="B90" s="121"/>
      <c r="C90" s="153" t="s">
        <v>125</v>
      </c>
      <c r="D90" s="154"/>
      <c r="E90" s="122">
        <v>0</v>
      </c>
      <c r="F90" s="123"/>
      <c r="G90" s="124"/>
      <c r="I90" s="120" t="s">
        <v>125</v>
      </c>
      <c r="K90" s="112"/>
    </row>
    <row r="91" spans="1:76" ht="22.5">
      <c r="A91" s="113">
        <v>14</v>
      </c>
      <c r="B91" s="114"/>
      <c r="C91" s="115" t="s">
        <v>180</v>
      </c>
      <c r="D91" s="116" t="s">
        <v>112</v>
      </c>
      <c r="E91" s="117">
        <f>E92</f>
        <v>13</v>
      </c>
      <c r="F91" s="142"/>
      <c r="G91" s="118">
        <f>E91*F91</f>
        <v>0</v>
      </c>
      <c r="K91" s="112">
        <v>2</v>
      </c>
      <c r="W91" s="91">
        <v>6</v>
      </c>
      <c r="X91" s="91">
        <v>7</v>
      </c>
      <c r="Y91" s="91">
        <v>2</v>
      </c>
      <c r="AV91" s="91">
        <v>2</v>
      </c>
      <c r="AW91" s="91">
        <f>IF(AV91=1,G91,0)</f>
        <v>0</v>
      </c>
      <c r="AX91" s="91">
        <f>IF(AV91=2,G91,0)</f>
        <v>0</v>
      </c>
      <c r="AY91" s="91">
        <f>IF(AV91=3,G91,0)</f>
        <v>0</v>
      </c>
      <c r="AZ91" s="91">
        <f>IF(AV91=4,G91,0)</f>
        <v>0</v>
      </c>
      <c r="BA91" s="91">
        <f>IF(AV91=5,G91,0)</f>
        <v>0</v>
      </c>
      <c r="BW91" s="112">
        <v>6</v>
      </c>
      <c r="BX91" s="112">
        <v>7</v>
      </c>
    </row>
    <row r="92" spans="1:11" ht="12.75">
      <c r="A92" s="119"/>
      <c r="B92" s="121"/>
      <c r="C92" s="153" t="s">
        <v>126</v>
      </c>
      <c r="D92" s="154"/>
      <c r="E92" s="122">
        <v>13</v>
      </c>
      <c r="F92" s="123"/>
      <c r="G92" s="124"/>
      <c r="I92" s="120" t="s">
        <v>126</v>
      </c>
      <c r="K92" s="112"/>
    </row>
    <row r="93" spans="1:11" ht="12.75">
      <c r="A93" s="119"/>
      <c r="B93" s="121"/>
      <c r="C93" s="153" t="s">
        <v>123</v>
      </c>
      <c r="D93" s="154"/>
      <c r="E93" s="122">
        <v>0</v>
      </c>
      <c r="F93" s="123"/>
      <c r="G93" s="124"/>
      <c r="I93" s="120" t="s">
        <v>123</v>
      </c>
      <c r="K93" s="112"/>
    </row>
    <row r="94" spans="1:76" ht="22.5">
      <c r="A94" s="113">
        <v>15</v>
      </c>
      <c r="B94" s="114"/>
      <c r="C94" s="115" t="s">
        <v>179</v>
      </c>
      <c r="D94" s="116" t="s">
        <v>112</v>
      </c>
      <c r="E94" s="117">
        <f>E95</f>
        <v>1</v>
      </c>
      <c r="F94" s="142"/>
      <c r="G94" s="118">
        <f>E94*F94</f>
        <v>0</v>
      </c>
      <c r="K94" s="112">
        <v>2</v>
      </c>
      <c r="W94" s="91">
        <v>6</v>
      </c>
      <c r="X94" s="91">
        <v>7</v>
      </c>
      <c r="Y94" s="91">
        <v>2</v>
      </c>
      <c r="AV94" s="91">
        <v>2</v>
      </c>
      <c r="AW94" s="91">
        <f>IF(AV94=1,G94,0)</f>
        <v>0</v>
      </c>
      <c r="AX94" s="91">
        <f>IF(AV94=2,G94,0)</f>
        <v>0</v>
      </c>
      <c r="AY94" s="91">
        <f>IF(AV94=3,G94,0)</f>
        <v>0</v>
      </c>
      <c r="AZ94" s="91">
        <f>IF(AV94=4,G94,0)</f>
        <v>0</v>
      </c>
      <c r="BA94" s="91">
        <f>IF(AV94=5,G94,0)</f>
        <v>0</v>
      </c>
      <c r="BW94" s="112">
        <v>6</v>
      </c>
      <c r="BX94" s="112">
        <v>7</v>
      </c>
    </row>
    <row r="95" spans="1:11" ht="12.75">
      <c r="A95" s="119"/>
      <c r="B95" s="121"/>
      <c r="C95" s="153" t="s">
        <v>122</v>
      </c>
      <c r="D95" s="154"/>
      <c r="E95" s="122">
        <v>1</v>
      </c>
      <c r="F95" s="123"/>
      <c r="G95" s="124"/>
      <c r="I95" s="120" t="s">
        <v>126</v>
      </c>
      <c r="K95" s="112"/>
    </row>
    <row r="96" spans="1:11" ht="12.75">
      <c r="A96" s="119"/>
      <c r="B96" s="121"/>
      <c r="C96" s="153" t="s">
        <v>123</v>
      </c>
      <c r="D96" s="154"/>
      <c r="E96" s="122">
        <v>0</v>
      </c>
      <c r="F96" s="123"/>
      <c r="G96" s="124"/>
      <c r="I96" s="120" t="s">
        <v>123</v>
      </c>
      <c r="K96" s="112"/>
    </row>
    <row r="97" spans="1:76" ht="22.5">
      <c r="A97" s="113">
        <v>16</v>
      </c>
      <c r="B97" s="114"/>
      <c r="C97" s="115" t="s">
        <v>178</v>
      </c>
      <c r="D97" s="116" t="s">
        <v>112</v>
      </c>
      <c r="E97" s="117">
        <f>E98</f>
        <v>1</v>
      </c>
      <c r="F97" s="142"/>
      <c r="G97" s="118">
        <f>E97*F97</f>
        <v>0</v>
      </c>
      <c r="K97" s="112">
        <v>2</v>
      </c>
      <c r="W97" s="91">
        <v>6</v>
      </c>
      <c r="X97" s="91">
        <v>7</v>
      </c>
      <c r="Y97" s="91">
        <v>2</v>
      </c>
      <c r="AV97" s="91">
        <v>2</v>
      </c>
      <c r="AW97" s="91">
        <f>IF(AV97=1,G97,0)</f>
        <v>0</v>
      </c>
      <c r="AX97" s="91">
        <f>IF(AV97=2,G97,0)</f>
        <v>0</v>
      </c>
      <c r="AY97" s="91">
        <f>IF(AV97=3,G97,0)</f>
        <v>0</v>
      </c>
      <c r="AZ97" s="91">
        <f>IF(AV97=4,G97,0)</f>
        <v>0</v>
      </c>
      <c r="BA97" s="91">
        <f>IF(AV97=5,G97,0)</f>
        <v>0</v>
      </c>
      <c r="BW97" s="112">
        <v>6</v>
      </c>
      <c r="BX97" s="112">
        <v>7</v>
      </c>
    </row>
    <row r="98" spans="1:11" ht="12.75">
      <c r="A98" s="119"/>
      <c r="B98" s="121"/>
      <c r="C98" s="153" t="s">
        <v>122</v>
      </c>
      <c r="D98" s="154"/>
      <c r="E98" s="122">
        <v>1</v>
      </c>
      <c r="F98" s="123"/>
      <c r="G98" s="124"/>
      <c r="I98" s="120" t="s">
        <v>126</v>
      </c>
      <c r="K98" s="112"/>
    </row>
    <row r="99" spans="1:11" ht="12.75">
      <c r="A99" s="119"/>
      <c r="B99" s="121"/>
      <c r="C99" s="153" t="s">
        <v>123</v>
      </c>
      <c r="D99" s="154"/>
      <c r="E99" s="122">
        <v>0</v>
      </c>
      <c r="F99" s="123"/>
      <c r="G99" s="124"/>
      <c r="I99" s="120" t="s">
        <v>123</v>
      </c>
      <c r="K99" s="112"/>
    </row>
    <row r="100" spans="1:76" ht="22.5">
      <c r="A100" s="113">
        <v>17</v>
      </c>
      <c r="B100" s="114"/>
      <c r="C100" s="115" t="s">
        <v>177</v>
      </c>
      <c r="D100" s="116" t="s">
        <v>112</v>
      </c>
      <c r="E100" s="117">
        <f>E101</f>
        <v>1</v>
      </c>
      <c r="F100" s="142"/>
      <c r="G100" s="118">
        <f>E100*F100</f>
        <v>0</v>
      </c>
      <c r="K100" s="112">
        <v>2</v>
      </c>
      <c r="W100" s="91">
        <v>6</v>
      </c>
      <c r="X100" s="91">
        <v>7</v>
      </c>
      <c r="Y100" s="91">
        <v>2</v>
      </c>
      <c r="AV100" s="91">
        <v>2</v>
      </c>
      <c r="AW100" s="91">
        <f>IF(AV100=1,G100,0)</f>
        <v>0</v>
      </c>
      <c r="AX100" s="91">
        <f>IF(AV100=2,G100,0)</f>
        <v>0</v>
      </c>
      <c r="AY100" s="91">
        <f>IF(AV100=3,G100,0)</f>
        <v>0</v>
      </c>
      <c r="AZ100" s="91">
        <f>IF(AV100=4,G100,0)</f>
        <v>0</v>
      </c>
      <c r="BA100" s="91">
        <f>IF(AV100=5,G100,0)</f>
        <v>0</v>
      </c>
      <c r="BW100" s="112">
        <v>6</v>
      </c>
      <c r="BX100" s="112">
        <v>7</v>
      </c>
    </row>
    <row r="101" spans="1:11" ht="12.75">
      <c r="A101" s="119"/>
      <c r="B101" s="121"/>
      <c r="C101" s="153" t="s">
        <v>122</v>
      </c>
      <c r="D101" s="154"/>
      <c r="E101" s="122">
        <v>1</v>
      </c>
      <c r="F101" s="123"/>
      <c r="G101" s="124"/>
      <c r="I101" s="120" t="s">
        <v>126</v>
      </c>
      <c r="K101" s="112"/>
    </row>
    <row r="102" spans="1:11" ht="12.75">
      <c r="A102" s="119"/>
      <c r="B102" s="121"/>
      <c r="C102" s="153" t="s">
        <v>123</v>
      </c>
      <c r="D102" s="154"/>
      <c r="E102" s="122">
        <v>0</v>
      </c>
      <c r="F102" s="123"/>
      <c r="G102" s="124"/>
      <c r="I102" s="120" t="s">
        <v>123</v>
      </c>
      <c r="K102" s="112"/>
    </row>
    <row r="103" spans="1:76" ht="12.75">
      <c r="A103" s="113">
        <v>18</v>
      </c>
      <c r="B103" s="114"/>
      <c r="C103" s="115" t="s">
        <v>174</v>
      </c>
      <c r="D103" s="116" t="s">
        <v>52</v>
      </c>
      <c r="E103" s="117">
        <v>75.86564999999999</v>
      </c>
      <c r="F103" s="142"/>
      <c r="G103" s="118">
        <f>E103*F103</f>
        <v>0</v>
      </c>
      <c r="K103" s="112">
        <v>2</v>
      </c>
      <c r="W103" s="91">
        <v>6</v>
      </c>
      <c r="X103" s="91">
        <v>7</v>
      </c>
      <c r="Y103" s="91">
        <v>2</v>
      </c>
      <c r="AV103" s="91">
        <v>2</v>
      </c>
      <c r="AW103" s="91">
        <f>IF(AV103=1,G103,0)</f>
        <v>0</v>
      </c>
      <c r="AX103" s="91">
        <f>IF(AV103=2,G103,0)</f>
        <v>0</v>
      </c>
      <c r="AY103" s="91">
        <f>IF(AV103=3,G103,0)</f>
        <v>0</v>
      </c>
      <c r="AZ103" s="91">
        <f>IF(AV103=4,G103,0)</f>
        <v>0</v>
      </c>
      <c r="BA103" s="91">
        <f>IF(AV103=5,G103,0)</f>
        <v>0</v>
      </c>
      <c r="BW103" s="112">
        <v>6</v>
      </c>
      <c r="BX103" s="112">
        <v>7</v>
      </c>
    </row>
    <row r="104" spans="1:11" ht="12.75">
      <c r="A104" s="119"/>
      <c r="B104" s="121"/>
      <c r="C104" s="153" t="s">
        <v>175</v>
      </c>
      <c r="D104" s="154"/>
      <c r="E104" s="122"/>
      <c r="F104" s="123"/>
      <c r="G104" s="124"/>
      <c r="I104" s="120" t="s">
        <v>126</v>
      </c>
      <c r="K104" s="112"/>
    </row>
    <row r="105" spans="1:53" ht="12.75">
      <c r="A105" s="126"/>
      <c r="B105" s="127" t="s">
        <v>41</v>
      </c>
      <c r="C105" s="128" t="s">
        <v>109</v>
      </c>
      <c r="D105" s="129"/>
      <c r="E105" s="130"/>
      <c r="F105" s="131"/>
      <c r="G105" s="132">
        <f>SUM(G69:G104)</f>
        <v>0</v>
      </c>
      <c r="K105" s="112">
        <v>4</v>
      </c>
      <c r="AW105" s="133">
        <f>SUM(AW69:AW93)</f>
        <v>0</v>
      </c>
      <c r="AX105" s="133">
        <f>SUM(AX69:AX93)</f>
        <v>0</v>
      </c>
      <c r="AY105" s="133">
        <f>SUM(AY69:AY93)</f>
        <v>0</v>
      </c>
      <c r="AZ105" s="133">
        <f>SUM(AZ69:AZ93)</f>
        <v>0</v>
      </c>
      <c r="BA105" s="133">
        <f>SUM(BA69:BA93)</f>
        <v>0</v>
      </c>
    </row>
    <row r="106" ht="12.75">
      <c r="E106" s="91"/>
    </row>
    <row r="107" ht="12.75">
      <c r="E107" s="91"/>
    </row>
    <row r="108" ht="12.75">
      <c r="E108" s="91"/>
    </row>
    <row r="109" ht="12.75">
      <c r="E109" s="91"/>
    </row>
    <row r="110" ht="12.75">
      <c r="E110" s="91"/>
    </row>
    <row r="111" ht="12.75">
      <c r="E111" s="91"/>
    </row>
    <row r="112" ht="12.75">
      <c r="E112" s="91"/>
    </row>
    <row r="113" ht="12.75">
      <c r="E113" s="91"/>
    </row>
    <row r="114" ht="12.75">
      <c r="E114" s="91"/>
    </row>
    <row r="115" ht="12.75">
      <c r="E115" s="91"/>
    </row>
    <row r="116" ht="12.75">
      <c r="E116" s="91"/>
    </row>
    <row r="117" ht="12.75">
      <c r="E117" s="91"/>
    </row>
    <row r="118" ht="12.75">
      <c r="E118" s="91"/>
    </row>
    <row r="119" ht="12.75">
      <c r="E119" s="91"/>
    </row>
    <row r="120" ht="12.75">
      <c r="E120" s="91"/>
    </row>
    <row r="121" ht="12.75">
      <c r="E121" s="91"/>
    </row>
    <row r="122" ht="12.75">
      <c r="E122" s="91"/>
    </row>
    <row r="123" ht="12.75">
      <c r="E123" s="91"/>
    </row>
    <row r="124" ht="12.75">
      <c r="E124" s="91"/>
    </row>
    <row r="125" ht="12.75">
      <c r="E125" s="91"/>
    </row>
    <row r="126" ht="12.75">
      <c r="E126" s="91"/>
    </row>
    <row r="127" ht="12.75">
      <c r="E127" s="91"/>
    </row>
    <row r="128" ht="12.75">
      <c r="E128" s="91"/>
    </row>
    <row r="129" spans="1:7" ht="12.75">
      <c r="A129" s="125"/>
      <c r="B129" s="125"/>
      <c r="C129" s="125"/>
      <c r="D129" s="125"/>
      <c r="E129" s="125"/>
      <c r="F129" s="125"/>
      <c r="G129" s="125"/>
    </row>
    <row r="130" spans="1:7" ht="12.75">
      <c r="A130" s="125"/>
      <c r="B130" s="125"/>
      <c r="C130" s="125"/>
      <c r="D130" s="125"/>
      <c r="E130" s="125"/>
      <c r="F130" s="125"/>
      <c r="G130" s="125"/>
    </row>
    <row r="131" spans="1:7" ht="12.75">
      <c r="A131" s="125"/>
      <c r="B131" s="125"/>
      <c r="C131" s="125"/>
      <c r="D131" s="125"/>
      <c r="E131" s="125"/>
      <c r="F131" s="125"/>
      <c r="G131" s="125"/>
    </row>
    <row r="132" spans="1:7" ht="12.75">
      <c r="A132" s="125"/>
      <c r="B132" s="125"/>
      <c r="C132" s="125"/>
      <c r="D132" s="125"/>
      <c r="E132" s="125"/>
      <c r="F132" s="125"/>
      <c r="G132" s="125"/>
    </row>
    <row r="133" ht="12.75">
      <c r="E133" s="91"/>
    </row>
    <row r="134" ht="12.75">
      <c r="E134" s="91"/>
    </row>
    <row r="135" ht="12.75">
      <c r="E135" s="91"/>
    </row>
    <row r="136" ht="12.75">
      <c r="E136" s="91"/>
    </row>
    <row r="137" ht="12.75">
      <c r="E137" s="91"/>
    </row>
    <row r="138" ht="12.75">
      <c r="E138" s="91"/>
    </row>
    <row r="139" ht="12.75">
      <c r="E139" s="91"/>
    </row>
    <row r="140" ht="12.75">
      <c r="E140" s="91"/>
    </row>
    <row r="141" ht="12.75">
      <c r="E141" s="91"/>
    </row>
    <row r="142" ht="12.75">
      <c r="E142" s="91"/>
    </row>
    <row r="143" ht="12.75">
      <c r="E143" s="91"/>
    </row>
    <row r="144" ht="12.75">
      <c r="E144" s="91"/>
    </row>
    <row r="145" ht="12.75">
      <c r="E145" s="91"/>
    </row>
    <row r="146" ht="12.75">
      <c r="E146" s="91"/>
    </row>
    <row r="147" ht="12.75">
      <c r="E147" s="91"/>
    </row>
    <row r="148" ht="12.75">
      <c r="E148" s="91"/>
    </row>
    <row r="149" ht="12.75">
      <c r="E149" s="91"/>
    </row>
    <row r="150" ht="12.75">
      <c r="E150" s="91"/>
    </row>
    <row r="151" ht="12.75">
      <c r="E151" s="91"/>
    </row>
    <row r="152" ht="12.75">
      <c r="E152" s="91"/>
    </row>
    <row r="153" ht="12.75">
      <c r="E153" s="91"/>
    </row>
    <row r="154" ht="12.75">
      <c r="E154" s="91"/>
    </row>
    <row r="155" ht="12.75">
      <c r="E155" s="91"/>
    </row>
    <row r="156" ht="12.75">
      <c r="E156" s="91"/>
    </row>
    <row r="157" ht="12.75">
      <c r="E157" s="91"/>
    </row>
    <row r="158" ht="12.75">
      <c r="E158" s="91"/>
    </row>
    <row r="159" ht="12.75">
      <c r="E159" s="91"/>
    </row>
    <row r="160" ht="12.75">
      <c r="E160" s="91"/>
    </row>
    <row r="161" ht="12.75">
      <c r="E161" s="91"/>
    </row>
    <row r="162" ht="12.75">
      <c r="E162" s="91"/>
    </row>
    <row r="163" ht="12.75">
      <c r="E163" s="91"/>
    </row>
    <row r="164" spans="1:2" ht="12.75">
      <c r="A164" s="134"/>
      <c r="B164" s="134"/>
    </row>
    <row r="165" spans="1:7" ht="12.75">
      <c r="A165" s="125"/>
      <c r="B165" s="125"/>
      <c r="C165" s="135"/>
      <c r="D165" s="135"/>
      <c r="E165" s="136"/>
      <c r="F165" s="135"/>
      <c r="G165" s="137"/>
    </row>
    <row r="166" spans="1:7" ht="12.75">
      <c r="A166" s="138"/>
      <c r="B166" s="138"/>
      <c r="C166" s="125"/>
      <c r="D166" s="125"/>
      <c r="E166" s="139"/>
      <c r="F166" s="125"/>
      <c r="G166" s="125"/>
    </row>
    <row r="167" spans="1:7" ht="12.75">
      <c r="A167" s="125"/>
      <c r="B167" s="125"/>
      <c r="C167" s="125"/>
      <c r="D167" s="125"/>
      <c r="E167" s="139"/>
      <c r="F167" s="125"/>
      <c r="G167" s="125"/>
    </row>
    <row r="168" spans="1:7" ht="12.75">
      <c r="A168" s="125"/>
      <c r="B168" s="125"/>
      <c r="C168" s="125"/>
      <c r="D168" s="125"/>
      <c r="E168" s="139"/>
      <c r="F168" s="125"/>
      <c r="G168" s="125"/>
    </row>
    <row r="169" spans="1:7" ht="12.75">
      <c r="A169" s="125"/>
      <c r="B169" s="125"/>
      <c r="C169" s="125"/>
      <c r="D169" s="125"/>
      <c r="E169" s="139"/>
      <c r="F169" s="125"/>
      <c r="G169" s="125"/>
    </row>
    <row r="170" spans="1:7" ht="12.75">
      <c r="A170" s="125"/>
      <c r="B170" s="125"/>
      <c r="C170" s="125"/>
      <c r="D170" s="125"/>
      <c r="E170" s="139"/>
      <c r="F170" s="125"/>
      <c r="G170" s="125"/>
    </row>
    <row r="171" spans="1:7" ht="12.75">
      <c r="A171" s="125"/>
      <c r="B171" s="125"/>
      <c r="C171" s="125"/>
      <c r="D171" s="125"/>
      <c r="E171" s="139"/>
      <c r="F171" s="125"/>
      <c r="G171" s="125"/>
    </row>
    <row r="172" spans="1:7" ht="12.75">
      <c r="A172" s="125"/>
      <c r="B172" s="125"/>
      <c r="C172" s="125"/>
      <c r="D172" s="125"/>
      <c r="E172" s="139"/>
      <c r="F172" s="125"/>
      <c r="G172" s="125"/>
    </row>
    <row r="173" spans="1:7" ht="12.75">
      <c r="A173" s="125"/>
      <c r="B173" s="125"/>
      <c r="C173" s="125"/>
      <c r="D173" s="125"/>
      <c r="E173" s="139"/>
      <c r="F173" s="125"/>
      <c r="G173" s="125"/>
    </row>
    <row r="174" spans="1:7" ht="12.75">
      <c r="A174" s="125"/>
      <c r="B174" s="125"/>
      <c r="C174" s="125"/>
      <c r="D174" s="125"/>
      <c r="E174" s="139"/>
      <c r="F174" s="125"/>
      <c r="G174" s="125"/>
    </row>
    <row r="175" spans="1:7" ht="12.75">
      <c r="A175" s="125"/>
      <c r="B175" s="125"/>
      <c r="C175" s="125"/>
      <c r="D175" s="125"/>
      <c r="E175" s="139"/>
      <c r="F175" s="125"/>
      <c r="G175" s="125"/>
    </row>
    <row r="176" spans="1:7" ht="12.75">
      <c r="A176" s="125"/>
      <c r="B176" s="125"/>
      <c r="C176" s="125"/>
      <c r="D176" s="125"/>
      <c r="E176" s="139"/>
      <c r="F176" s="125"/>
      <c r="G176" s="125"/>
    </row>
    <row r="177" spans="1:7" ht="12.75">
      <c r="A177" s="125"/>
      <c r="B177" s="125"/>
      <c r="C177" s="125"/>
      <c r="D177" s="125"/>
      <c r="E177" s="139"/>
      <c r="F177" s="125"/>
      <c r="G177" s="125"/>
    </row>
    <row r="178" spans="1:7" ht="12.75">
      <c r="A178" s="125"/>
      <c r="B178" s="125"/>
      <c r="C178" s="125"/>
      <c r="D178" s="125"/>
      <c r="E178" s="139"/>
      <c r="F178" s="125"/>
      <c r="G178" s="125"/>
    </row>
  </sheetData>
  <mergeCells count="71">
    <mergeCell ref="C102:D102"/>
    <mergeCell ref="C104:D104"/>
    <mergeCell ref="C95:D95"/>
    <mergeCell ref="C96:D96"/>
    <mergeCell ref="C98:D98"/>
    <mergeCell ref="C99:D99"/>
    <mergeCell ref="C101:D101"/>
    <mergeCell ref="C65:D65"/>
    <mergeCell ref="C66:D66"/>
    <mergeCell ref="C67:D67"/>
    <mergeCell ref="C76:D76"/>
    <mergeCell ref="C77:D77"/>
    <mergeCell ref="C71:D71"/>
    <mergeCell ref="C72:D72"/>
    <mergeCell ref="C73:D73"/>
    <mergeCell ref="C74:D74"/>
    <mergeCell ref="A1:G1"/>
    <mergeCell ref="A3:B3"/>
    <mergeCell ref="A4:B4"/>
    <mergeCell ref="E4:G4"/>
    <mergeCell ref="C27:D27"/>
    <mergeCell ref="C16:D16"/>
    <mergeCell ref="C17:D17"/>
    <mergeCell ref="C18:D18"/>
    <mergeCell ref="C26:D26"/>
    <mergeCell ref="C25:D25"/>
    <mergeCell ref="C32:D32"/>
    <mergeCell ref="C33:D33"/>
    <mergeCell ref="C34:D34"/>
    <mergeCell ref="C37:D37"/>
    <mergeCell ref="C9:D9"/>
    <mergeCell ref="C13:D13"/>
    <mergeCell ref="C14:D14"/>
    <mergeCell ref="C15:D15"/>
    <mergeCell ref="C28:D28"/>
    <mergeCell ref="C29:D29"/>
    <mergeCell ref="C30:D30"/>
    <mergeCell ref="C35:D35"/>
    <mergeCell ref="C36:D36"/>
    <mergeCell ref="C22:D22"/>
    <mergeCell ref="C23:D23"/>
    <mergeCell ref="C24:D24"/>
    <mergeCell ref="C64:D64"/>
    <mergeCell ref="C48:D48"/>
    <mergeCell ref="C49:D49"/>
    <mergeCell ref="C50:D50"/>
    <mergeCell ref="C51:D51"/>
    <mergeCell ref="C61:D61"/>
    <mergeCell ref="C62:D62"/>
    <mergeCell ref="C63:D63"/>
    <mergeCell ref="C52:D52"/>
    <mergeCell ref="C53:D53"/>
    <mergeCell ref="C54:D54"/>
    <mergeCell ref="C47:D47"/>
    <mergeCell ref="C41:D41"/>
    <mergeCell ref="C58:D58"/>
    <mergeCell ref="C59:D59"/>
    <mergeCell ref="C60:D60"/>
    <mergeCell ref="C43:D43"/>
    <mergeCell ref="C80:D80"/>
    <mergeCell ref="C78:D78"/>
    <mergeCell ref="C81:D81"/>
    <mergeCell ref="C75:D75"/>
    <mergeCell ref="C93:D93"/>
    <mergeCell ref="C84:D84"/>
    <mergeCell ref="C86:D86"/>
    <mergeCell ref="C87:D87"/>
    <mergeCell ref="C89:D89"/>
    <mergeCell ref="C90:D90"/>
    <mergeCell ref="C92:D92"/>
    <mergeCell ref="C83:D83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Jarolímková Dagmar</cp:lastModifiedBy>
  <cp:lastPrinted>2016-11-14T13:35:18Z</cp:lastPrinted>
  <dcterms:created xsi:type="dcterms:W3CDTF">2015-08-03T13:07:03Z</dcterms:created>
  <dcterms:modified xsi:type="dcterms:W3CDTF">2016-11-14T13:35:23Z</dcterms:modified>
  <cp:category/>
  <cp:version/>
  <cp:contentType/>
  <cp:contentStatus/>
</cp:coreProperties>
</file>