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1100" activeTab="0"/>
  </bookViews>
  <sheets>
    <sheet name="1. Krycí list výkazu výměr" sheetId="1" r:id="rId1"/>
    <sheet name="2. Rekapitulace" sheetId="2" r:id="rId2"/>
    <sheet name="3. Výkaz výměr" sheetId="3" r:id="rId3"/>
  </sheets>
  <definedNames/>
  <calcPr fullCalcOnLoad="1"/>
</workbook>
</file>

<file path=xl/sharedStrings.xml><?xml version="1.0" encoding="utf-8"?>
<sst xmlns="http://schemas.openxmlformats.org/spreadsheetml/2006/main" count="449" uniqueCount="279">
  <si>
    <t>Název stavby</t>
  </si>
  <si>
    <t>ÚSTÍ nad Orlicí - oprava kanalizace</t>
  </si>
  <si>
    <t>JKSO</t>
  </si>
  <si>
    <t>Název objektu</t>
  </si>
  <si>
    <t>Oprava havarijního stavu kanalizace a WC v I.N.P.</t>
  </si>
  <si>
    <t>EČO</t>
  </si>
  <si>
    <t>Název části</t>
  </si>
  <si>
    <t>Místo</t>
  </si>
  <si>
    <t>PS Ústí nad Orlicí - oprava kanalizace</t>
  </si>
  <si>
    <t>IČO</t>
  </si>
  <si>
    <t>DIČ</t>
  </si>
  <si>
    <t>Objednatel</t>
  </si>
  <si>
    <t>Hasičský záchranný sbor Pardubického kraje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</si>
  <si>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</si>
  <si>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</si>
  <si>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</si>
  <si>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</si>
  <si>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</si>
  <si>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</si>
  <si>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</si>
  <si>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</si>
  <si>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</si>
  <si>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</si>
  <si>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</si>
  <si>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</si>
  <si>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</si>
  <si>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</si>
  <si>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</si>
  <si>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</si>
  <si>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</si>
  <si>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</si>
  <si>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</si>
  <si>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</si>
  <si>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</si>
  <si>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</si>
  <si>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</si>
  <si>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</si>
  <si>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</si>
  <si>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</si>
  <si>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</si>
  <si>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</si>
  <si>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</si>
  <si>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</si>
  <si>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</si>
  <si>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</si>
  <si>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</si>
  <si>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</si>
  <si>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</si>
  <si>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</si>
  <si>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</si>
  <si>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</si>
  <si>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</si>
  <si>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</si>
  <si>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</si>
  <si>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</si>
  <si>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</si>
  <si>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</si>
  <si>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</si>
  <si>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</si>
  <si>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</si>
  <si>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</si>
  <si>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</si>
  <si>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</si>
  <si>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</si>
  <si>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</si>
  <si>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</si>
  <si>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</si>
  <si>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</si>
  <si>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</si>
  <si>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</si>
  <si>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</si>
  <si>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</si>
  <si>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</si>
  <si>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</si>
  <si>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</si>
  <si>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</si>
  <si>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</si>
  <si>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</si>
  <si>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</si>
  <si>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</si>
  <si>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</si>
  <si>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</si>
  <si>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</si>
  <si>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</si>
  <si>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</si>
  <si>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</si>
  <si>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</si>
  <si>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</si>
  <si>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</si>
  <si>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</si>
  <si>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</si>
  <si>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</si>
  <si>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</si>
  <si>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</si>
  <si>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</si>
  <si>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Stavba:   ÚSTÍ nad Orlicí - oprava kanalizace</t>
  </si>
  <si>
    <t>Objekt:   Oprava havarijního stavu kanalizace a WC v I.N.P.</t>
  </si>
  <si>
    <t>Objednatel:   Hasičský záchranný sbor Pardubického kraje</t>
  </si>
  <si>
    <t xml:space="preserve">Část:   </t>
  </si>
  <si>
    <t xml:space="preserve">JKSO:   </t>
  </si>
  <si>
    <t>Kód</t>
  </si>
  <si>
    <t>Popis</t>
  </si>
  <si>
    <t>Dodávka</t>
  </si>
  <si>
    <t>Cena celkem</t>
  </si>
  <si>
    <t>Hmotnost celkem</t>
  </si>
  <si>
    <t>Suť celkem</t>
  </si>
  <si>
    <t>Práce a dodávky HSV</t>
  </si>
  <si>
    <t>Vodorovné konstrukce</t>
  </si>
  <si>
    <t>Úpravy povrchu, podlahy, osazení</t>
  </si>
  <si>
    <t>Ostatní konstrukce a práce-bourání</t>
  </si>
  <si>
    <t>99</t>
  </si>
  <si>
    <t>Přesun hmot</t>
  </si>
  <si>
    <t>Práce a dodávky PSV</t>
  </si>
  <si>
    <t>711</t>
  </si>
  <si>
    <t>Izolace proti vodě, vlhkosti a plynům</t>
  </si>
  <si>
    <t>721</t>
  </si>
  <si>
    <t>Zdravotechnika - vnitřní kanalizace</t>
  </si>
  <si>
    <t>722</t>
  </si>
  <si>
    <t>Zdravotechnika - vnitřní vodovod</t>
  </si>
  <si>
    <t>725</t>
  </si>
  <si>
    <t>Zdravotechnika - zařizovací předměty</t>
  </si>
  <si>
    <t>771</t>
  </si>
  <si>
    <t>Podlahy z dlaždic</t>
  </si>
  <si>
    <t>781</t>
  </si>
  <si>
    <t>Dokončovací práce - obklady keramické</t>
  </si>
  <si>
    <t>784</t>
  </si>
  <si>
    <t>Dokončovací práce - malby</t>
  </si>
  <si>
    <t>Celkem</t>
  </si>
  <si>
    <t xml:space="preserve">EČO:   </t>
  </si>
  <si>
    <t>P.Č.</t>
  </si>
  <si>
    <t>KCN</t>
  </si>
  <si>
    <t>Kód položky</t>
  </si>
  <si>
    <t>MJ</t>
  </si>
  <si>
    <t>Množství celkem</t>
  </si>
  <si>
    <t>Cena jednotková</t>
  </si>
  <si>
    <t>014</t>
  </si>
  <si>
    <t>411388621</t>
  </si>
  <si>
    <t>Zabetonování otvorů tl do 150 mm ze suchých směsí pl do 0,25 m2 ve stropech</t>
  </si>
  <si>
    <t>kus</t>
  </si>
  <si>
    <t>011</t>
  </si>
  <si>
    <t>611325222</t>
  </si>
  <si>
    <t>Vápenocementová omítka štuková malých ploch</t>
  </si>
  <si>
    <t>ks</t>
  </si>
  <si>
    <t>612325223</t>
  </si>
  <si>
    <t>Štuková omítka malých ploch</t>
  </si>
  <si>
    <t>952901221</t>
  </si>
  <si>
    <t>Vyčištění budov průmyslových objektů při jakékoliv výšce podlaží</t>
  </si>
  <si>
    <t>m2</t>
  </si>
  <si>
    <t>013</t>
  </si>
  <si>
    <t>969021121</t>
  </si>
  <si>
    <t>Vybourání kanalizačního potrubí DN do 200</t>
  </si>
  <si>
    <t>m</t>
  </si>
  <si>
    <t>972054341</t>
  </si>
  <si>
    <t>Vybourání otvorů v ŽB stropech nebo klenbách pl do 0,25 m2 tl do 150 mm</t>
  </si>
  <si>
    <t>979011111</t>
  </si>
  <si>
    <t>Svislá doprava suti a vybouraných hmot za prvé podlaží</t>
  </si>
  <si>
    <t>t</t>
  </si>
  <si>
    <t>979081111</t>
  </si>
  <si>
    <t>Odvoz suti a vybouraných hmot na skládku do 1 km</t>
  </si>
  <si>
    <t>979081121</t>
  </si>
  <si>
    <t>Odvoz suti a vybouraných hmot na skládku ZKD 1 km přes 1 km</t>
  </si>
  <si>
    <t>3,682*3</t>
  </si>
  <si>
    <t>979082111</t>
  </si>
  <si>
    <t>Vnitrostaveništní vodorovná doprava suti a vybouraných hmot do 10 m</t>
  </si>
  <si>
    <t>006</t>
  </si>
  <si>
    <t>979093111</t>
  </si>
  <si>
    <t>Uložení suti na skládku s hrubým urovnáním bez zhutnění</t>
  </si>
  <si>
    <t>979098133</t>
  </si>
  <si>
    <t>Poplatek za skládku - keramického materiálu s příměsí 10%</t>
  </si>
  <si>
    <t>998011002</t>
  </si>
  <si>
    <t>Přesun hmot pro budovy zděné výšky do 12 m</t>
  </si>
  <si>
    <t>711413111</t>
  </si>
  <si>
    <t>Izolace proti vodě za studena vodorovné SCHOMBURG těsnicí hmotou COMBIFLEX-C2</t>
  </si>
  <si>
    <t>711413121</t>
  </si>
  <si>
    <t>Izolace proti vodě za studena svislé SCHOMBURG těsnicí hmotou COMBIFLEX-C2</t>
  </si>
  <si>
    <t>998711202</t>
  </si>
  <si>
    <t>Přesun hmot pro izolace proti vodě, vlhkosti a plynům v objektech v do 12 m</t>
  </si>
  <si>
    <t>%</t>
  </si>
  <si>
    <t>721140806</t>
  </si>
  <si>
    <t>Demontáž potrubí litinové do DN 200</t>
  </si>
  <si>
    <t>721170976</t>
  </si>
  <si>
    <t>Potrubí z PVC krácení trub DN 150</t>
  </si>
  <si>
    <t>721171907</t>
  </si>
  <si>
    <t>Potrubí z PP vsazení odbočky do hrdla DN 160</t>
  </si>
  <si>
    <t>721173708</t>
  </si>
  <si>
    <t>Potrubí kanalizační z PE odpadní DN 150</t>
  </si>
  <si>
    <t>721290112</t>
  </si>
  <si>
    <t>Zkouška těsnosti potrubí kanalizace vodou do DN 200</t>
  </si>
  <si>
    <t>998721202</t>
  </si>
  <si>
    <t>Přesun hmot pro vnitřní kanalizace v objektech v do 12 m</t>
  </si>
  <si>
    <t>722171912</t>
  </si>
  <si>
    <t>Potrubí plastové odříznutí trubky D do 20 mm</t>
  </si>
  <si>
    <t>722176112</t>
  </si>
  <si>
    <t>Montáž potrubí plastové spojované svary polyfuzně do D 20 mm</t>
  </si>
  <si>
    <t>286</t>
  </si>
  <si>
    <t>286151000</t>
  </si>
  <si>
    <t>trubka tlaková PPR řada PN 10 20 x 2,2 x 4000 mm</t>
  </si>
  <si>
    <t>722190402</t>
  </si>
  <si>
    <t>Vyvedení a upevnění výustku DN 20</t>
  </si>
  <si>
    <t>998722202</t>
  </si>
  <si>
    <t>Přesun hmot pro vnitřní vodovod v objektech v do 12 m</t>
  </si>
  <si>
    <t>725110811</t>
  </si>
  <si>
    <t>Demontáž klozetů splachovací s nádrží</t>
  </si>
  <si>
    <t>soubor</t>
  </si>
  <si>
    <t>725113122</t>
  </si>
  <si>
    <t>Montáž klozetových mís kombi</t>
  </si>
  <si>
    <t>725210821</t>
  </si>
  <si>
    <t>Demontáž umyvadel bez výtokových armatur</t>
  </si>
  <si>
    <t>725215101</t>
  </si>
  <si>
    <t>Montáž umyvadla připevněného na konzoly</t>
  </si>
  <si>
    <t>725991115</t>
  </si>
  <si>
    <t>Zprovoznění ZTI</t>
  </si>
  <si>
    <t>998725202</t>
  </si>
  <si>
    <t>Přesun hmot pro zařizovací předměty v objektech v do 12 m</t>
  </si>
  <si>
    <t>771571810</t>
  </si>
  <si>
    <t>Demontáž podlah z dlaždic keramických kladených do malty</t>
  </si>
  <si>
    <t>1,5*0,9*3+1,8*2</t>
  </si>
  <si>
    <t>771574114</t>
  </si>
  <si>
    <t>Montáž podlah keramických režných hladkých lepených flexibilním lepidlem do 19 ks/m2</t>
  </si>
  <si>
    <t>597</t>
  </si>
  <si>
    <t>597611200</t>
  </si>
  <si>
    <t>dlaždice keramické RAKO - koupelny ARDE (bílé i barevné) 25 x 25 x 0,8 cm I. j.</t>
  </si>
  <si>
    <t>7,65 * 1,1</t>
  </si>
  <si>
    <t>771579191</t>
  </si>
  <si>
    <t>Příplatek k montáž podlah keramických za plochu do 5 m2</t>
  </si>
  <si>
    <t>771591111</t>
  </si>
  <si>
    <t>Podlahy penetrace podkladu</t>
  </si>
  <si>
    <t>771591146</t>
  </si>
  <si>
    <t>Podlahy průnik dlažbou kruhový s izolací DN do 90</t>
  </si>
  <si>
    <t>771591185</t>
  </si>
  <si>
    <t>Podlahy řezání keramických dlaždic rovné</t>
  </si>
  <si>
    <t>771990111</t>
  </si>
  <si>
    <t>Vyrovnání podkladu samonivelační stěrkou tl 4 mm pevnosti 15 Mpa</t>
  </si>
  <si>
    <t>998771202</t>
  </si>
  <si>
    <t>Přesun hmot pro podlahy z dlaždic v objektech v do 12 m</t>
  </si>
  <si>
    <t>781471810</t>
  </si>
  <si>
    <t>Demontáž obkladů z obkladaček keramických kladených do malty</t>
  </si>
  <si>
    <t>4,2*1,5*3+5,2*1,5</t>
  </si>
  <si>
    <t>781474114</t>
  </si>
  <si>
    <t>Montáž obkladů keramických režných flexibilní lepidlo do 22 ks/m2</t>
  </si>
  <si>
    <t>597610350</t>
  </si>
  <si>
    <t>obkládačky keramické RAKO - koupelny ARDE (bílé i barevné) 20 x 25 x 0,68 cm I. j.</t>
  </si>
  <si>
    <t>26,7 * 1,1</t>
  </si>
  <si>
    <t>781479191</t>
  </si>
  <si>
    <t>Příplatek k montáži obkladů keramických za plochu do 10 m2</t>
  </si>
  <si>
    <t>781479194</t>
  </si>
  <si>
    <t>Příplatek k montáži obkladů keramických za nerovný povrch</t>
  </si>
  <si>
    <t>781494511</t>
  </si>
  <si>
    <t>Plastový profil ukončovací flexibilní lepidlo</t>
  </si>
  <si>
    <t>4,2*3+5,2</t>
  </si>
  <si>
    <t>781495111</t>
  </si>
  <si>
    <t>Penetrace podkladu obkladů</t>
  </si>
  <si>
    <t>781495145</t>
  </si>
  <si>
    <t>Průnik obkladem kruhový s izolací do DN 30</t>
  </si>
  <si>
    <t>781495146</t>
  </si>
  <si>
    <t>Průnik obkladem kruhový s izolací do DN 90</t>
  </si>
  <si>
    <t>781495185</t>
  </si>
  <si>
    <t>Řezání keramických obkládaček rovné</t>
  </si>
  <si>
    <t>998781202</t>
  </si>
  <si>
    <t>Přesun hmot pro obklady keramické v objektech v do 12 m</t>
  </si>
  <si>
    <t>784402801</t>
  </si>
  <si>
    <t>Odstranění maleb oškrabáním v místnostech v do 3,8 m</t>
  </si>
  <si>
    <t>1,5*0,9*3+1,8*2+17,8*1,5</t>
  </si>
  <si>
    <t>784453648</t>
  </si>
  <si>
    <t>Malby protiplísňové dvojnásobné s penetrací v místnosti v do 3,8 m</t>
  </si>
  <si>
    <t xml:space="preserve">Zhotovitel:   </t>
  </si>
  <si>
    <t xml:space="preserve">Datum:   </t>
  </si>
  <si>
    <t xml:space="preserve">Zpracoval:  </t>
  </si>
  <si>
    <t xml:space="preserve">Datum:  </t>
  </si>
  <si>
    <t>Svislé a kompletní konstrukce</t>
  </si>
  <si>
    <t>003</t>
  </si>
  <si>
    <t>342 26-7111</t>
  </si>
  <si>
    <t>Obklad kanalizace sádrokartonem dvoustranný desky standard impreg. tl. 12,5 mm</t>
  </si>
  <si>
    <t>3,8*2</t>
  </si>
  <si>
    <t>725 98-0121</t>
  </si>
  <si>
    <t xml:space="preserve">Dvířka z plastu, 150 x 150 mm </t>
  </si>
  <si>
    <t>VÝKAZ VÝMĚR</t>
  </si>
  <si>
    <t>REKAPITULACE</t>
  </si>
  <si>
    <t>KRYCÍ LIST VÝKAZU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</si>
</sst>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#,##0.00_ ;\-#,##0.00\ "/>
  </numFmts>
  <fonts count="59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10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 CE"/>
      <family val="0"/>
    </font>
    <font>
      <sz val="8"/>
      <color indexed="30"/>
      <name val="Arial CE"/>
      <family val="0"/>
    </font>
    <font>
      <sz val="8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70C0"/>
      <name val="Arial CE"/>
      <family val="0"/>
    </font>
    <font>
      <sz val="8"/>
      <color rgb="FF0070C0"/>
      <name val="Arial CE"/>
      <family val="0"/>
    </font>
    <font>
      <sz val="8"/>
      <color rgb="FF003E6C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5" fontId="8" fillId="0" borderId="41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5" fontId="8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5" fontId="1" fillId="0" borderId="47" xfId="0" applyNumberFormat="1" applyFont="1" applyBorder="1" applyAlignment="1" applyProtection="1">
      <alignment horizontal="right" vertical="center"/>
      <protection/>
    </xf>
    <xf numFmtId="164" fontId="1" fillId="0" borderId="50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4" fillId="0" borderId="46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165" fontId="8" fillId="0" borderId="30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5" fontId="8" fillId="0" borderId="55" xfId="0" applyNumberFormat="1" applyFont="1" applyBorder="1" applyAlignment="1" applyProtection="1">
      <alignment horizontal="right" vertical="center"/>
      <protection/>
    </xf>
    <xf numFmtId="165" fontId="8" fillId="0" borderId="31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167" fontId="8" fillId="0" borderId="30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/>
      <protection/>
    </xf>
    <xf numFmtId="2" fontId="4" fillId="0" borderId="50" xfId="0" applyNumberFormat="1" applyFont="1" applyBorder="1" applyAlignment="1" applyProtection="1">
      <alignment horizontal="right" vertical="center"/>
      <protection/>
    </xf>
    <xf numFmtId="167" fontId="8" fillId="0" borderId="51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7" fillId="0" borderId="63" xfId="0" applyFont="1" applyBorder="1" applyAlignment="1" applyProtection="1">
      <alignment horizontal="left" vertical="top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167" fontId="8" fillId="0" borderId="47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167" fontId="11" fillId="0" borderId="26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7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7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/>
    </xf>
    <xf numFmtId="0" fontId="16" fillId="34" borderId="28" xfId="0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Alignment="1">
      <alignment horizontal="right"/>
    </xf>
    <xf numFmtId="165" fontId="4" fillId="0" borderId="66" xfId="0" applyNumberFormat="1" applyFont="1" applyBorder="1" applyAlignment="1">
      <alignment horizontal="right"/>
    </xf>
    <xf numFmtId="0" fontId="4" fillId="0" borderId="67" xfId="0" applyFont="1" applyBorder="1" applyAlignment="1">
      <alignment horizontal="left" wrapText="1"/>
    </xf>
    <xf numFmtId="168" fontId="4" fillId="0" borderId="67" xfId="0" applyNumberFormat="1" applyFont="1" applyBorder="1" applyAlignment="1">
      <alignment horizontal="right"/>
    </xf>
    <xf numFmtId="167" fontId="4" fillId="0" borderId="67" xfId="0" applyNumberFormat="1" applyFont="1" applyBorder="1" applyAlignment="1">
      <alignment horizontal="right"/>
    </xf>
    <xf numFmtId="167" fontId="4" fillId="0" borderId="68" xfId="0" applyNumberFormat="1" applyFont="1" applyBorder="1" applyAlignment="1">
      <alignment horizontal="right"/>
    </xf>
    <xf numFmtId="165" fontId="4" fillId="0" borderId="69" xfId="0" applyNumberFormat="1" applyFont="1" applyBorder="1" applyAlignment="1">
      <alignment horizontal="right"/>
    </xf>
    <xf numFmtId="0" fontId="4" fillId="0" borderId="70" xfId="0" applyFont="1" applyBorder="1" applyAlignment="1">
      <alignment horizontal="left" wrapText="1"/>
    </xf>
    <xf numFmtId="168" fontId="4" fillId="0" borderId="70" xfId="0" applyNumberFormat="1" applyFont="1" applyBorder="1" applyAlignment="1">
      <alignment horizontal="right"/>
    </xf>
    <xf numFmtId="167" fontId="4" fillId="0" borderId="70" xfId="0" applyNumberFormat="1" applyFont="1" applyBorder="1" applyAlignment="1">
      <alignment horizontal="right"/>
    </xf>
    <xf numFmtId="167" fontId="4" fillId="0" borderId="71" xfId="0" applyNumberFormat="1" applyFont="1" applyBorder="1" applyAlignment="1">
      <alignment horizontal="right"/>
    </xf>
    <xf numFmtId="165" fontId="4" fillId="0" borderId="72" xfId="0" applyNumberFormat="1" applyFont="1" applyBorder="1" applyAlignment="1">
      <alignment horizontal="right"/>
    </xf>
    <xf numFmtId="0" fontId="4" fillId="0" borderId="73" xfId="0" applyFont="1" applyBorder="1" applyAlignment="1">
      <alignment horizontal="left" wrapText="1"/>
    </xf>
    <xf numFmtId="168" fontId="4" fillId="0" borderId="73" xfId="0" applyNumberFormat="1" applyFont="1" applyBorder="1" applyAlignment="1">
      <alignment horizontal="right"/>
    </xf>
    <xf numFmtId="167" fontId="4" fillId="0" borderId="73" xfId="0" applyNumberFormat="1" applyFont="1" applyBorder="1" applyAlignment="1">
      <alignment horizontal="right"/>
    </xf>
    <xf numFmtId="167" fontId="4" fillId="0" borderId="74" xfId="0" applyNumberFormat="1" applyFont="1" applyBorder="1" applyAlignment="1">
      <alignment horizontal="right"/>
    </xf>
    <xf numFmtId="165" fontId="4" fillId="0" borderId="75" xfId="0" applyNumberFormat="1" applyFont="1" applyBorder="1" applyAlignment="1">
      <alignment horizontal="right"/>
    </xf>
    <xf numFmtId="0" fontId="4" fillId="0" borderId="76" xfId="0" applyFont="1" applyBorder="1" applyAlignment="1">
      <alignment horizontal="left" wrapText="1"/>
    </xf>
    <xf numFmtId="168" fontId="4" fillId="0" borderId="76" xfId="0" applyNumberFormat="1" applyFont="1" applyBorder="1" applyAlignment="1">
      <alignment horizontal="right"/>
    </xf>
    <xf numFmtId="167" fontId="4" fillId="0" borderId="76" xfId="0" applyNumberFormat="1" applyFont="1" applyBorder="1" applyAlignment="1">
      <alignment horizontal="right"/>
    </xf>
    <xf numFmtId="167" fontId="4" fillId="0" borderId="77" xfId="0" applyNumberFormat="1" applyFont="1" applyBorder="1" applyAlignment="1">
      <alignment horizontal="right"/>
    </xf>
    <xf numFmtId="165" fontId="17" fillId="0" borderId="66" xfId="0" applyNumberFormat="1" applyFont="1" applyBorder="1" applyAlignment="1">
      <alignment horizontal="right"/>
    </xf>
    <xf numFmtId="0" fontId="17" fillId="0" borderId="67" xfId="0" applyFont="1" applyBorder="1" applyAlignment="1">
      <alignment horizontal="left" wrapText="1"/>
    </xf>
    <xf numFmtId="168" fontId="17" fillId="0" borderId="67" xfId="0" applyNumberFormat="1" applyFont="1" applyBorder="1" applyAlignment="1">
      <alignment horizontal="right"/>
    </xf>
    <xf numFmtId="167" fontId="17" fillId="0" borderId="67" xfId="0" applyNumberFormat="1" applyFont="1" applyBorder="1" applyAlignment="1">
      <alignment horizontal="right"/>
    </xf>
    <xf numFmtId="167" fontId="17" fillId="0" borderId="68" xfId="0" applyNumberFormat="1" applyFont="1" applyBorder="1" applyAlignment="1">
      <alignment horizontal="right"/>
    </xf>
    <xf numFmtId="165" fontId="18" fillId="0" borderId="66" xfId="0" applyNumberFormat="1" applyFont="1" applyBorder="1" applyAlignment="1">
      <alignment horizontal="right"/>
    </xf>
    <xf numFmtId="0" fontId="18" fillId="0" borderId="67" xfId="0" applyFont="1" applyBorder="1" applyAlignment="1">
      <alignment horizontal="left" wrapText="1"/>
    </xf>
    <xf numFmtId="168" fontId="18" fillId="0" borderId="67" xfId="0" applyNumberFormat="1" applyFont="1" applyBorder="1" applyAlignment="1">
      <alignment horizontal="right"/>
    </xf>
    <xf numFmtId="167" fontId="18" fillId="0" borderId="67" xfId="0" applyNumberFormat="1" applyFont="1" applyBorder="1" applyAlignment="1">
      <alignment horizontal="right"/>
    </xf>
    <xf numFmtId="167" fontId="18" fillId="0" borderId="68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5" fontId="13" fillId="0" borderId="78" xfId="0" applyNumberFormat="1" applyFont="1" applyBorder="1" applyAlignment="1">
      <alignment horizontal="right"/>
    </xf>
    <xf numFmtId="49" fontId="4" fillId="0" borderId="79" xfId="0" applyNumberFormat="1" applyFont="1" applyBorder="1" applyAlignment="1">
      <alignment horizontal="left" wrapText="1"/>
    </xf>
    <xf numFmtId="49" fontId="4" fillId="0" borderId="79" xfId="46" applyNumberFormat="1" applyFont="1" applyFill="1" applyBorder="1" applyAlignment="1">
      <alignment horizontal="left"/>
      <protection/>
    </xf>
    <xf numFmtId="0" fontId="4" fillId="0" borderId="79" xfId="0" applyFont="1" applyBorder="1" applyAlignment="1">
      <alignment horizontal="left" wrapText="1"/>
    </xf>
    <xf numFmtId="168" fontId="4" fillId="0" borderId="79" xfId="0" applyNumberFormat="1" applyFont="1" applyBorder="1" applyAlignment="1">
      <alignment horizontal="right"/>
    </xf>
    <xf numFmtId="167" fontId="4" fillId="0" borderId="79" xfId="0" applyNumberFormat="1" applyFont="1" applyBorder="1" applyAlignment="1">
      <alignment horizontal="right"/>
    </xf>
    <xf numFmtId="167" fontId="4" fillId="0" borderId="80" xfId="0" applyNumberFormat="1" applyFont="1" applyBorder="1" applyAlignment="1">
      <alignment horizontal="right"/>
    </xf>
    <xf numFmtId="165" fontId="56" fillId="0" borderId="81" xfId="0" applyNumberFormat="1" applyFont="1" applyBorder="1" applyAlignment="1">
      <alignment horizontal="right"/>
    </xf>
    <xf numFmtId="49" fontId="57" fillId="0" borderId="82" xfId="0" applyNumberFormat="1" applyFont="1" applyBorder="1" applyAlignment="1">
      <alignment horizontal="left" wrapText="1"/>
    </xf>
    <xf numFmtId="49" fontId="57" fillId="0" borderId="82" xfId="46" applyNumberFormat="1" applyFont="1" applyFill="1" applyBorder="1" applyAlignment="1">
      <alignment horizontal="left"/>
      <protection/>
    </xf>
    <xf numFmtId="0" fontId="58" fillId="0" borderId="82" xfId="0" applyFont="1" applyBorder="1" applyAlignment="1">
      <alignment horizontal="left" wrapText="1"/>
    </xf>
    <xf numFmtId="168" fontId="58" fillId="0" borderId="82" xfId="0" applyNumberFormat="1" applyFont="1" applyBorder="1" applyAlignment="1">
      <alignment horizontal="right"/>
    </xf>
    <xf numFmtId="167" fontId="58" fillId="0" borderId="82" xfId="0" applyNumberFormat="1" applyFont="1" applyBorder="1" applyAlignment="1">
      <alignment horizontal="right"/>
    </xf>
    <xf numFmtId="167" fontId="58" fillId="0" borderId="83" xfId="0" applyNumberFormat="1" applyFont="1" applyBorder="1" applyAlignment="1">
      <alignment horizontal="right"/>
    </xf>
    <xf numFmtId="165" fontId="13" fillId="0" borderId="84" xfId="0" applyNumberFormat="1" applyFont="1" applyBorder="1" applyAlignment="1">
      <alignment horizontal="right"/>
    </xf>
    <xf numFmtId="49" fontId="4" fillId="0" borderId="85" xfId="0" applyNumberFormat="1" applyFont="1" applyBorder="1" applyAlignment="1">
      <alignment horizontal="left" wrapText="1"/>
    </xf>
    <xf numFmtId="49" fontId="4" fillId="0" borderId="85" xfId="46" applyNumberFormat="1" applyFont="1" applyFill="1" applyBorder="1" applyAlignment="1">
      <alignment horizontal="left"/>
      <protection/>
    </xf>
    <xf numFmtId="0" fontId="4" fillId="0" borderId="85" xfId="46" applyFont="1" applyFill="1" applyBorder="1" applyAlignment="1">
      <alignment wrapText="1"/>
      <protection/>
    </xf>
    <xf numFmtId="0" fontId="4" fillId="0" borderId="85" xfId="0" applyFont="1" applyBorder="1" applyAlignment="1">
      <alignment horizontal="left" wrapText="1"/>
    </xf>
    <xf numFmtId="168" fontId="4" fillId="0" borderId="85" xfId="0" applyNumberFormat="1" applyFont="1" applyBorder="1" applyAlignment="1">
      <alignment horizontal="right"/>
    </xf>
    <xf numFmtId="167" fontId="4" fillId="0" borderId="85" xfId="0" applyNumberFormat="1" applyFont="1" applyBorder="1" applyAlignment="1">
      <alignment horizontal="right"/>
    </xf>
    <xf numFmtId="167" fontId="4" fillId="0" borderId="86" xfId="0" applyNumberFormat="1" applyFont="1" applyBorder="1" applyAlignment="1">
      <alignment horizontal="right"/>
    </xf>
    <xf numFmtId="167" fontId="4" fillId="0" borderId="87" xfId="0" applyNumberFormat="1" applyFont="1" applyBorder="1" applyAlignment="1">
      <alignment horizontal="right"/>
    </xf>
    <xf numFmtId="167" fontId="4" fillId="0" borderId="88" xfId="0" applyNumberFormat="1" applyFont="1" applyBorder="1" applyAlignment="1">
      <alignment horizontal="right"/>
    </xf>
    <xf numFmtId="167" fontId="4" fillId="0" borderId="89" xfId="0" applyNumberFormat="1" applyFont="1" applyBorder="1" applyAlignment="1">
      <alignment horizontal="right"/>
    </xf>
    <xf numFmtId="167" fontId="4" fillId="0" borderId="90" xfId="0" applyNumberFormat="1" applyFont="1" applyBorder="1" applyAlignment="1">
      <alignment horizontal="right"/>
    </xf>
    <xf numFmtId="167" fontId="4" fillId="0" borderId="91" xfId="0" applyNumberFormat="1" applyFont="1" applyBorder="1" applyAlignment="1">
      <alignment horizontal="right"/>
    </xf>
    <xf numFmtId="167" fontId="4" fillId="0" borderId="92" xfId="0" applyNumberFormat="1" applyFont="1" applyBorder="1" applyAlignment="1">
      <alignment horizontal="right"/>
    </xf>
    <xf numFmtId="167" fontId="4" fillId="0" borderId="93" xfId="0" applyNumberFormat="1" applyFont="1" applyBorder="1" applyAlignment="1">
      <alignment horizontal="right"/>
    </xf>
    <xf numFmtId="167" fontId="4" fillId="0" borderId="64" xfId="0" applyNumberFormat="1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167" fontId="4" fillId="0" borderId="0" xfId="0" applyNumberFormat="1" applyFont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90" zoomScaleNormal="90" zoomScalePageLayoutView="0" workbookViewId="0" topLeftCell="B1">
      <selection activeCell="N32" sqref="N3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7.8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4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278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18.75" customHeight="1">
      <c r="A5" s="16"/>
      <c r="B5" s="17" t="s">
        <v>0</v>
      </c>
      <c r="C5" s="17"/>
      <c r="D5" s="17"/>
      <c r="E5" s="18" t="s">
        <v>1</v>
      </c>
      <c r="F5" s="19"/>
      <c r="G5" s="19"/>
      <c r="H5" s="19"/>
      <c r="I5" s="19"/>
      <c r="J5" s="20"/>
      <c r="K5" s="17"/>
      <c r="L5" s="17"/>
      <c r="M5" s="17"/>
      <c r="N5" s="17"/>
      <c r="O5" s="199" t="s">
        <v>2</v>
      </c>
      <c r="P5" s="199"/>
      <c r="Q5" s="18"/>
      <c r="R5" s="20"/>
      <c r="S5" s="21"/>
    </row>
    <row r="6" spans="1:19" s="2" customFormat="1" ht="18.75" customHeight="1">
      <c r="A6" s="16"/>
      <c r="B6" s="17" t="s">
        <v>3</v>
      </c>
      <c r="C6" s="17"/>
      <c r="D6" s="17"/>
      <c r="E6" s="22" t="s">
        <v>4</v>
      </c>
      <c r="F6" s="17"/>
      <c r="G6" s="17"/>
      <c r="H6" s="17"/>
      <c r="I6" s="17"/>
      <c r="J6" s="23"/>
      <c r="K6" s="17"/>
      <c r="L6" s="17"/>
      <c r="M6" s="17"/>
      <c r="N6" s="17"/>
      <c r="O6" s="199" t="s">
        <v>5</v>
      </c>
      <c r="P6" s="199"/>
      <c r="Q6" s="22"/>
      <c r="R6" s="23"/>
      <c r="S6" s="21"/>
    </row>
    <row r="7" spans="1:19" s="2" customFormat="1" ht="18.75" customHeight="1" thickBot="1">
      <c r="A7" s="16"/>
      <c r="B7" s="17" t="s">
        <v>6</v>
      </c>
      <c r="C7" s="17"/>
      <c r="D7" s="17"/>
      <c r="E7" s="24"/>
      <c r="F7" s="25"/>
      <c r="G7" s="25"/>
      <c r="H7" s="25"/>
      <c r="I7" s="25"/>
      <c r="J7" s="26"/>
      <c r="K7" s="17"/>
      <c r="L7" s="17"/>
      <c r="M7" s="17"/>
      <c r="N7" s="17"/>
      <c r="O7" s="199" t="s">
        <v>7</v>
      </c>
      <c r="P7" s="199"/>
      <c r="Q7" s="202" t="s">
        <v>8</v>
      </c>
      <c r="R7" s="203"/>
      <c r="S7" s="21"/>
    </row>
    <row r="8" spans="1:19" s="2" customFormat="1" ht="18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9" t="s">
        <v>9</v>
      </c>
      <c r="P8" s="199"/>
      <c r="Q8" s="17" t="s">
        <v>10</v>
      </c>
      <c r="R8" s="17"/>
      <c r="S8" s="21"/>
    </row>
    <row r="9" spans="1:19" s="2" customFormat="1" ht="18.75" customHeight="1">
      <c r="A9" s="16"/>
      <c r="B9" s="17" t="s">
        <v>11</v>
      </c>
      <c r="C9" s="17"/>
      <c r="D9" s="17"/>
      <c r="E9" s="18" t="s">
        <v>12</v>
      </c>
      <c r="F9" s="19"/>
      <c r="G9" s="19"/>
      <c r="H9" s="19"/>
      <c r="I9" s="19"/>
      <c r="J9" s="20"/>
      <c r="K9" s="17"/>
      <c r="L9" s="17"/>
      <c r="M9" s="17"/>
      <c r="N9" s="17"/>
      <c r="O9" s="200"/>
      <c r="P9" s="201"/>
      <c r="Q9" s="27"/>
      <c r="R9" s="29"/>
      <c r="S9" s="21"/>
    </row>
    <row r="10" spans="1:19" s="2" customFormat="1" ht="18.75" customHeight="1">
      <c r="A10" s="16"/>
      <c r="B10" s="17" t="s">
        <v>13</v>
      </c>
      <c r="C10" s="17"/>
      <c r="D10" s="17"/>
      <c r="E10" s="22"/>
      <c r="F10" s="17"/>
      <c r="G10" s="17"/>
      <c r="H10" s="17"/>
      <c r="I10" s="17"/>
      <c r="J10" s="23"/>
      <c r="K10" s="17"/>
      <c r="L10" s="17"/>
      <c r="M10" s="17"/>
      <c r="N10" s="17"/>
      <c r="O10" s="200"/>
      <c r="P10" s="201"/>
      <c r="Q10" s="27"/>
      <c r="R10" s="29"/>
      <c r="S10" s="21"/>
    </row>
    <row r="11" spans="1:19" s="2" customFormat="1" ht="18.75" customHeight="1">
      <c r="A11" s="16"/>
      <c r="B11" s="17" t="s">
        <v>14</v>
      </c>
      <c r="C11" s="17"/>
      <c r="D11" s="17"/>
      <c r="E11" s="22"/>
      <c r="F11" s="17"/>
      <c r="G11" s="17"/>
      <c r="H11" s="17"/>
      <c r="I11" s="17"/>
      <c r="J11" s="23"/>
      <c r="K11" s="17"/>
      <c r="L11" s="17"/>
      <c r="M11" s="17"/>
      <c r="N11" s="17"/>
      <c r="O11" s="200"/>
      <c r="P11" s="201"/>
      <c r="Q11" s="27"/>
      <c r="R11" s="29"/>
      <c r="S11" s="21"/>
    </row>
    <row r="12" spans="1:19" s="2" customFormat="1" ht="18.75" customHeight="1">
      <c r="A12" s="16"/>
      <c r="B12" s="17"/>
      <c r="C12" s="17"/>
      <c r="D12" s="17"/>
      <c r="E12" s="24"/>
      <c r="F12" s="25"/>
      <c r="G12" s="25"/>
      <c r="H12" s="25"/>
      <c r="I12" s="25"/>
      <c r="J12" s="26"/>
      <c r="K12" s="17"/>
      <c r="L12" s="17"/>
      <c r="M12" s="17"/>
      <c r="N12" s="17"/>
      <c r="O12" s="30"/>
      <c r="P12" s="30"/>
      <c r="Q12" s="30"/>
      <c r="R12" s="17"/>
      <c r="S12" s="21"/>
    </row>
    <row r="13" spans="1:19" s="2" customFormat="1" ht="18.75" customHeight="1">
      <c r="A13" s="16"/>
      <c r="B13" s="17"/>
      <c r="C13" s="17"/>
      <c r="D13" s="17"/>
      <c r="E13" s="30" t="s">
        <v>15</v>
      </c>
      <c r="F13" s="17"/>
      <c r="G13" s="17" t="s">
        <v>16</v>
      </c>
      <c r="H13" s="17"/>
      <c r="I13" s="17"/>
      <c r="J13" s="17"/>
      <c r="K13" s="17"/>
      <c r="L13" s="17"/>
      <c r="M13" s="17"/>
      <c r="N13" s="17"/>
      <c r="O13" s="204" t="s">
        <v>17</v>
      </c>
      <c r="P13" s="204"/>
      <c r="Q13" s="30"/>
      <c r="R13" s="31"/>
      <c r="S13" s="21"/>
    </row>
    <row r="14" spans="1:19" s="2" customFormat="1" ht="18.75" customHeight="1">
      <c r="A14" s="16"/>
      <c r="B14" s="17"/>
      <c r="C14" s="17"/>
      <c r="D14" s="17"/>
      <c r="E14" s="32"/>
      <c r="F14" s="17"/>
      <c r="G14" s="27"/>
      <c r="H14" s="33"/>
      <c r="I14" s="28"/>
      <c r="J14" s="17"/>
      <c r="K14" s="17"/>
      <c r="L14" s="17"/>
      <c r="M14" s="17"/>
      <c r="N14" s="17"/>
      <c r="O14" s="200"/>
      <c r="P14" s="201"/>
      <c r="Q14" s="30"/>
      <c r="R14" s="34"/>
      <c r="S14" s="21"/>
    </row>
    <row r="15" spans="1:19" s="2" customFormat="1" ht="9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7"/>
      <c r="P15" s="36"/>
      <c r="Q15" s="36"/>
      <c r="R15" s="36"/>
      <c r="S15" s="37"/>
    </row>
    <row r="16" spans="1:19" s="2" customFormat="1" ht="20.25" customHeight="1">
      <c r="A16" s="38"/>
      <c r="B16" s="39"/>
      <c r="C16" s="39"/>
      <c r="D16" s="39"/>
      <c r="E16" s="40" t="s">
        <v>18</v>
      </c>
      <c r="F16" s="39"/>
      <c r="G16" s="39"/>
      <c r="H16" s="39"/>
      <c r="I16" s="39"/>
      <c r="J16" s="39"/>
      <c r="K16" s="39"/>
      <c r="L16" s="39"/>
      <c r="M16" s="39"/>
      <c r="N16" s="39"/>
      <c r="O16" s="14"/>
      <c r="P16" s="39"/>
      <c r="Q16" s="39"/>
      <c r="R16" s="39"/>
      <c r="S16" s="41"/>
    </row>
    <row r="17" spans="1:19" s="2" customFormat="1" ht="21.75" customHeight="1">
      <c r="A17" s="42" t="s">
        <v>19</v>
      </c>
      <c r="B17" s="43"/>
      <c r="C17" s="43"/>
      <c r="D17" s="44"/>
      <c r="E17" s="45" t="s">
        <v>20</v>
      </c>
      <c r="F17" s="44"/>
      <c r="G17" s="45" t="s">
        <v>21</v>
      </c>
      <c r="H17" s="43"/>
      <c r="I17" s="44"/>
      <c r="J17" s="45" t="s">
        <v>22</v>
      </c>
      <c r="K17" s="43"/>
      <c r="L17" s="45" t="s">
        <v>23</v>
      </c>
      <c r="M17" s="43"/>
      <c r="N17" s="43"/>
      <c r="O17" s="43"/>
      <c r="P17" s="44"/>
      <c r="Q17" s="45" t="s">
        <v>24</v>
      </c>
      <c r="R17" s="43"/>
      <c r="S17" s="46"/>
    </row>
    <row r="18" spans="1:19" s="2" customFormat="1" ht="19.5" customHeight="1">
      <c r="A18" s="47"/>
      <c r="B18" s="48"/>
      <c r="C18" s="48"/>
      <c r="D18" s="49">
        <v>0</v>
      </c>
      <c r="E18" s="50">
        <v>0</v>
      </c>
      <c r="F18" s="51"/>
      <c r="G18" s="52"/>
      <c r="H18" s="48"/>
      <c r="I18" s="49">
        <v>0</v>
      </c>
      <c r="J18" s="50">
        <v>0</v>
      </c>
      <c r="K18" s="53"/>
      <c r="L18" s="52"/>
      <c r="M18" s="48"/>
      <c r="N18" s="48"/>
      <c r="O18" s="54"/>
      <c r="P18" s="49">
        <v>0</v>
      </c>
      <c r="Q18" s="52"/>
      <c r="R18" s="55">
        <v>0</v>
      </c>
      <c r="S18" s="56"/>
    </row>
    <row r="19" spans="1:19" s="2" customFormat="1" ht="20.25" customHeight="1">
      <c r="A19" s="38"/>
      <c r="B19" s="39"/>
      <c r="C19" s="39"/>
      <c r="D19" s="39"/>
      <c r="E19" s="40" t="s">
        <v>25</v>
      </c>
      <c r="F19" s="39"/>
      <c r="G19" s="39"/>
      <c r="H19" s="39"/>
      <c r="I19" s="39"/>
      <c r="J19" s="57" t="s">
        <v>26</v>
      </c>
      <c r="K19" s="39"/>
      <c r="L19" s="39"/>
      <c r="M19" s="39"/>
      <c r="N19" s="39"/>
      <c r="O19" s="36"/>
      <c r="P19" s="39"/>
      <c r="Q19" s="39"/>
      <c r="R19" s="39"/>
      <c r="S19" s="41"/>
    </row>
    <row r="20" spans="1:19" s="2" customFormat="1" ht="19.5" customHeight="1">
      <c r="A20" s="58" t="s">
        <v>27</v>
      </c>
      <c r="B20" s="59"/>
      <c r="C20" s="60" t="s">
        <v>28</v>
      </c>
      <c r="D20" s="61"/>
      <c r="E20" s="61"/>
      <c r="F20" s="62"/>
      <c r="G20" s="58" t="s">
        <v>29</v>
      </c>
      <c r="H20" s="63"/>
      <c r="I20" s="60" t="s">
        <v>30</v>
      </c>
      <c r="J20" s="61"/>
      <c r="K20" s="61"/>
      <c r="L20" s="58" t="s">
        <v>31</v>
      </c>
      <c r="M20" s="63"/>
      <c r="N20" s="60" t="s">
        <v>32</v>
      </c>
      <c r="O20" s="64"/>
      <c r="P20" s="61"/>
      <c r="Q20" s="61"/>
      <c r="R20" s="61"/>
      <c r="S20" s="62"/>
    </row>
    <row r="21" spans="1:19" s="2" customFormat="1" ht="19.5" customHeight="1">
      <c r="A21" s="65" t="s">
        <v>33</v>
      </c>
      <c r="B21" s="66" t="s">
        <v>34</v>
      </c>
      <c r="C21" s="67"/>
      <c r="D21" s="68" t="s">
        <v>35</v>
      </c>
      <c r="E21" s="69">
        <v>0</v>
      </c>
      <c r="F21" s="70"/>
      <c r="G21" s="65" t="s">
        <v>36</v>
      </c>
      <c r="H21" s="71" t="s">
        <v>37</v>
      </c>
      <c r="I21" s="72"/>
      <c r="J21" s="73">
        <v>0</v>
      </c>
      <c r="K21" s="74"/>
      <c r="L21" s="65" t="s">
        <v>38</v>
      </c>
      <c r="M21" s="75" t="s">
        <v>39</v>
      </c>
      <c r="N21" s="76"/>
      <c r="O21" s="76"/>
      <c r="P21" s="76"/>
      <c r="Q21" s="77">
        <v>0.03</v>
      </c>
      <c r="R21" s="69">
        <f>E27*Q21</f>
        <v>0</v>
      </c>
      <c r="S21" s="70"/>
    </row>
    <row r="22" spans="1:19" s="2" customFormat="1" ht="19.5" customHeight="1">
      <c r="A22" s="65" t="s">
        <v>40</v>
      </c>
      <c r="B22" s="78"/>
      <c r="C22" s="79"/>
      <c r="D22" s="68" t="s">
        <v>41</v>
      </c>
      <c r="E22" s="69">
        <f>'2. Rekapitulace'!D10</f>
        <v>0</v>
      </c>
      <c r="F22" s="70"/>
      <c r="G22" s="65" t="s">
        <v>42</v>
      </c>
      <c r="H22" s="17" t="s">
        <v>43</v>
      </c>
      <c r="I22" s="72"/>
      <c r="J22" s="73">
        <v>0</v>
      </c>
      <c r="K22" s="74"/>
      <c r="L22" s="65" t="s">
        <v>44</v>
      </c>
      <c r="M22" s="75" t="s">
        <v>45</v>
      </c>
      <c r="N22" s="76"/>
      <c r="O22" s="17"/>
      <c r="P22" s="76"/>
      <c r="Q22" s="77">
        <v>0</v>
      </c>
      <c r="R22" s="69">
        <v>0</v>
      </c>
      <c r="S22" s="70"/>
    </row>
    <row r="23" spans="1:19" s="2" customFormat="1" ht="19.5" customHeight="1">
      <c r="A23" s="65" t="s">
        <v>46</v>
      </c>
      <c r="B23" s="66" t="s">
        <v>47</v>
      </c>
      <c r="C23" s="67"/>
      <c r="D23" s="68" t="s">
        <v>35</v>
      </c>
      <c r="E23" s="69">
        <f>'2. Rekapitulace'!C16</f>
        <v>0</v>
      </c>
      <c r="F23" s="70"/>
      <c r="G23" s="65" t="s">
        <v>48</v>
      </c>
      <c r="H23" s="71" t="s">
        <v>49</v>
      </c>
      <c r="I23" s="72"/>
      <c r="J23" s="73">
        <v>0</v>
      </c>
      <c r="K23" s="74"/>
      <c r="L23" s="65" t="s">
        <v>50</v>
      </c>
      <c r="M23" s="75" t="s">
        <v>51</v>
      </c>
      <c r="N23" s="76"/>
      <c r="O23" s="76"/>
      <c r="P23" s="76"/>
      <c r="Q23" s="77">
        <v>0</v>
      </c>
      <c r="R23" s="69">
        <v>0</v>
      </c>
      <c r="S23" s="70"/>
    </row>
    <row r="24" spans="1:19" s="2" customFormat="1" ht="19.5" customHeight="1">
      <c r="A24" s="65" t="s">
        <v>52</v>
      </c>
      <c r="B24" s="78"/>
      <c r="C24" s="79"/>
      <c r="D24" s="68" t="s">
        <v>41</v>
      </c>
      <c r="E24" s="69">
        <f>'2. Rekapitulace'!D16</f>
        <v>0</v>
      </c>
      <c r="F24" s="70"/>
      <c r="G24" s="65" t="s">
        <v>53</v>
      </c>
      <c r="H24" s="71"/>
      <c r="I24" s="72"/>
      <c r="J24" s="73">
        <v>0</v>
      </c>
      <c r="K24" s="74"/>
      <c r="L24" s="65" t="s">
        <v>54</v>
      </c>
      <c r="M24" s="75" t="s">
        <v>55</v>
      </c>
      <c r="N24" s="76"/>
      <c r="O24" s="17"/>
      <c r="P24" s="76"/>
      <c r="Q24" s="77">
        <v>0</v>
      </c>
      <c r="R24" s="69">
        <v>0</v>
      </c>
      <c r="S24" s="70"/>
    </row>
    <row r="25" spans="1:19" s="2" customFormat="1" ht="19.5" customHeight="1">
      <c r="A25" s="65" t="s">
        <v>56</v>
      </c>
      <c r="B25" s="66" t="s">
        <v>57</v>
      </c>
      <c r="C25" s="67"/>
      <c r="D25" s="68" t="s">
        <v>35</v>
      </c>
      <c r="E25" s="69">
        <v>0</v>
      </c>
      <c r="F25" s="70"/>
      <c r="G25" s="80"/>
      <c r="H25" s="76"/>
      <c r="I25" s="72"/>
      <c r="J25" s="73"/>
      <c r="K25" s="74"/>
      <c r="L25" s="65" t="s">
        <v>58</v>
      </c>
      <c r="M25" s="75" t="s">
        <v>59</v>
      </c>
      <c r="N25" s="76"/>
      <c r="O25" s="76"/>
      <c r="P25" s="76"/>
      <c r="Q25" s="77">
        <v>0</v>
      </c>
      <c r="R25" s="69">
        <v>0</v>
      </c>
      <c r="S25" s="70"/>
    </row>
    <row r="26" spans="1:19" s="2" customFormat="1" ht="19.5" customHeight="1">
      <c r="A26" s="65" t="s">
        <v>60</v>
      </c>
      <c r="B26" s="78"/>
      <c r="C26" s="79"/>
      <c r="D26" s="68" t="s">
        <v>41</v>
      </c>
      <c r="E26" s="69">
        <v>0</v>
      </c>
      <c r="F26" s="70"/>
      <c r="G26" s="80"/>
      <c r="H26" s="76"/>
      <c r="I26" s="72"/>
      <c r="J26" s="73"/>
      <c r="K26" s="74"/>
      <c r="L26" s="65" t="s">
        <v>61</v>
      </c>
      <c r="M26" s="71" t="s">
        <v>62</v>
      </c>
      <c r="N26" s="76"/>
      <c r="O26" s="17"/>
      <c r="P26" s="76"/>
      <c r="Q26" s="72"/>
      <c r="R26" s="69">
        <v>0</v>
      </c>
      <c r="S26" s="70"/>
    </row>
    <row r="27" spans="1:19" s="2" customFormat="1" ht="19.5" customHeight="1">
      <c r="A27" s="65" t="s">
        <v>63</v>
      </c>
      <c r="B27" s="81" t="s">
        <v>64</v>
      </c>
      <c r="C27" s="76"/>
      <c r="D27" s="72"/>
      <c r="E27" s="82">
        <f>SUM(E21:E26)</f>
        <v>0</v>
      </c>
      <c r="F27" s="41"/>
      <c r="G27" s="65" t="s">
        <v>65</v>
      </c>
      <c r="H27" s="81" t="s">
        <v>66</v>
      </c>
      <c r="I27" s="72"/>
      <c r="J27" s="83"/>
      <c r="K27" s="84"/>
      <c r="L27" s="65" t="s">
        <v>67</v>
      </c>
      <c r="M27" s="81" t="s">
        <v>68</v>
      </c>
      <c r="N27" s="76"/>
      <c r="O27" s="76"/>
      <c r="P27" s="76"/>
      <c r="Q27" s="72"/>
      <c r="R27" s="82">
        <f>SUM(R21:R26)</f>
        <v>0</v>
      </c>
      <c r="S27" s="41"/>
    </row>
    <row r="28" spans="1:19" s="2" customFormat="1" ht="19.5" customHeight="1">
      <c r="A28" s="85" t="s">
        <v>69</v>
      </c>
      <c r="B28" s="86" t="s">
        <v>70</v>
      </c>
      <c r="C28" s="87"/>
      <c r="D28" s="88"/>
      <c r="E28" s="89">
        <v>0</v>
      </c>
      <c r="F28" s="37"/>
      <c r="G28" s="85" t="s">
        <v>71</v>
      </c>
      <c r="H28" s="86" t="s">
        <v>72</v>
      </c>
      <c r="I28" s="88"/>
      <c r="J28" s="90">
        <v>0</v>
      </c>
      <c r="K28" s="91"/>
      <c r="L28" s="85" t="s">
        <v>73</v>
      </c>
      <c r="M28" s="86" t="s">
        <v>74</v>
      </c>
      <c r="N28" s="87"/>
      <c r="O28" s="36"/>
      <c r="P28" s="87"/>
      <c r="Q28" s="88"/>
      <c r="R28" s="89">
        <v>0</v>
      </c>
      <c r="S28" s="37"/>
    </row>
    <row r="29" spans="1:19" s="2" customFormat="1" ht="19.5" customHeight="1">
      <c r="A29" s="92" t="s">
        <v>13</v>
      </c>
      <c r="B29" s="14"/>
      <c r="C29" s="14"/>
      <c r="D29" s="14"/>
      <c r="E29" s="14"/>
      <c r="F29" s="93"/>
      <c r="G29" s="94"/>
      <c r="H29" s="14"/>
      <c r="I29" s="14"/>
      <c r="J29" s="14"/>
      <c r="K29" s="14"/>
      <c r="L29" s="58" t="s">
        <v>75</v>
      </c>
      <c r="M29" s="44"/>
      <c r="N29" s="60" t="s">
        <v>76</v>
      </c>
      <c r="O29" s="17"/>
      <c r="P29" s="43"/>
      <c r="Q29" s="43"/>
      <c r="R29" s="43"/>
      <c r="S29" s="46"/>
    </row>
    <row r="30" spans="1:19" s="2" customFormat="1" ht="19.5" customHeight="1">
      <c r="A30" s="16"/>
      <c r="B30" s="17"/>
      <c r="C30" s="17"/>
      <c r="D30" s="17"/>
      <c r="E30" s="17"/>
      <c r="F30" s="95"/>
      <c r="G30" s="96"/>
      <c r="H30" s="17"/>
      <c r="I30" s="17"/>
      <c r="J30" s="17"/>
      <c r="K30" s="17"/>
      <c r="L30" s="65" t="s">
        <v>77</v>
      </c>
      <c r="M30" s="71" t="s">
        <v>78</v>
      </c>
      <c r="N30" s="76"/>
      <c r="O30" s="76"/>
      <c r="P30" s="76"/>
      <c r="Q30" s="72"/>
      <c r="R30" s="97">
        <f>E27+R27</f>
        <v>0</v>
      </c>
      <c r="S30" s="41"/>
    </row>
    <row r="31" spans="1:19" s="2" customFormat="1" ht="19.5" customHeight="1">
      <c r="A31" s="98" t="s">
        <v>79</v>
      </c>
      <c r="B31" s="99"/>
      <c r="C31" s="99"/>
      <c r="D31" s="99"/>
      <c r="E31" s="99"/>
      <c r="F31" s="79"/>
      <c r="G31" s="100" t="s">
        <v>80</v>
      </c>
      <c r="H31" s="99"/>
      <c r="I31" s="99"/>
      <c r="J31" s="99"/>
      <c r="K31" s="99"/>
      <c r="L31" s="65" t="s">
        <v>81</v>
      </c>
      <c r="M31" s="75" t="s">
        <v>82</v>
      </c>
      <c r="N31" s="101">
        <v>15</v>
      </c>
      <c r="O31" s="30" t="s">
        <v>83</v>
      </c>
      <c r="P31" s="205">
        <v>0</v>
      </c>
      <c r="Q31" s="204"/>
      <c r="R31" s="102">
        <v>0</v>
      </c>
      <c r="S31" s="103"/>
    </row>
    <row r="32" spans="1:19" s="2" customFormat="1" ht="20.25" customHeight="1">
      <c r="A32" s="104" t="s">
        <v>11</v>
      </c>
      <c r="B32" s="105"/>
      <c r="C32" s="105"/>
      <c r="D32" s="105"/>
      <c r="E32" s="105"/>
      <c r="F32" s="67"/>
      <c r="G32" s="106"/>
      <c r="H32" s="105"/>
      <c r="I32" s="105"/>
      <c r="J32" s="105"/>
      <c r="K32" s="105"/>
      <c r="L32" s="65" t="s">
        <v>84</v>
      </c>
      <c r="M32" s="75" t="s">
        <v>82</v>
      </c>
      <c r="N32" s="101">
        <v>21</v>
      </c>
      <c r="O32" s="107" t="s">
        <v>83</v>
      </c>
      <c r="P32" s="197">
        <f>R30</f>
        <v>0</v>
      </c>
      <c r="Q32" s="198"/>
      <c r="R32" s="108">
        <f>P32*0.21</f>
        <v>0</v>
      </c>
      <c r="S32" s="70"/>
    </row>
    <row r="33" spans="1:19" s="2" customFormat="1" ht="20.25" customHeight="1">
      <c r="A33" s="16"/>
      <c r="B33" s="17"/>
      <c r="C33" s="17"/>
      <c r="D33" s="17"/>
      <c r="E33" s="17"/>
      <c r="F33" s="95"/>
      <c r="G33" s="96"/>
      <c r="H33" s="17"/>
      <c r="I33" s="17"/>
      <c r="J33" s="17"/>
      <c r="K33" s="17"/>
      <c r="L33" s="85" t="s">
        <v>85</v>
      </c>
      <c r="M33" s="109" t="s">
        <v>86</v>
      </c>
      <c r="N33" s="87"/>
      <c r="O33" s="17"/>
      <c r="P33" s="87"/>
      <c r="Q33" s="88"/>
      <c r="R33" s="110">
        <f>SUM(R30:R32)</f>
        <v>0</v>
      </c>
      <c r="S33" s="29"/>
    </row>
    <row r="34" spans="1:19" s="2" customFormat="1" ht="19.5" customHeight="1">
      <c r="A34" s="98" t="s">
        <v>79</v>
      </c>
      <c r="B34" s="99"/>
      <c r="C34" s="99"/>
      <c r="D34" s="99"/>
      <c r="E34" s="99"/>
      <c r="F34" s="79"/>
      <c r="G34" s="100" t="s">
        <v>80</v>
      </c>
      <c r="H34" s="99"/>
      <c r="I34" s="99"/>
      <c r="J34" s="99"/>
      <c r="K34" s="99"/>
      <c r="L34" s="58" t="s">
        <v>87</v>
      </c>
      <c r="M34" s="44"/>
      <c r="N34" s="60" t="s">
        <v>88</v>
      </c>
      <c r="O34" s="14"/>
      <c r="P34" s="43"/>
      <c r="Q34" s="43"/>
      <c r="R34" s="111"/>
      <c r="S34" s="46"/>
    </row>
    <row r="35" spans="1:19" s="2" customFormat="1" ht="20.25" customHeight="1">
      <c r="A35" s="104" t="s">
        <v>14</v>
      </c>
      <c r="B35" s="105"/>
      <c r="C35" s="105"/>
      <c r="D35" s="105"/>
      <c r="E35" s="105"/>
      <c r="F35" s="67"/>
      <c r="G35" s="106"/>
      <c r="H35" s="105"/>
      <c r="I35" s="105"/>
      <c r="J35" s="105"/>
      <c r="K35" s="105"/>
      <c r="L35" s="65" t="s">
        <v>89</v>
      </c>
      <c r="M35" s="71" t="s">
        <v>90</v>
      </c>
      <c r="N35" s="76"/>
      <c r="O35" s="76"/>
      <c r="P35" s="76"/>
      <c r="Q35" s="72"/>
      <c r="R35" s="69">
        <v>0</v>
      </c>
      <c r="S35" s="70"/>
    </row>
    <row r="36" spans="1:19" s="2" customFormat="1" ht="19.5" customHeight="1">
      <c r="A36" s="16"/>
      <c r="B36" s="17"/>
      <c r="C36" s="17"/>
      <c r="D36" s="17"/>
      <c r="E36" s="17"/>
      <c r="F36" s="95"/>
      <c r="G36" s="96"/>
      <c r="H36" s="17"/>
      <c r="I36" s="17"/>
      <c r="J36" s="17"/>
      <c r="K36" s="17"/>
      <c r="L36" s="65" t="s">
        <v>91</v>
      </c>
      <c r="M36" s="71" t="s">
        <v>92</v>
      </c>
      <c r="N36" s="76"/>
      <c r="O36" s="99"/>
      <c r="P36" s="76"/>
      <c r="Q36" s="72"/>
      <c r="R36" s="69">
        <v>0</v>
      </c>
      <c r="S36" s="70"/>
    </row>
    <row r="37" spans="1:19" s="2" customFormat="1" ht="19.5" customHeight="1">
      <c r="A37" s="112" t="s">
        <v>79</v>
      </c>
      <c r="B37" s="36"/>
      <c r="C37" s="36"/>
      <c r="D37" s="36"/>
      <c r="E37" s="36"/>
      <c r="F37" s="113"/>
      <c r="G37" s="114" t="s">
        <v>80</v>
      </c>
      <c r="H37" s="36"/>
      <c r="I37" s="36"/>
      <c r="J37" s="36"/>
      <c r="K37" s="36"/>
      <c r="L37" s="85" t="s">
        <v>93</v>
      </c>
      <c r="M37" s="86" t="s">
        <v>94</v>
      </c>
      <c r="N37" s="87"/>
      <c r="O37" s="36"/>
      <c r="P37" s="87"/>
      <c r="Q37" s="88"/>
      <c r="R37" s="50">
        <v>0</v>
      </c>
      <c r="S37" s="115"/>
    </row>
  </sheetData>
  <sheetProtection/>
  <mergeCells count="12">
    <mergeCell ref="O14:P14"/>
    <mergeCell ref="P31:Q31"/>
    <mergeCell ref="P32:Q32"/>
    <mergeCell ref="O5:P5"/>
    <mergeCell ref="O6:P6"/>
    <mergeCell ref="O7:P7"/>
    <mergeCell ref="O8:P8"/>
    <mergeCell ref="O9:P9"/>
    <mergeCell ref="O10:P10"/>
    <mergeCell ref="Q7:R7"/>
    <mergeCell ref="O11:P11"/>
    <mergeCell ref="O13:P13"/>
  </mergeCells>
  <printOptions/>
  <pageMargins left="0.39375001192092896" right="0.39375001192092896" top="0.7875000238418579" bottom="0.7875000238418579" header="0" footer="0"/>
  <pageSetup blackAndWhite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34" sqref="B34"/>
    </sheetView>
  </sheetViews>
  <sheetFormatPr defaultColWidth="10.66015625" defaultRowHeight="12" customHeight="1"/>
  <cols>
    <col min="1" max="1" width="5.83203125" style="2" customWidth="1"/>
    <col min="2" max="2" width="41.66015625" style="2" customWidth="1"/>
    <col min="3" max="3" width="15.33203125" style="2" customWidth="1"/>
    <col min="4" max="4" width="17.16015625" style="2" customWidth="1"/>
    <col min="5" max="5" width="16.33203125" style="2" customWidth="1"/>
    <col min="6" max="6" width="14.5" style="2" customWidth="1"/>
    <col min="7" max="7" width="12.66015625" style="2" customWidth="1"/>
    <col min="8" max="16384" width="10.66015625" style="1" customWidth="1"/>
  </cols>
  <sheetData>
    <row r="1" spans="1:7" s="2" customFormat="1" ht="17.25" customHeight="1">
      <c r="A1" s="116" t="s">
        <v>277</v>
      </c>
      <c r="B1" s="117"/>
      <c r="C1" s="117"/>
      <c r="D1" s="117"/>
      <c r="E1" s="117"/>
      <c r="F1" s="117"/>
      <c r="G1" s="117"/>
    </row>
    <row r="2" spans="1:7" s="2" customFormat="1" ht="17.25" customHeight="1">
      <c r="A2" s="118" t="s">
        <v>95</v>
      </c>
      <c r="B2" s="119"/>
      <c r="C2" s="119"/>
      <c r="D2" s="117"/>
      <c r="E2" s="117"/>
      <c r="F2" s="117"/>
      <c r="G2" s="117"/>
    </row>
    <row r="3" spans="1:7" s="2" customFormat="1" ht="12.75" customHeight="1">
      <c r="A3" s="118" t="s">
        <v>96</v>
      </c>
      <c r="B3" s="119"/>
      <c r="C3" s="119" t="s">
        <v>97</v>
      </c>
      <c r="D3" s="117"/>
      <c r="E3" s="117"/>
      <c r="F3" s="117"/>
      <c r="G3" s="117"/>
    </row>
    <row r="4" spans="1:7" s="2" customFormat="1" ht="12.75" customHeight="1">
      <c r="A4" s="118" t="s">
        <v>98</v>
      </c>
      <c r="B4" s="119"/>
      <c r="C4" s="119" t="s">
        <v>265</v>
      </c>
      <c r="D4" s="117"/>
      <c r="E4" s="117"/>
      <c r="F4" s="117"/>
      <c r="G4" s="117"/>
    </row>
    <row r="5" spans="1:7" s="2" customFormat="1" ht="12.75" customHeight="1">
      <c r="A5" s="119" t="s">
        <v>99</v>
      </c>
      <c r="B5" s="119"/>
      <c r="C5" s="119" t="s">
        <v>266</v>
      </c>
      <c r="D5" s="117"/>
      <c r="E5" s="117"/>
      <c r="F5" s="117"/>
      <c r="G5" s="117"/>
    </row>
    <row r="6" spans="1:7" s="2" customFormat="1" ht="6" customHeight="1" thickBot="1">
      <c r="A6" s="117"/>
      <c r="B6" s="117"/>
      <c r="C6" s="117"/>
      <c r="D6" s="117"/>
      <c r="E6" s="117"/>
      <c r="F6" s="117"/>
      <c r="G6" s="117"/>
    </row>
    <row r="7" spans="1:7" s="2" customFormat="1" ht="22.5" customHeight="1" thickBot="1">
      <c r="A7" s="120" t="s">
        <v>100</v>
      </c>
      <c r="B7" s="120" t="s">
        <v>101</v>
      </c>
      <c r="C7" s="120" t="s">
        <v>102</v>
      </c>
      <c r="D7" s="120" t="s">
        <v>41</v>
      </c>
      <c r="E7" s="120" t="s">
        <v>103</v>
      </c>
      <c r="F7" s="120" t="s">
        <v>104</v>
      </c>
      <c r="G7" s="120" t="s">
        <v>105</v>
      </c>
    </row>
    <row r="8" spans="1:7" s="2" customFormat="1" ht="12.75" customHeight="1" thickBot="1">
      <c r="A8" s="120" t="s">
        <v>33</v>
      </c>
      <c r="B8" s="120" t="s">
        <v>40</v>
      </c>
      <c r="C8" s="120" t="s">
        <v>46</v>
      </c>
      <c r="D8" s="120" t="s">
        <v>52</v>
      </c>
      <c r="E8" s="120" t="s">
        <v>56</v>
      </c>
      <c r="F8" s="120" t="s">
        <v>60</v>
      </c>
      <c r="G8" s="120" t="s">
        <v>63</v>
      </c>
    </row>
    <row r="9" spans="1:7" s="2" customFormat="1" ht="4.5" customHeight="1">
      <c r="A9" s="121"/>
      <c r="B9" s="121"/>
      <c r="C9" s="121"/>
      <c r="D9" s="121"/>
      <c r="E9" s="121"/>
      <c r="F9" s="121"/>
      <c r="G9" s="121"/>
    </row>
    <row r="10" spans="1:7" s="2" customFormat="1" ht="21" customHeight="1">
      <c r="A10" s="122" t="s">
        <v>34</v>
      </c>
      <c r="B10" s="122" t="s">
        <v>106</v>
      </c>
      <c r="C10" s="123">
        <v>0</v>
      </c>
      <c r="D10" s="123">
        <f>SUM(D11:D15)</f>
        <v>0</v>
      </c>
      <c r="E10" s="123">
        <f aca="true" t="shared" si="0" ref="E10:E17">SUM(C10:D10)</f>
        <v>0</v>
      </c>
      <c r="F10" s="124">
        <v>0</v>
      </c>
      <c r="G10" s="124">
        <v>0</v>
      </c>
    </row>
    <row r="11" spans="1:7" s="2" customFormat="1" ht="13.5" customHeight="1">
      <c r="A11" s="125">
        <v>3</v>
      </c>
      <c r="B11" s="125" t="s">
        <v>269</v>
      </c>
      <c r="C11" s="126">
        <v>0</v>
      </c>
      <c r="D11" s="126">
        <f>'3. Výkaz výměr'!H12</f>
        <v>0</v>
      </c>
      <c r="E11" s="126">
        <f>SUM(C11:D11)</f>
        <v>0</v>
      </c>
      <c r="F11" s="127">
        <v>0</v>
      </c>
      <c r="G11" s="127">
        <v>0</v>
      </c>
    </row>
    <row r="12" spans="1:7" s="2" customFormat="1" ht="13.5" customHeight="1">
      <c r="A12" s="125" t="s">
        <v>52</v>
      </c>
      <c r="B12" s="125" t="s">
        <v>107</v>
      </c>
      <c r="C12" s="126">
        <v>0</v>
      </c>
      <c r="D12" s="126">
        <f>'3. Výkaz výměr'!H16</f>
        <v>0</v>
      </c>
      <c r="E12" s="126">
        <f t="shared" si="0"/>
        <v>0</v>
      </c>
      <c r="F12" s="127">
        <v>0</v>
      </c>
      <c r="G12" s="127">
        <v>0</v>
      </c>
    </row>
    <row r="13" spans="1:7" s="2" customFormat="1" ht="13.5" customHeight="1">
      <c r="A13" s="125" t="s">
        <v>60</v>
      </c>
      <c r="B13" s="125" t="s">
        <v>108</v>
      </c>
      <c r="C13" s="126">
        <v>0</v>
      </c>
      <c r="D13" s="126">
        <f>'3. Výkaz výměr'!H18</f>
        <v>0</v>
      </c>
      <c r="E13" s="126">
        <f t="shared" si="0"/>
        <v>0</v>
      </c>
      <c r="F13" s="127">
        <v>0</v>
      </c>
      <c r="G13" s="127">
        <v>0</v>
      </c>
    </row>
    <row r="14" spans="1:7" s="2" customFormat="1" ht="13.5" customHeight="1">
      <c r="A14" s="125" t="s">
        <v>42</v>
      </c>
      <c r="B14" s="125" t="s">
        <v>109</v>
      </c>
      <c r="C14" s="126">
        <v>0</v>
      </c>
      <c r="D14" s="126">
        <f>'3. Výkaz výměr'!H21</f>
        <v>0</v>
      </c>
      <c r="E14" s="126">
        <f t="shared" si="0"/>
        <v>0</v>
      </c>
      <c r="F14" s="127">
        <v>0</v>
      </c>
      <c r="G14" s="127">
        <v>0</v>
      </c>
    </row>
    <row r="15" spans="1:7" s="2" customFormat="1" ht="13.5" customHeight="1">
      <c r="A15" s="125" t="s">
        <v>110</v>
      </c>
      <c r="B15" s="125" t="s">
        <v>111</v>
      </c>
      <c r="C15" s="126">
        <v>0</v>
      </c>
      <c r="D15" s="126">
        <f>'3. Výkaz výměr'!H32</f>
        <v>0</v>
      </c>
      <c r="E15" s="126">
        <f t="shared" si="0"/>
        <v>0</v>
      </c>
      <c r="F15" s="127">
        <v>0</v>
      </c>
      <c r="G15" s="127">
        <v>0</v>
      </c>
    </row>
    <row r="16" spans="1:7" s="2" customFormat="1" ht="21" customHeight="1">
      <c r="A16" s="122" t="s">
        <v>47</v>
      </c>
      <c r="B16" s="122" t="s">
        <v>112</v>
      </c>
      <c r="C16" s="123">
        <f>SUM(C18:C23)</f>
        <v>0</v>
      </c>
      <c r="D16" s="123">
        <f>SUM(D17:D23)</f>
        <v>0</v>
      </c>
      <c r="E16" s="123">
        <f t="shared" si="0"/>
        <v>0</v>
      </c>
      <c r="F16" s="124">
        <v>0</v>
      </c>
      <c r="G16" s="124">
        <v>0</v>
      </c>
    </row>
    <row r="17" spans="1:7" s="2" customFormat="1" ht="13.5" customHeight="1">
      <c r="A17" s="125" t="s">
        <v>113</v>
      </c>
      <c r="B17" s="125" t="s">
        <v>114</v>
      </c>
      <c r="C17" s="126">
        <v>0</v>
      </c>
      <c r="D17" s="126">
        <f>'3. Výkaz výměr'!H35</f>
        <v>0</v>
      </c>
      <c r="E17" s="126">
        <f t="shared" si="0"/>
        <v>0</v>
      </c>
      <c r="F17" s="127">
        <v>0</v>
      </c>
      <c r="G17" s="127">
        <v>0</v>
      </c>
    </row>
    <row r="18" spans="1:7" s="2" customFormat="1" ht="13.5" customHeight="1">
      <c r="A18" s="125" t="s">
        <v>115</v>
      </c>
      <c r="B18" s="125" t="s">
        <v>116</v>
      </c>
      <c r="C18" s="126">
        <v>0</v>
      </c>
      <c r="D18" s="126">
        <f>'3. Výkaz výměr'!H39</f>
        <v>0</v>
      </c>
      <c r="E18" s="126">
        <f aca="true" t="shared" si="1" ref="E18:E23">SUM(C18:D18)</f>
        <v>0</v>
      </c>
      <c r="F18" s="127">
        <v>0</v>
      </c>
      <c r="G18" s="127">
        <v>0</v>
      </c>
    </row>
    <row r="19" spans="1:7" s="2" customFormat="1" ht="13.5" customHeight="1">
      <c r="A19" s="125" t="s">
        <v>117</v>
      </c>
      <c r="B19" s="125" t="s">
        <v>118</v>
      </c>
      <c r="C19" s="126">
        <f>'3. Výkaz výměr'!H49</f>
        <v>0</v>
      </c>
      <c r="D19" s="126">
        <f>'3. Výkaz výměr'!H46-'3. Výkaz výměr'!H49</f>
        <v>0</v>
      </c>
      <c r="E19" s="126">
        <f t="shared" si="1"/>
        <v>0</v>
      </c>
      <c r="F19" s="127">
        <v>0.0076</v>
      </c>
      <c r="G19" s="127">
        <v>0</v>
      </c>
    </row>
    <row r="20" spans="1:7" s="2" customFormat="1" ht="13.5" customHeight="1">
      <c r="A20" s="125" t="s">
        <v>119</v>
      </c>
      <c r="B20" s="125" t="s">
        <v>120</v>
      </c>
      <c r="C20" s="126">
        <v>0</v>
      </c>
      <c r="D20" s="126">
        <f>'3. Výkaz výměr'!H52</f>
        <v>0</v>
      </c>
      <c r="E20" s="126">
        <f t="shared" si="1"/>
        <v>0</v>
      </c>
      <c r="F20" s="127">
        <v>0</v>
      </c>
      <c r="G20" s="127">
        <v>0</v>
      </c>
    </row>
    <row r="21" spans="1:7" s="2" customFormat="1" ht="13.5" customHeight="1">
      <c r="A21" s="125" t="s">
        <v>121</v>
      </c>
      <c r="B21" s="125" t="s">
        <v>122</v>
      </c>
      <c r="C21" s="126">
        <f>'3. Výkaz výměr'!H63</f>
        <v>0</v>
      </c>
      <c r="D21" s="126">
        <f>'3. Výkaz výměr'!H59-'3. Výkaz výměr'!H63</f>
        <v>0</v>
      </c>
      <c r="E21" s="126">
        <f t="shared" si="1"/>
        <v>0</v>
      </c>
      <c r="F21" s="127">
        <v>0</v>
      </c>
      <c r="G21" s="127">
        <v>0</v>
      </c>
    </row>
    <row r="22" spans="1:7" s="2" customFormat="1" ht="13.5" customHeight="1">
      <c r="A22" s="125" t="s">
        <v>123</v>
      </c>
      <c r="B22" s="125" t="s">
        <v>124</v>
      </c>
      <c r="C22" s="126">
        <f>'3. Výkaz výměr'!H75</f>
        <v>0</v>
      </c>
      <c r="D22" s="126">
        <f>'3. Výkaz výměr'!H71-'3. Výkaz výměr'!H75</f>
        <v>0</v>
      </c>
      <c r="E22" s="126">
        <f t="shared" si="1"/>
        <v>0</v>
      </c>
      <c r="F22" s="127">
        <v>0</v>
      </c>
      <c r="G22" s="127">
        <v>0</v>
      </c>
    </row>
    <row r="23" spans="1:7" s="2" customFormat="1" ht="13.5" customHeight="1">
      <c r="A23" s="125" t="s">
        <v>125</v>
      </c>
      <c r="B23" s="125" t="s">
        <v>126</v>
      </c>
      <c r="C23" s="126">
        <v>0</v>
      </c>
      <c r="D23" s="126">
        <f>'3. Výkaz výměr'!H86</f>
        <v>0</v>
      </c>
      <c r="E23" s="126">
        <f t="shared" si="1"/>
        <v>0</v>
      </c>
      <c r="F23" s="127">
        <v>0</v>
      </c>
      <c r="G23" s="127">
        <v>0</v>
      </c>
    </row>
    <row r="24" spans="1:7" s="2" customFormat="1" ht="21" customHeight="1">
      <c r="A24" s="128"/>
      <c r="B24" s="128" t="s">
        <v>127</v>
      </c>
      <c r="C24" s="129">
        <f>C10+C16</f>
        <v>0</v>
      </c>
      <c r="D24" s="129">
        <f>D10+D16</f>
        <v>0</v>
      </c>
      <c r="E24" s="129">
        <f>E10+E16</f>
        <v>0</v>
      </c>
      <c r="F24" s="130">
        <v>0</v>
      </c>
      <c r="G24" s="130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zoomScale="90" zoomScaleNormal="90" zoomScalePageLayoutView="0" workbookViewId="0" topLeftCell="A73">
      <selection activeCell="A1" sqref="A1"/>
    </sheetView>
  </sheetViews>
  <sheetFormatPr defaultColWidth="10.5" defaultRowHeight="10.5"/>
  <cols>
    <col min="1" max="1" width="4" style="164" customWidth="1"/>
    <col min="2" max="2" width="4.5" style="165" customWidth="1"/>
    <col min="3" max="3" width="12.16015625" style="165" customWidth="1"/>
    <col min="4" max="4" width="46.83203125" style="165" customWidth="1"/>
    <col min="5" max="5" width="4.33203125" style="165" customWidth="1"/>
    <col min="6" max="6" width="10.83203125" style="166" customWidth="1"/>
    <col min="7" max="7" width="10.83203125" style="167" customWidth="1"/>
    <col min="8" max="8" width="14.5" style="167" customWidth="1"/>
    <col min="9" max="16384" width="10.5" style="1" customWidth="1"/>
  </cols>
  <sheetData>
    <row r="1" spans="1:8" s="2" customFormat="1" ht="19.5" customHeight="1">
      <c r="A1" s="116" t="s">
        <v>276</v>
      </c>
      <c r="B1" s="117"/>
      <c r="C1" s="117"/>
      <c r="D1" s="117"/>
      <c r="E1" s="117"/>
      <c r="F1" s="117"/>
      <c r="G1" s="117"/>
      <c r="H1" s="117"/>
    </row>
    <row r="2" spans="1:8" s="2" customFormat="1" ht="12.75" customHeight="1">
      <c r="A2" s="118" t="s">
        <v>95</v>
      </c>
      <c r="B2" s="119"/>
      <c r="C2" s="119"/>
      <c r="D2" s="119"/>
      <c r="E2" s="119"/>
      <c r="F2" s="119"/>
      <c r="G2" s="117"/>
      <c r="H2" s="117"/>
    </row>
    <row r="3" spans="1:8" s="2" customFormat="1" ht="12.75" customHeight="1">
      <c r="A3" s="118" t="s">
        <v>96</v>
      </c>
      <c r="B3" s="119"/>
      <c r="C3" s="119"/>
      <c r="D3" s="119"/>
      <c r="E3" s="119"/>
      <c r="F3" s="119" t="s">
        <v>99</v>
      </c>
      <c r="G3" s="117"/>
      <c r="H3" s="117"/>
    </row>
    <row r="4" spans="1:8" s="2" customFormat="1" ht="12.75" customHeight="1">
      <c r="A4" s="118" t="s">
        <v>98</v>
      </c>
      <c r="B4" s="119"/>
      <c r="C4" s="119"/>
      <c r="D4" s="119"/>
      <c r="E4" s="119"/>
      <c r="F4" s="119" t="s">
        <v>128</v>
      </c>
      <c r="G4" s="117"/>
      <c r="H4" s="117"/>
    </row>
    <row r="5" spans="1:8" s="2" customFormat="1" ht="12.75" customHeight="1">
      <c r="A5" s="119" t="s">
        <v>97</v>
      </c>
      <c r="B5" s="119"/>
      <c r="C5" s="119"/>
      <c r="D5" s="119"/>
      <c r="E5" s="119"/>
      <c r="F5" s="119" t="s">
        <v>267</v>
      </c>
      <c r="G5" s="117"/>
      <c r="H5" s="117"/>
    </row>
    <row r="6" spans="1:8" s="2" customFormat="1" ht="12.75" customHeight="1">
      <c r="A6" s="119" t="s">
        <v>265</v>
      </c>
      <c r="B6" s="119"/>
      <c r="C6" s="119"/>
      <c r="D6" s="119"/>
      <c r="E6" s="119"/>
      <c r="F6" s="119" t="s">
        <v>268</v>
      </c>
      <c r="G6" s="117"/>
      <c r="H6" s="117"/>
    </row>
    <row r="7" spans="1:8" s="2" customFormat="1" ht="6" customHeight="1" thickBot="1">
      <c r="A7" s="117"/>
      <c r="B7" s="117"/>
      <c r="C7" s="117"/>
      <c r="D7" s="117"/>
      <c r="E7" s="117"/>
      <c r="F7" s="117"/>
      <c r="G7" s="117"/>
      <c r="H7" s="117"/>
    </row>
    <row r="8" spans="1:8" s="2" customFormat="1" ht="25.5" customHeight="1" thickBot="1">
      <c r="A8" s="131" t="s">
        <v>129</v>
      </c>
      <c r="B8" s="131" t="s">
        <v>130</v>
      </c>
      <c r="C8" s="131" t="s">
        <v>131</v>
      </c>
      <c r="D8" s="131" t="s">
        <v>101</v>
      </c>
      <c r="E8" s="131" t="s">
        <v>132</v>
      </c>
      <c r="F8" s="131" t="s">
        <v>133</v>
      </c>
      <c r="G8" s="131" t="s">
        <v>134</v>
      </c>
      <c r="H8" s="131" t="s">
        <v>103</v>
      </c>
    </row>
    <row r="9" spans="1:8" s="2" customFormat="1" ht="12.75" customHeight="1" thickBot="1">
      <c r="A9" s="131" t="s">
        <v>33</v>
      </c>
      <c r="B9" s="131" t="s">
        <v>40</v>
      </c>
      <c r="C9" s="131" t="s">
        <v>46</v>
      </c>
      <c r="D9" s="131" t="s">
        <v>52</v>
      </c>
      <c r="E9" s="131" t="s">
        <v>56</v>
      </c>
      <c r="F9" s="131" t="s">
        <v>60</v>
      </c>
      <c r="G9" s="131" t="s">
        <v>63</v>
      </c>
      <c r="H9" s="131" t="s">
        <v>36</v>
      </c>
    </row>
    <row r="10" spans="1:8" s="2" customFormat="1" ht="4.5" customHeight="1">
      <c r="A10" s="117"/>
      <c r="B10" s="117"/>
      <c r="C10" s="117"/>
      <c r="D10" s="117"/>
      <c r="E10" s="117"/>
      <c r="F10" s="117"/>
      <c r="G10" s="117"/>
      <c r="H10" s="117"/>
    </row>
    <row r="11" spans="1:8" s="2" customFormat="1" ht="21" customHeight="1">
      <c r="A11" s="132"/>
      <c r="B11" s="125"/>
      <c r="C11" s="125" t="s">
        <v>34</v>
      </c>
      <c r="D11" s="125" t="s">
        <v>106</v>
      </c>
      <c r="E11" s="125"/>
      <c r="F11" s="127"/>
      <c r="G11" s="126"/>
      <c r="H11" s="126">
        <f>H12+H16+H18+H21+H32</f>
        <v>0</v>
      </c>
    </row>
    <row r="12" spans="1:8" s="2" customFormat="1" ht="21" customHeight="1" thickBot="1">
      <c r="A12" s="132"/>
      <c r="B12" s="125"/>
      <c r="C12" s="125">
        <v>3</v>
      </c>
      <c r="D12" s="125" t="s">
        <v>269</v>
      </c>
      <c r="E12" s="125"/>
      <c r="F12" s="127"/>
      <c r="G12" s="126"/>
      <c r="H12" s="126">
        <f>SUM(H13:H15)</f>
        <v>0</v>
      </c>
    </row>
    <row r="13" spans="1:8" s="2" customFormat="1" ht="24" customHeight="1" thickBot="1">
      <c r="A13" s="168">
        <v>7</v>
      </c>
      <c r="B13" s="169" t="s">
        <v>270</v>
      </c>
      <c r="C13" s="170" t="s">
        <v>271</v>
      </c>
      <c r="D13" s="171" t="s">
        <v>272</v>
      </c>
      <c r="E13" s="171" t="s">
        <v>151</v>
      </c>
      <c r="F13" s="172">
        <f>F14</f>
        <v>7.6</v>
      </c>
      <c r="G13" s="173"/>
      <c r="H13" s="174">
        <f>F13*G13</f>
        <v>0</v>
      </c>
    </row>
    <row r="14" spans="1:8" s="2" customFormat="1" ht="13.5" customHeight="1" thickBot="1">
      <c r="A14" s="175"/>
      <c r="B14" s="176"/>
      <c r="C14" s="177"/>
      <c r="D14" s="178" t="s">
        <v>273</v>
      </c>
      <c r="E14" s="178"/>
      <c r="F14" s="179">
        <f>3.8*2</f>
        <v>7.6</v>
      </c>
      <c r="G14" s="180"/>
      <c r="H14" s="181"/>
    </row>
    <row r="15" spans="1:8" s="2" customFormat="1" ht="13.5" customHeight="1" thickBot="1">
      <c r="A15" s="182">
        <v>8</v>
      </c>
      <c r="B15" s="183" t="s">
        <v>270</v>
      </c>
      <c r="C15" s="184" t="s">
        <v>274</v>
      </c>
      <c r="D15" s="185" t="s">
        <v>275</v>
      </c>
      <c r="E15" s="186" t="s">
        <v>142</v>
      </c>
      <c r="F15" s="187">
        <v>2</v>
      </c>
      <c r="G15" s="188"/>
      <c r="H15" s="189">
        <f>F15*G15</f>
        <v>0</v>
      </c>
    </row>
    <row r="16" spans="1:8" s="2" customFormat="1" ht="21" customHeight="1" thickBot="1">
      <c r="A16" s="132"/>
      <c r="B16" s="125"/>
      <c r="C16" s="125" t="s">
        <v>52</v>
      </c>
      <c r="D16" s="125" t="s">
        <v>107</v>
      </c>
      <c r="E16" s="125"/>
      <c r="F16" s="127"/>
      <c r="G16" s="126"/>
      <c r="H16" s="126">
        <f>SUM(H17)</f>
        <v>0</v>
      </c>
    </row>
    <row r="17" spans="1:8" s="2" customFormat="1" ht="24" customHeight="1" thickBot="1">
      <c r="A17" s="133">
        <v>1</v>
      </c>
      <c r="B17" s="134" t="s">
        <v>135</v>
      </c>
      <c r="C17" s="134" t="s">
        <v>136</v>
      </c>
      <c r="D17" s="134" t="s">
        <v>137</v>
      </c>
      <c r="E17" s="134" t="s">
        <v>138</v>
      </c>
      <c r="F17" s="135">
        <v>2</v>
      </c>
      <c r="G17" s="136"/>
      <c r="H17" s="137">
        <f>F17*G17</f>
        <v>0</v>
      </c>
    </row>
    <row r="18" spans="1:8" s="2" customFormat="1" ht="21" customHeight="1" thickBot="1">
      <c r="A18" s="132"/>
      <c r="B18" s="125"/>
      <c r="C18" s="125" t="s">
        <v>60</v>
      </c>
      <c r="D18" s="125" t="s">
        <v>108</v>
      </c>
      <c r="E18" s="125"/>
      <c r="F18" s="127"/>
      <c r="G18" s="126"/>
      <c r="H18" s="126">
        <f>SUM(H19:H20)</f>
        <v>0</v>
      </c>
    </row>
    <row r="19" spans="1:8" s="2" customFormat="1" ht="13.5" customHeight="1">
      <c r="A19" s="138">
        <v>2</v>
      </c>
      <c r="B19" s="139" t="s">
        <v>139</v>
      </c>
      <c r="C19" s="139" t="s">
        <v>140</v>
      </c>
      <c r="D19" s="139" t="s">
        <v>141</v>
      </c>
      <c r="E19" s="139" t="s">
        <v>142</v>
      </c>
      <c r="F19" s="140">
        <v>2</v>
      </c>
      <c r="G19" s="141"/>
      <c r="H19" s="142">
        <f>F19*G19</f>
        <v>0</v>
      </c>
    </row>
    <row r="20" spans="1:8" s="2" customFormat="1" ht="13.5" customHeight="1" thickBot="1">
      <c r="A20" s="143">
        <v>3</v>
      </c>
      <c r="B20" s="144" t="s">
        <v>139</v>
      </c>
      <c r="C20" s="144" t="s">
        <v>143</v>
      </c>
      <c r="D20" s="144" t="s">
        <v>144</v>
      </c>
      <c r="E20" s="144" t="s">
        <v>142</v>
      </c>
      <c r="F20" s="145">
        <v>2</v>
      </c>
      <c r="G20" s="146"/>
      <c r="H20" s="147">
        <f>F20*G20</f>
        <v>0</v>
      </c>
    </row>
    <row r="21" spans="1:8" s="2" customFormat="1" ht="21" customHeight="1" thickBot="1">
      <c r="A21" s="132"/>
      <c r="B21" s="125"/>
      <c r="C21" s="125" t="s">
        <v>42</v>
      </c>
      <c r="D21" s="125" t="s">
        <v>109</v>
      </c>
      <c r="E21" s="125"/>
      <c r="F21" s="127"/>
      <c r="G21" s="126"/>
      <c r="H21" s="126">
        <f>SUM(H22:H31)</f>
        <v>0</v>
      </c>
    </row>
    <row r="22" spans="1:8" s="2" customFormat="1" ht="24" customHeight="1">
      <c r="A22" s="138">
        <v>4</v>
      </c>
      <c r="B22" s="139" t="s">
        <v>139</v>
      </c>
      <c r="C22" s="139" t="s">
        <v>145</v>
      </c>
      <c r="D22" s="139" t="s">
        <v>146</v>
      </c>
      <c r="E22" s="139" t="s">
        <v>147</v>
      </c>
      <c r="F22" s="140">
        <v>16</v>
      </c>
      <c r="G22" s="141"/>
      <c r="H22" s="142">
        <f aca="true" t="shared" si="0" ref="H22:H27">F22*G22</f>
        <v>0</v>
      </c>
    </row>
    <row r="23" spans="1:8" s="2" customFormat="1" ht="13.5" customHeight="1">
      <c r="A23" s="148">
        <v>5</v>
      </c>
      <c r="B23" s="149" t="s">
        <v>148</v>
      </c>
      <c r="C23" s="149" t="s">
        <v>149</v>
      </c>
      <c r="D23" s="149" t="s">
        <v>150</v>
      </c>
      <c r="E23" s="149" t="s">
        <v>151</v>
      </c>
      <c r="F23" s="150">
        <v>6</v>
      </c>
      <c r="G23" s="151"/>
      <c r="H23" s="152">
        <f t="shared" si="0"/>
        <v>0</v>
      </c>
    </row>
    <row r="24" spans="1:8" s="2" customFormat="1" ht="24" customHeight="1">
      <c r="A24" s="148">
        <v>6</v>
      </c>
      <c r="B24" s="149" t="s">
        <v>148</v>
      </c>
      <c r="C24" s="149" t="s">
        <v>152</v>
      </c>
      <c r="D24" s="149" t="s">
        <v>153</v>
      </c>
      <c r="E24" s="149" t="s">
        <v>138</v>
      </c>
      <c r="F24" s="150">
        <v>2</v>
      </c>
      <c r="G24" s="151"/>
      <c r="H24" s="152">
        <f t="shared" si="0"/>
        <v>0</v>
      </c>
    </row>
    <row r="25" spans="1:8" s="2" customFormat="1" ht="24" customHeight="1">
      <c r="A25" s="148">
        <v>7</v>
      </c>
      <c r="B25" s="149" t="s">
        <v>148</v>
      </c>
      <c r="C25" s="149" t="s">
        <v>154</v>
      </c>
      <c r="D25" s="149" t="s">
        <v>155</v>
      </c>
      <c r="E25" s="149" t="s">
        <v>156</v>
      </c>
      <c r="F25" s="150">
        <v>3.682</v>
      </c>
      <c r="G25" s="151"/>
      <c r="H25" s="152">
        <f t="shared" si="0"/>
        <v>0</v>
      </c>
    </row>
    <row r="26" spans="1:8" s="2" customFormat="1" ht="13.5" customHeight="1">
      <c r="A26" s="148">
        <v>8</v>
      </c>
      <c r="B26" s="149" t="s">
        <v>148</v>
      </c>
      <c r="C26" s="149" t="s">
        <v>157</v>
      </c>
      <c r="D26" s="149" t="s">
        <v>158</v>
      </c>
      <c r="E26" s="149" t="s">
        <v>156</v>
      </c>
      <c r="F26" s="150">
        <v>3.682</v>
      </c>
      <c r="G26" s="151"/>
      <c r="H26" s="152">
        <f t="shared" si="0"/>
        <v>0</v>
      </c>
    </row>
    <row r="27" spans="1:8" s="2" customFormat="1" ht="24" customHeight="1" thickBot="1">
      <c r="A27" s="143">
        <v>9</v>
      </c>
      <c r="B27" s="144" t="s">
        <v>148</v>
      </c>
      <c r="C27" s="144" t="s">
        <v>159</v>
      </c>
      <c r="D27" s="144" t="s">
        <v>160</v>
      </c>
      <c r="E27" s="144" t="s">
        <v>156</v>
      </c>
      <c r="F27" s="145">
        <v>11.046</v>
      </c>
      <c r="G27" s="146"/>
      <c r="H27" s="152">
        <f t="shared" si="0"/>
        <v>0</v>
      </c>
    </row>
    <row r="28" spans="1:8" s="2" customFormat="1" ht="13.5" customHeight="1" thickBot="1">
      <c r="A28" s="153"/>
      <c r="B28" s="154"/>
      <c r="C28" s="154"/>
      <c r="D28" s="154" t="s">
        <v>161</v>
      </c>
      <c r="E28" s="154"/>
      <c r="F28" s="155">
        <v>11.046</v>
      </c>
      <c r="G28" s="156"/>
      <c r="H28" s="157"/>
    </row>
    <row r="29" spans="1:8" s="2" customFormat="1" ht="24" customHeight="1">
      <c r="A29" s="138">
        <v>10</v>
      </c>
      <c r="B29" s="139" t="s">
        <v>148</v>
      </c>
      <c r="C29" s="139" t="s">
        <v>162</v>
      </c>
      <c r="D29" s="139" t="s">
        <v>163</v>
      </c>
      <c r="E29" s="139" t="s">
        <v>156</v>
      </c>
      <c r="F29" s="140">
        <v>3.682</v>
      </c>
      <c r="G29" s="141"/>
      <c r="H29" s="190">
        <f>F29*G29</f>
        <v>0</v>
      </c>
    </row>
    <row r="30" spans="1:8" s="2" customFormat="1" ht="13.5" customHeight="1">
      <c r="A30" s="148">
        <v>11</v>
      </c>
      <c r="B30" s="149" t="s">
        <v>164</v>
      </c>
      <c r="C30" s="149" t="s">
        <v>165</v>
      </c>
      <c r="D30" s="149" t="s">
        <v>166</v>
      </c>
      <c r="E30" s="149" t="s">
        <v>156</v>
      </c>
      <c r="F30" s="150">
        <v>3.682</v>
      </c>
      <c r="G30" s="151"/>
      <c r="H30" s="192">
        <f>F30*G30</f>
        <v>0</v>
      </c>
    </row>
    <row r="31" spans="1:8" s="2" customFormat="1" ht="24" customHeight="1" thickBot="1">
      <c r="A31" s="143">
        <v>12</v>
      </c>
      <c r="B31" s="144" t="s">
        <v>148</v>
      </c>
      <c r="C31" s="144" t="s">
        <v>167</v>
      </c>
      <c r="D31" s="144" t="s">
        <v>168</v>
      </c>
      <c r="E31" s="144" t="s">
        <v>156</v>
      </c>
      <c r="F31" s="145">
        <v>3.682</v>
      </c>
      <c r="G31" s="146"/>
      <c r="H31" s="191">
        <f>F31*G31</f>
        <v>0</v>
      </c>
    </row>
    <row r="32" spans="1:8" s="2" customFormat="1" ht="13.5" customHeight="1" thickBot="1">
      <c r="A32" s="132"/>
      <c r="B32" s="125"/>
      <c r="C32" s="125" t="s">
        <v>110</v>
      </c>
      <c r="D32" s="125" t="s">
        <v>111</v>
      </c>
      <c r="E32" s="125"/>
      <c r="F32" s="127"/>
      <c r="G32" s="126"/>
      <c r="H32" s="126">
        <f>SUM(H33)</f>
        <v>0</v>
      </c>
    </row>
    <row r="33" spans="1:8" s="2" customFormat="1" ht="13.5" customHeight="1" thickBot="1">
      <c r="A33" s="133">
        <v>13</v>
      </c>
      <c r="B33" s="134" t="s">
        <v>139</v>
      </c>
      <c r="C33" s="134" t="s">
        <v>169</v>
      </c>
      <c r="D33" s="134" t="s">
        <v>170</v>
      </c>
      <c r="E33" s="134" t="s">
        <v>156</v>
      </c>
      <c r="F33" s="135">
        <v>0.218</v>
      </c>
      <c r="G33" s="136"/>
      <c r="H33" s="137">
        <f>F33*G33</f>
        <v>0</v>
      </c>
    </row>
    <row r="34" spans="1:8" s="2" customFormat="1" ht="21" customHeight="1">
      <c r="A34" s="132"/>
      <c r="B34" s="125"/>
      <c r="C34" s="125" t="s">
        <v>47</v>
      </c>
      <c r="D34" s="125" t="s">
        <v>112</v>
      </c>
      <c r="E34" s="125"/>
      <c r="F34" s="127"/>
      <c r="G34" s="126"/>
      <c r="H34" s="126">
        <f>H35+H39+H46+H52+H59+H71+H86</f>
        <v>0</v>
      </c>
    </row>
    <row r="35" spans="1:8" s="2" customFormat="1" ht="21" customHeight="1" thickBot="1">
      <c r="A35" s="132"/>
      <c r="B35" s="125"/>
      <c r="C35" s="125" t="s">
        <v>113</v>
      </c>
      <c r="D35" s="125" t="s">
        <v>114</v>
      </c>
      <c r="E35" s="125"/>
      <c r="F35" s="127"/>
      <c r="G35" s="126"/>
      <c r="H35" s="126">
        <f>SUM(H36:H38)</f>
        <v>0</v>
      </c>
    </row>
    <row r="36" spans="1:8" s="2" customFormat="1" ht="24" customHeight="1">
      <c r="A36" s="138">
        <v>53</v>
      </c>
      <c r="B36" s="139" t="s">
        <v>113</v>
      </c>
      <c r="C36" s="139" t="s">
        <v>171</v>
      </c>
      <c r="D36" s="139" t="s">
        <v>172</v>
      </c>
      <c r="E36" s="139" t="s">
        <v>147</v>
      </c>
      <c r="F36" s="140">
        <v>7.65</v>
      </c>
      <c r="G36" s="141"/>
      <c r="H36" s="190">
        <f>F36*G36</f>
        <v>0</v>
      </c>
    </row>
    <row r="37" spans="1:8" s="2" customFormat="1" ht="24" customHeight="1">
      <c r="A37" s="148">
        <v>54</v>
      </c>
      <c r="B37" s="149" t="s">
        <v>113</v>
      </c>
      <c r="C37" s="149" t="s">
        <v>173</v>
      </c>
      <c r="D37" s="149" t="s">
        <v>174</v>
      </c>
      <c r="E37" s="149" t="s">
        <v>147</v>
      </c>
      <c r="F37" s="150">
        <v>2.67</v>
      </c>
      <c r="G37" s="151"/>
      <c r="H37" s="192">
        <f>F37*G37</f>
        <v>0</v>
      </c>
    </row>
    <row r="38" spans="1:8" s="2" customFormat="1" ht="24" customHeight="1" thickBot="1">
      <c r="A38" s="143">
        <v>55</v>
      </c>
      <c r="B38" s="144" t="s">
        <v>113</v>
      </c>
      <c r="C38" s="144" t="s">
        <v>175</v>
      </c>
      <c r="D38" s="144" t="s">
        <v>176</v>
      </c>
      <c r="E38" s="144" t="s">
        <v>177</v>
      </c>
      <c r="F38" s="145">
        <v>3.21</v>
      </c>
      <c r="G38" s="146"/>
      <c r="H38" s="191">
        <f>F38*G38</f>
        <v>0</v>
      </c>
    </row>
    <row r="39" spans="1:8" s="2" customFormat="1" ht="21" customHeight="1" thickBot="1">
      <c r="A39" s="132"/>
      <c r="B39" s="125"/>
      <c r="C39" s="125" t="s">
        <v>115</v>
      </c>
      <c r="D39" s="125" t="s">
        <v>116</v>
      </c>
      <c r="E39" s="125"/>
      <c r="F39" s="127"/>
      <c r="G39" s="126"/>
      <c r="H39" s="126">
        <f>SUM(H40:H45)</f>
        <v>0</v>
      </c>
    </row>
    <row r="40" spans="1:8" s="2" customFormat="1" ht="13.5" customHeight="1">
      <c r="A40" s="138">
        <v>14</v>
      </c>
      <c r="B40" s="139" t="s">
        <v>115</v>
      </c>
      <c r="C40" s="139" t="s">
        <v>178</v>
      </c>
      <c r="D40" s="139" t="s">
        <v>179</v>
      </c>
      <c r="E40" s="139" t="s">
        <v>151</v>
      </c>
      <c r="F40" s="140">
        <v>7</v>
      </c>
      <c r="G40" s="141"/>
      <c r="H40" s="190">
        <f aca="true" t="shared" si="1" ref="H40:H45">F40*G40</f>
        <v>0</v>
      </c>
    </row>
    <row r="41" spans="1:8" s="2" customFormat="1" ht="13.5" customHeight="1">
      <c r="A41" s="148">
        <v>15</v>
      </c>
      <c r="B41" s="149" t="s">
        <v>115</v>
      </c>
      <c r="C41" s="149" t="s">
        <v>180</v>
      </c>
      <c r="D41" s="149" t="s">
        <v>181</v>
      </c>
      <c r="E41" s="149" t="s">
        <v>138</v>
      </c>
      <c r="F41" s="150">
        <v>3</v>
      </c>
      <c r="G41" s="151"/>
      <c r="H41" s="192">
        <f t="shared" si="1"/>
        <v>0</v>
      </c>
    </row>
    <row r="42" spans="1:8" s="2" customFormat="1" ht="13.5" customHeight="1">
      <c r="A42" s="148">
        <v>16</v>
      </c>
      <c r="B42" s="149" t="s">
        <v>115</v>
      </c>
      <c r="C42" s="149" t="s">
        <v>182</v>
      </c>
      <c r="D42" s="149" t="s">
        <v>183</v>
      </c>
      <c r="E42" s="149" t="s">
        <v>138</v>
      </c>
      <c r="F42" s="150">
        <v>2</v>
      </c>
      <c r="G42" s="151"/>
      <c r="H42" s="193">
        <f t="shared" si="1"/>
        <v>0</v>
      </c>
    </row>
    <row r="43" spans="1:8" s="2" customFormat="1" ht="13.5" customHeight="1">
      <c r="A43" s="148">
        <v>17</v>
      </c>
      <c r="B43" s="149" t="s">
        <v>115</v>
      </c>
      <c r="C43" s="149" t="s">
        <v>184</v>
      </c>
      <c r="D43" s="149" t="s">
        <v>185</v>
      </c>
      <c r="E43" s="149" t="s">
        <v>151</v>
      </c>
      <c r="F43" s="150">
        <v>7</v>
      </c>
      <c r="G43" s="151"/>
      <c r="H43" s="192">
        <f t="shared" si="1"/>
        <v>0</v>
      </c>
    </row>
    <row r="44" spans="1:8" s="2" customFormat="1" ht="13.5" customHeight="1">
      <c r="A44" s="148">
        <v>18</v>
      </c>
      <c r="B44" s="149" t="s">
        <v>115</v>
      </c>
      <c r="C44" s="149" t="s">
        <v>186</v>
      </c>
      <c r="D44" s="149" t="s">
        <v>187</v>
      </c>
      <c r="E44" s="149" t="s">
        <v>151</v>
      </c>
      <c r="F44" s="150">
        <v>7</v>
      </c>
      <c r="G44" s="151"/>
      <c r="H44" s="192">
        <f t="shared" si="1"/>
        <v>0</v>
      </c>
    </row>
    <row r="45" spans="1:8" s="2" customFormat="1" ht="13.5" customHeight="1" thickBot="1">
      <c r="A45" s="143">
        <v>19</v>
      </c>
      <c r="B45" s="144" t="s">
        <v>115</v>
      </c>
      <c r="C45" s="144" t="s">
        <v>188</v>
      </c>
      <c r="D45" s="144" t="s">
        <v>189</v>
      </c>
      <c r="E45" s="144" t="s">
        <v>177</v>
      </c>
      <c r="F45" s="145">
        <v>1.77</v>
      </c>
      <c r="G45" s="146"/>
      <c r="H45" s="194">
        <f t="shared" si="1"/>
        <v>0</v>
      </c>
    </row>
    <row r="46" spans="1:8" s="2" customFormat="1" ht="21" customHeight="1" thickBot="1">
      <c r="A46" s="132"/>
      <c r="B46" s="125"/>
      <c r="C46" s="125" t="s">
        <v>117</v>
      </c>
      <c r="D46" s="125" t="s">
        <v>118</v>
      </c>
      <c r="E46" s="125"/>
      <c r="F46" s="127"/>
      <c r="G46" s="126"/>
      <c r="H46" s="126">
        <f>SUM(H47:H51)</f>
        <v>0</v>
      </c>
    </row>
    <row r="47" spans="1:8" s="2" customFormat="1" ht="13.5" customHeight="1">
      <c r="A47" s="138">
        <v>20</v>
      </c>
      <c r="B47" s="139" t="s">
        <v>115</v>
      </c>
      <c r="C47" s="139" t="s">
        <v>190</v>
      </c>
      <c r="D47" s="139" t="s">
        <v>191</v>
      </c>
      <c r="E47" s="139" t="s">
        <v>138</v>
      </c>
      <c r="F47" s="140">
        <v>3</v>
      </c>
      <c r="G47" s="141"/>
      <c r="H47" s="190">
        <f>F47*G47</f>
        <v>0</v>
      </c>
    </row>
    <row r="48" spans="1:8" s="2" customFormat="1" ht="24" customHeight="1" thickBot="1">
      <c r="A48" s="143">
        <v>21</v>
      </c>
      <c r="B48" s="144" t="s">
        <v>115</v>
      </c>
      <c r="C48" s="144" t="s">
        <v>192</v>
      </c>
      <c r="D48" s="144" t="s">
        <v>193</v>
      </c>
      <c r="E48" s="144" t="s">
        <v>151</v>
      </c>
      <c r="F48" s="145">
        <v>8</v>
      </c>
      <c r="G48" s="146"/>
      <c r="H48" s="194">
        <f>F48*G48</f>
        <v>0</v>
      </c>
    </row>
    <row r="49" spans="1:8" s="2" customFormat="1" ht="13.5" customHeight="1" thickBot="1">
      <c r="A49" s="158">
        <v>22</v>
      </c>
      <c r="B49" s="159" t="s">
        <v>194</v>
      </c>
      <c r="C49" s="159" t="s">
        <v>195</v>
      </c>
      <c r="D49" s="159" t="s">
        <v>196</v>
      </c>
      <c r="E49" s="159" t="s">
        <v>151</v>
      </c>
      <c r="F49" s="160">
        <v>8</v>
      </c>
      <c r="G49" s="161"/>
      <c r="H49" s="191">
        <f>F49*G49</f>
        <v>0</v>
      </c>
    </row>
    <row r="50" spans="1:8" s="2" customFormat="1" ht="13.5" customHeight="1">
      <c r="A50" s="138">
        <v>23</v>
      </c>
      <c r="B50" s="139" t="s">
        <v>115</v>
      </c>
      <c r="C50" s="139" t="s">
        <v>197</v>
      </c>
      <c r="D50" s="139" t="s">
        <v>198</v>
      </c>
      <c r="E50" s="139" t="s">
        <v>142</v>
      </c>
      <c r="F50" s="140">
        <v>2</v>
      </c>
      <c r="G50" s="141"/>
      <c r="H50" s="190">
        <f>F50*G50</f>
        <v>0</v>
      </c>
    </row>
    <row r="51" spans="1:8" s="2" customFormat="1" ht="13.5" customHeight="1" thickBot="1">
      <c r="A51" s="143">
        <v>24</v>
      </c>
      <c r="B51" s="144" t="s">
        <v>115</v>
      </c>
      <c r="C51" s="144" t="s">
        <v>199</v>
      </c>
      <c r="D51" s="144" t="s">
        <v>200</v>
      </c>
      <c r="E51" s="144" t="s">
        <v>177</v>
      </c>
      <c r="F51" s="145">
        <v>1.07</v>
      </c>
      <c r="G51" s="146"/>
      <c r="H51" s="194">
        <f>F51*G51</f>
        <v>0</v>
      </c>
    </row>
    <row r="52" spans="1:8" s="2" customFormat="1" ht="21" customHeight="1" thickBot="1">
      <c r="A52" s="132"/>
      <c r="B52" s="125"/>
      <c r="C52" s="125" t="s">
        <v>119</v>
      </c>
      <c r="D52" s="125" t="s">
        <v>120</v>
      </c>
      <c r="E52" s="125"/>
      <c r="F52" s="127"/>
      <c r="G52" s="126"/>
      <c r="H52" s="126">
        <f>SUM(H53:H58)</f>
        <v>0</v>
      </c>
    </row>
    <row r="53" spans="1:8" s="2" customFormat="1" ht="24" customHeight="1">
      <c r="A53" s="138">
        <v>25</v>
      </c>
      <c r="B53" s="139" t="s">
        <v>115</v>
      </c>
      <c r="C53" s="139" t="s">
        <v>201</v>
      </c>
      <c r="D53" s="139" t="s">
        <v>202</v>
      </c>
      <c r="E53" s="139" t="s">
        <v>203</v>
      </c>
      <c r="F53" s="140">
        <v>3</v>
      </c>
      <c r="G53" s="141"/>
      <c r="H53" s="142">
        <f aca="true" t="shared" si="2" ref="H53:H58">F53*G53</f>
        <v>0</v>
      </c>
    </row>
    <row r="54" spans="1:8" s="2" customFormat="1" ht="13.5" customHeight="1">
      <c r="A54" s="148">
        <v>26</v>
      </c>
      <c r="B54" s="149" t="s">
        <v>115</v>
      </c>
      <c r="C54" s="149" t="s">
        <v>204</v>
      </c>
      <c r="D54" s="149" t="s">
        <v>205</v>
      </c>
      <c r="E54" s="149" t="s">
        <v>138</v>
      </c>
      <c r="F54" s="150">
        <v>3</v>
      </c>
      <c r="G54" s="151"/>
      <c r="H54" s="152">
        <f t="shared" si="2"/>
        <v>0</v>
      </c>
    </row>
    <row r="55" spans="1:8" s="2" customFormat="1" ht="24" customHeight="1">
      <c r="A55" s="148">
        <v>27</v>
      </c>
      <c r="B55" s="149" t="s">
        <v>115</v>
      </c>
      <c r="C55" s="149" t="s">
        <v>206</v>
      </c>
      <c r="D55" s="149" t="s">
        <v>207</v>
      </c>
      <c r="E55" s="149" t="s">
        <v>203</v>
      </c>
      <c r="F55" s="150">
        <v>2</v>
      </c>
      <c r="G55" s="151"/>
      <c r="H55" s="152">
        <f t="shared" si="2"/>
        <v>0</v>
      </c>
    </row>
    <row r="56" spans="1:8" s="2" customFormat="1" ht="24" customHeight="1">
      <c r="A56" s="148">
        <v>28</v>
      </c>
      <c r="B56" s="149" t="s">
        <v>115</v>
      </c>
      <c r="C56" s="149" t="s">
        <v>208</v>
      </c>
      <c r="D56" s="149" t="s">
        <v>209</v>
      </c>
      <c r="E56" s="149" t="s">
        <v>203</v>
      </c>
      <c r="F56" s="150">
        <v>2</v>
      </c>
      <c r="G56" s="151"/>
      <c r="H56" s="152">
        <f t="shared" si="2"/>
        <v>0</v>
      </c>
    </row>
    <row r="57" spans="1:8" s="2" customFormat="1" ht="24" customHeight="1">
      <c r="A57" s="148">
        <v>29</v>
      </c>
      <c r="B57" s="149" t="s">
        <v>115</v>
      </c>
      <c r="C57" s="149" t="s">
        <v>210</v>
      </c>
      <c r="D57" s="149" t="s">
        <v>211</v>
      </c>
      <c r="E57" s="149" t="s">
        <v>203</v>
      </c>
      <c r="F57" s="150">
        <v>1</v>
      </c>
      <c r="G57" s="151"/>
      <c r="H57" s="195">
        <f t="shared" si="2"/>
        <v>0</v>
      </c>
    </row>
    <row r="58" spans="1:8" s="2" customFormat="1" ht="24" customHeight="1" thickBot="1">
      <c r="A58" s="143">
        <v>30</v>
      </c>
      <c r="B58" s="144" t="s">
        <v>115</v>
      </c>
      <c r="C58" s="144" t="s">
        <v>212</v>
      </c>
      <c r="D58" s="144" t="s">
        <v>213</v>
      </c>
      <c r="E58" s="144" t="s">
        <v>177</v>
      </c>
      <c r="F58" s="145">
        <v>0.22</v>
      </c>
      <c r="G58" s="146"/>
      <c r="H58" s="194">
        <f t="shared" si="2"/>
        <v>0</v>
      </c>
    </row>
    <row r="59" spans="1:8" s="2" customFormat="1" ht="21" customHeight="1" thickBot="1">
      <c r="A59" s="132"/>
      <c r="B59" s="125"/>
      <c r="C59" s="125" t="s">
        <v>121</v>
      </c>
      <c r="D59" s="125" t="s">
        <v>122</v>
      </c>
      <c r="E59" s="125"/>
      <c r="F59" s="127"/>
      <c r="G59" s="126"/>
      <c r="H59" s="126">
        <f>SUM(H60:H70)</f>
        <v>0</v>
      </c>
    </row>
    <row r="60" spans="1:8" s="2" customFormat="1" ht="24" customHeight="1" thickBot="1">
      <c r="A60" s="133">
        <v>31</v>
      </c>
      <c r="B60" s="134" t="s">
        <v>121</v>
      </c>
      <c r="C60" s="134" t="s">
        <v>214</v>
      </c>
      <c r="D60" s="134" t="s">
        <v>215</v>
      </c>
      <c r="E60" s="134" t="s">
        <v>147</v>
      </c>
      <c r="F60" s="135">
        <v>7.65</v>
      </c>
      <c r="G60" s="136"/>
      <c r="H60" s="137">
        <f>F60*G60</f>
        <v>0</v>
      </c>
    </row>
    <row r="61" spans="1:8" s="2" customFormat="1" ht="13.5" customHeight="1" thickBot="1">
      <c r="A61" s="153"/>
      <c r="B61" s="154"/>
      <c r="C61" s="154"/>
      <c r="D61" s="154" t="s">
        <v>216</v>
      </c>
      <c r="E61" s="154"/>
      <c r="F61" s="155">
        <v>7.65</v>
      </c>
      <c r="G61" s="156"/>
      <c r="H61" s="157"/>
    </row>
    <row r="62" spans="1:8" s="2" customFormat="1" ht="24" customHeight="1" thickBot="1">
      <c r="A62" s="133">
        <v>32</v>
      </c>
      <c r="B62" s="134" t="s">
        <v>121</v>
      </c>
      <c r="C62" s="134" t="s">
        <v>217</v>
      </c>
      <c r="D62" s="134" t="s">
        <v>218</v>
      </c>
      <c r="E62" s="134" t="s">
        <v>147</v>
      </c>
      <c r="F62" s="135">
        <v>7.65</v>
      </c>
      <c r="G62" s="136"/>
      <c r="H62" s="137">
        <f>F62*G62</f>
        <v>0</v>
      </c>
    </row>
    <row r="63" spans="1:8" s="2" customFormat="1" ht="24" customHeight="1" thickBot="1">
      <c r="A63" s="158">
        <v>33</v>
      </c>
      <c r="B63" s="159" t="s">
        <v>219</v>
      </c>
      <c r="C63" s="159" t="s">
        <v>220</v>
      </c>
      <c r="D63" s="159" t="s">
        <v>221</v>
      </c>
      <c r="E63" s="159" t="s">
        <v>147</v>
      </c>
      <c r="F63" s="160">
        <v>8.415</v>
      </c>
      <c r="G63" s="161"/>
      <c r="H63" s="162">
        <f>F63*G63</f>
        <v>0</v>
      </c>
    </row>
    <row r="64" spans="1:8" s="2" customFormat="1" ht="13.5" customHeight="1" thickBot="1">
      <c r="A64" s="153"/>
      <c r="B64" s="154"/>
      <c r="C64" s="154"/>
      <c r="D64" s="154" t="s">
        <v>222</v>
      </c>
      <c r="E64" s="154"/>
      <c r="F64" s="155">
        <v>8.415</v>
      </c>
      <c r="G64" s="156"/>
      <c r="H64" s="157"/>
    </row>
    <row r="65" spans="1:8" s="2" customFormat="1" ht="13.5" customHeight="1">
      <c r="A65" s="138">
        <v>34</v>
      </c>
      <c r="B65" s="139" t="s">
        <v>121</v>
      </c>
      <c r="C65" s="139" t="s">
        <v>223</v>
      </c>
      <c r="D65" s="139" t="s">
        <v>224</v>
      </c>
      <c r="E65" s="139" t="s">
        <v>147</v>
      </c>
      <c r="F65" s="140">
        <v>7.65</v>
      </c>
      <c r="G65" s="141"/>
      <c r="H65" s="190">
        <f aca="true" t="shared" si="3" ref="H65:H70">F65*G65</f>
        <v>0</v>
      </c>
    </row>
    <row r="66" spans="1:8" s="2" customFormat="1" ht="13.5" customHeight="1">
      <c r="A66" s="148">
        <v>35</v>
      </c>
      <c r="B66" s="149" t="s">
        <v>121</v>
      </c>
      <c r="C66" s="149" t="s">
        <v>225</v>
      </c>
      <c r="D66" s="149" t="s">
        <v>226</v>
      </c>
      <c r="E66" s="149" t="s">
        <v>147</v>
      </c>
      <c r="F66" s="150">
        <v>7.65</v>
      </c>
      <c r="G66" s="151"/>
      <c r="H66" s="192">
        <f t="shared" si="3"/>
        <v>0</v>
      </c>
    </row>
    <row r="67" spans="1:8" s="2" customFormat="1" ht="13.5" customHeight="1">
      <c r="A67" s="148">
        <v>36</v>
      </c>
      <c r="B67" s="149" t="s">
        <v>121</v>
      </c>
      <c r="C67" s="149" t="s">
        <v>227</v>
      </c>
      <c r="D67" s="149" t="s">
        <v>228</v>
      </c>
      <c r="E67" s="149" t="s">
        <v>138</v>
      </c>
      <c r="F67" s="150">
        <v>3</v>
      </c>
      <c r="G67" s="151"/>
      <c r="H67" s="193">
        <f t="shared" si="3"/>
        <v>0</v>
      </c>
    </row>
    <row r="68" spans="1:8" s="2" customFormat="1" ht="13.5" customHeight="1">
      <c r="A68" s="148">
        <v>37</v>
      </c>
      <c r="B68" s="149" t="s">
        <v>121</v>
      </c>
      <c r="C68" s="149" t="s">
        <v>229</v>
      </c>
      <c r="D68" s="149" t="s">
        <v>230</v>
      </c>
      <c r="E68" s="149" t="s">
        <v>138</v>
      </c>
      <c r="F68" s="150">
        <v>18</v>
      </c>
      <c r="G68" s="151"/>
      <c r="H68" s="192">
        <f t="shared" si="3"/>
        <v>0</v>
      </c>
    </row>
    <row r="69" spans="1:8" s="2" customFormat="1" ht="24" customHeight="1">
      <c r="A69" s="148">
        <v>38</v>
      </c>
      <c r="B69" s="149" t="s">
        <v>121</v>
      </c>
      <c r="C69" s="149" t="s">
        <v>231</v>
      </c>
      <c r="D69" s="149" t="s">
        <v>232</v>
      </c>
      <c r="E69" s="149" t="s">
        <v>147</v>
      </c>
      <c r="F69" s="150">
        <v>7.65</v>
      </c>
      <c r="G69" s="151"/>
      <c r="H69" s="193">
        <f t="shared" si="3"/>
        <v>0</v>
      </c>
    </row>
    <row r="70" spans="1:8" s="2" customFormat="1" ht="13.5" customHeight="1" thickBot="1">
      <c r="A70" s="143">
        <v>39</v>
      </c>
      <c r="B70" s="144" t="s">
        <v>121</v>
      </c>
      <c r="C70" s="144" t="s">
        <v>233</v>
      </c>
      <c r="D70" s="144" t="s">
        <v>234</v>
      </c>
      <c r="E70" s="144" t="s">
        <v>177</v>
      </c>
      <c r="F70" s="145">
        <v>6.58</v>
      </c>
      <c r="G70" s="146"/>
      <c r="H70" s="194">
        <f t="shared" si="3"/>
        <v>0</v>
      </c>
    </row>
    <row r="71" spans="1:8" s="2" customFormat="1" ht="21" customHeight="1" thickBot="1">
      <c r="A71" s="132"/>
      <c r="B71" s="125"/>
      <c r="C71" s="125" t="s">
        <v>123</v>
      </c>
      <c r="D71" s="125" t="s">
        <v>124</v>
      </c>
      <c r="E71" s="125"/>
      <c r="F71" s="127"/>
      <c r="G71" s="126"/>
      <c r="H71" s="126">
        <f>SUM(H72:H85)</f>
        <v>0</v>
      </c>
    </row>
    <row r="72" spans="1:8" s="2" customFormat="1" ht="24" customHeight="1" thickBot="1">
      <c r="A72" s="133">
        <v>40</v>
      </c>
      <c r="B72" s="134" t="s">
        <v>123</v>
      </c>
      <c r="C72" s="134" t="s">
        <v>235</v>
      </c>
      <c r="D72" s="134" t="s">
        <v>236</v>
      </c>
      <c r="E72" s="134" t="s">
        <v>147</v>
      </c>
      <c r="F72" s="135">
        <v>26.7</v>
      </c>
      <c r="G72" s="136"/>
      <c r="H72" s="137">
        <f>F72*G72</f>
        <v>0</v>
      </c>
    </row>
    <row r="73" spans="1:8" s="2" customFormat="1" ht="13.5" customHeight="1" thickBot="1">
      <c r="A73" s="153"/>
      <c r="B73" s="154"/>
      <c r="C73" s="154"/>
      <c r="D73" s="154" t="s">
        <v>237</v>
      </c>
      <c r="E73" s="154"/>
      <c r="F73" s="155">
        <v>26.7</v>
      </c>
      <c r="G73" s="156"/>
      <c r="H73" s="157"/>
    </row>
    <row r="74" spans="1:8" s="2" customFormat="1" ht="24" customHeight="1" thickBot="1">
      <c r="A74" s="133">
        <v>41</v>
      </c>
      <c r="B74" s="134" t="s">
        <v>123</v>
      </c>
      <c r="C74" s="134" t="s">
        <v>238</v>
      </c>
      <c r="D74" s="134" t="s">
        <v>239</v>
      </c>
      <c r="E74" s="134" t="s">
        <v>147</v>
      </c>
      <c r="F74" s="135">
        <v>26.7</v>
      </c>
      <c r="G74" s="136"/>
      <c r="H74" s="137">
        <f>F74*G74</f>
        <v>0</v>
      </c>
    </row>
    <row r="75" spans="1:8" s="2" customFormat="1" ht="24" customHeight="1" thickBot="1">
      <c r="A75" s="158">
        <v>42</v>
      </c>
      <c r="B75" s="159" t="s">
        <v>219</v>
      </c>
      <c r="C75" s="159" t="s">
        <v>240</v>
      </c>
      <c r="D75" s="159" t="s">
        <v>241</v>
      </c>
      <c r="E75" s="159" t="s">
        <v>147</v>
      </c>
      <c r="F75" s="160">
        <v>29.37</v>
      </c>
      <c r="G75" s="161"/>
      <c r="H75" s="137">
        <f aca="true" t="shared" si="4" ref="H75:H85">F75*G75</f>
        <v>0</v>
      </c>
    </row>
    <row r="76" spans="1:8" s="2" customFormat="1" ht="13.5" customHeight="1" thickBot="1">
      <c r="A76" s="153"/>
      <c r="B76" s="154"/>
      <c r="C76" s="154"/>
      <c r="D76" s="154" t="s">
        <v>242</v>
      </c>
      <c r="E76" s="154"/>
      <c r="F76" s="155">
        <v>29.37</v>
      </c>
      <c r="G76" s="156"/>
      <c r="H76" s="137"/>
    </row>
    <row r="77" spans="1:8" s="2" customFormat="1" ht="24" customHeight="1">
      <c r="A77" s="138">
        <v>43</v>
      </c>
      <c r="B77" s="139" t="s">
        <v>123</v>
      </c>
      <c r="C77" s="139" t="s">
        <v>243</v>
      </c>
      <c r="D77" s="139" t="s">
        <v>244</v>
      </c>
      <c r="E77" s="139" t="s">
        <v>147</v>
      </c>
      <c r="F77" s="140">
        <v>26.7</v>
      </c>
      <c r="G77" s="141"/>
      <c r="H77" s="190">
        <f t="shared" si="4"/>
        <v>0</v>
      </c>
    </row>
    <row r="78" spans="1:8" s="2" customFormat="1" ht="24" customHeight="1">
      <c r="A78" s="148">
        <v>44</v>
      </c>
      <c r="B78" s="149" t="s">
        <v>123</v>
      </c>
      <c r="C78" s="149" t="s">
        <v>245</v>
      </c>
      <c r="D78" s="149" t="s">
        <v>246</v>
      </c>
      <c r="E78" s="149" t="s">
        <v>147</v>
      </c>
      <c r="F78" s="150">
        <v>26.7</v>
      </c>
      <c r="G78" s="151"/>
      <c r="H78" s="192">
        <f t="shared" si="4"/>
        <v>0</v>
      </c>
    </row>
    <row r="79" spans="1:8" s="2" customFormat="1" ht="13.5" customHeight="1" thickBot="1">
      <c r="A79" s="143">
        <v>45</v>
      </c>
      <c r="B79" s="144" t="s">
        <v>123</v>
      </c>
      <c r="C79" s="144" t="s">
        <v>247</v>
      </c>
      <c r="D79" s="144" t="s">
        <v>248</v>
      </c>
      <c r="E79" s="144" t="s">
        <v>151</v>
      </c>
      <c r="F79" s="145">
        <v>17.8</v>
      </c>
      <c r="G79" s="146"/>
      <c r="H79" s="196">
        <f t="shared" si="4"/>
        <v>0</v>
      </c>
    </row>
    <row r="80" spans="1:8" s="2" customFormat="1" ht="13.5" customHeight="1" thickBot="1">
      <c r="A80" s="153"/>
      <c r="B80" s="154"/>
      <c r="C80" s="154"/>
      <c r="D80" s="154" t="s">
        <v>249</v>
      </c>
      <c r="E80" s="154"/>
      <c r="F80" s="155">
        <v>17.8</v>
      </c>
      <c r="G80" s="156"/>
      <c r="H80" s="137">
        <f t="shared" si="4"/>
        <v>0</v>
      </c>
    </row>
    <row r="81" spans="1:8" s="2" customFormat="1" ht="13.5" customHeight="1">
      <c r="A81" s="138">
        <v>46</v>
      </c>
      <c r="B81" s="139" t="s">
        <v>123</v>
      </c>
      <c r="C81" s="139" t="s">
        <v>250</v>
      </c>
      <c r="D81" s="139" t="s">
        <v>251</v>
      </c>
      <c r="E81" s="139" t="s">
        <v>147</v>
      </c>
      <c r="F81" s="140">
        <v>26.7</v>
      </c>
      <c r="G81" s="141"/>
      <c r="H81" s="190">
        <f t="shared" si="4"/>
        <v>0</v>
      </c>
    </row>
    <row r="82" spans="1:8" s="2" customFormat="1" ht="13.5" customHeight="1">
      <c r="A82" s="148">
        <v>47</v>
      </c>
      <c r="B82" s="149" t="s">
        <v>123</v>
      </c>
      <c r="C82" s="149" t="s">
        <v>252</v>
      </c>
      <c r="D82" s="149" t="s">
        <v>253</v>
      </c>
      <c r="E82" s="149" t="s">
        <v>138</v>
      </c>
      <c r="F82" s="150">
        <v>2</v>
      </c>
      <c r="G82" s="151"/>
      <c r="H82" s="192">
        <f t="shared" si="4"/>
        <v>0</v>
      </c>
    </row>
    <row r="83" spans="1:8" s="2" customFormat="1" ht="13.5" customHeight="1">
      <c r="A83" s="148">
        <v>48</v>
      </c>
      <c r="B83" s="149" t="s">
        <v>123</v>
      </c>
      <c r="C83" s="149" t="s">
        <v>254</v>
      </c>
      <c r="D83" s="149" t="s">
        <v>255</v>
      </c>
      <c r="E83" s="149" t="s">
        <v>138</v>
      </c>
      <c r="F83" s="150">
        <v>3</v>
      </c>
      <c r="G83" s="151"/>
      <c r="H83" s="193">
        <f t="shared" si="4"/>
        <v>0</v>
      </c>
    </row>
    <row r="84" spans="1:8" s="2" customFormat="1" ht="13.5" customHeight="1">
      <c r="A84" s="148">
        <v>49</v>
      </c>
      <c r="B84" s="149" t="s">
        <v>123</v>
      </c>
      <c r="C84" s="149" t="s">
        <v>256</v>
      </c>
      <c r="D84" s="149" t="s">
        <v>257</v>
      </c>
      <c r="E84" s="149" t="s">
        <v>138</v>
      </c>
      <c r="F84" s="150">
        <v>26</v>
      </c>
      <c r="G84" s="151"/>
      <c r="H84" s="192">
        <f t="shared" si="4"/>
        <v>0</v>
      </c>
    </row>
    <row r="85" spans="1:8" s="2" customFormat="1" ht="24" customHeight="1" thickBot="1">
      <c r="A85" s="143">
        <v>50</v>
      </c>
      <c r="B85" s="144" t="s">
        <v>123</v>
      </c>
      <c r="C85" s="144" t="s">
        <v>258</v>
      </c>
      <c r="D85" s="144" t="s">
        <v>259</v>
      </c>
      <c r="E85" s="144" t="s">
        <v>177</v>
      </c>
      <c r="F85" s="145">
        <v>3.37</v>
      </c>
      <c r="G85" s="146"/>
      <c r="H85" s="196">
        <f t="shared" si="4"/>
        <v>0</v>
      </c>
    </row>
    <row r="86" spans="1:8" s="2" customFormat="1" ht="21" customHeight="1" thickBot="1">
      <c r="A86" s="132"/>
      <c r="B86" s="125"/>
      <c r="C86" s="125" t="s">
        <v>125</v>
      </c>
      <c r="D86" s="125" t="s">
        <v>126</v>
      </c>
      <c r="E86" s="125"/>
      <c r="F86" s="127"/>
      <c r="G86" s="126"/>
      <c r="H86" s="126">
        <f>SUM(H87:H89)</f>
        <v>0</v>
      </c>
    </row>
    <row r="87" spans="1:8" s="2" customFormat="1" ht="13.5" customHeight="1" thickBot="1">
      <c r="A87" s="133">
        <v>51</v>
      </c>
      <c r="B87" s="134" t="s">
        <v>125</v>
      </c>
      <c r="C87" s="134" t="s">
        <v>260</v>
      </c>
      <c r="D87" s="134" t="s">
        <v>261</v>
      </c>
      <c r="E87" s="134" t="s">
        <v>147</v>
      </c>
      <c r="F87" s="135">
        <v>34.35</v>
      </c>
      <c r="G87" s="136"/>
      <c r="H87" s="137">
        <f>F87*G87</f>
        <v>0</v>
      </c>
    </row>
    <row r="88" spans="1:8" s="2" customFormat="1" ht="13.5" customHeight="1" thickBot="1">
      <c r="A88" s="153"/>
      <c r="B88" s="154"/>
      <c r="C88" s="154"/>
      <c r="D88" s="154" t="s">
        <v>262</v>
      </c>
      <c r="E88" s="154"/>
      <c r="F88" s="155">
        <v>34.35</v>
      </c>
      <c r="G88" s="156"/>
      <c r="H88" s="157"/>
    </row>
    <row r="89" spans="1:8" s="2" customFormat="1" ht="24" customHeight="1" thickBot="1">
      <c r="A89" s="133">
        <v>52</v>
      </c>
      <c r="B89" s="134" t="s">
        <v>125</v>
      </c>
      <c r="C89" s="134" t="s">
        <v>263</v>
      </c>
      <c r="D89" s="134" t="s">
        <v>264</v>
      </c>
      <c r="E89" s="134" t="s">
        <v>147</v>
      </c>
      <c r="F89" s="135">
        <v>34.35</v>
      </c>
      <c r="G89" s="136"/>
      <c r="H89" s="137">
        <f>F89*G89</f>
        <v>0</v>
      </c>
    </row>
    <row r="90" spans="1:8" s="2" customFormat="1" ht="21" customHeight="1">
      <c r="A90" s="163"/>
      <c r="B90" s="128"/>
      <c r="C90" s="128"/>
      <c r="D90" s="128" t="s">
        <v>127</v>
      </c>
      <c r="E90" s="128"/>
      <c r="F90" s="130"/>
      <c r="G90" s="129"/>
      <c r="H90" s="129">
        <f>H11+H34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Hepnar Petr</dc:creator>
  <cp:keywords/>
  <dc:description/>
  <cp:lastModifiedBy>Hepnar Petr</cp:lastModifiedBy>
  <dcterms:created xsi:type="dcterms:W3CDTF">2014-03-26T12:48:56Z</dcterms:created>
  <dcterms:modified xsi:type="dcterms:W3CDTF">2014-04-17T07:17:33Z</dcterms:modified>
  <cp:category/>
  <cp:version/>
  <cp:contentType/>
  <cp:contentStatus/>
</cp:coreProperties>
</file>