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activeTab="0"/>
  </bookViews>
  <sheets>
    <sheet name="Stavba" sheetId="1" r:id="rId1"/>
    <sheet name="00 00 KL" sheetId="2" r:id="rId2"/>
    <sheet name="00 00 Rek" sheetId="3" r:id="rId3"/>
    <sheet name="00 00 Pol" sheetId="4" r:id="rId4"/>
    <sheet name="01 01 KL" sheetId="5" r:id="rId5"/>
    <sheet name="01 01 Rek" sheetId="6" r:id="rId6"/>
    <sheet name="01 01 Pol" sheetId="7" r:id="rId7"/>
    <sheet name="02 02 KL" sheetId="8" r:id="rId8"/>
    <sheet name="02 02 Rek" sheetId="9" r:id="rId9"/>
    <sheet name="02 02 Pol" sheetId="10" r:id="rId10"/>
    <sheet name="ÚT - 0.etapa" sheetId="11" r:id="rId11"/>
    <sheet name="ÚT - 1.etapa" sheetId="12" r:id="rId12"/>
    <sheet name="ZTI - 0.etapa" sheetId="13" r:id="rId13"/>
    <sheet name="ZTI - 1.etapa" sheetId="14" r:id="rId14"/>
    <sheet name="VZT - 1.etapa" sheetId="15" r:id="rId15"/>
    <sheet name="Slaboproud - 0.etapa" sheetId="16" r:id="rId16"/>
    <sheet name="Slaboproud - 1.etapa" sheetId="17" r:id="rId17"/>
    <sheet name="Silnoproud - 0.etapa" sheetId="18" r:id="rId18"/>
    <sheet name="Silnoproud - 1.etapa" sheetId="19" r:id="rId19"/>
  </sheets>
  <externalReferences>
    <externalReference r:id="rId22"/>
    <externalReference r:id="rId23"/>
  </externalReferences>
  <definedNames>
    <definedName name="__CENA__" localSheetId="13">'ZTI - 1.etapa'!$M$6:$M$49</definedName>
    <definedName name="__CENA__">'ZTI - 0.etapa'!$M$6:$M$28</definedName>
    <definedName name="__MAIN__" localSheetId="13">'ZTI - 1.etapa'!$F$1:$CR$48</definedName>
    <definedName name="__MAIN__">'ZTI - 0.etapa'!$F$1:$CR$28</definedName>
    <definedName name="__MAIN2__">#REF!</definedName>
    <definedName name="__MAIN3__">#REF!</definedName>
    <definedName name="__SAZBA__" localSheetId="13">'ZTI - 1.etapa'!#REF!</definedName>
    <definedName name="__SAZBA__">'ZTI - 0.etapa'!#REF!</definedName>
    <definedName name="__T0__" localSheetId="13">'ZTI - 1.etapa'!$F$5:$P$48</definedName>
    <definedName name="__T0__">'ZTI - 0.etapa'!$F$5:$P$28</definedName>
    <definedName name="__T1__" localSheetId="13">'ZTI - 1.etapa'!$F$6:$P$8</definedName>
    <definedName name="__T1__">'ZTI - 0.etapa'!$F$6:$P$8</definedName>
    <definedName name="__T2__" localSheetId="13">'ZTI - 1.etapa'!#REF!</definedName>
    <definedName name="__T2__">'ZTI - 0.etapa'!#REF!</definedName>
    <definedName name="__T3__" localSheetId="13">'ZTI - 1.etapa'!#REF!</definedName>
    <definedName name="__T3__">'ZTI - 0.etapa'!#REF!</definedName>
    <definedName name="__TE0__">#REF!</definedName>
    <definedName name="__TE1__">#REF!</definedName>
    <definedName name="__TE2__">#REF!</definedName>
    <definedName name="__TR0__">#REF!</definedName>
    <definedName name="__TR1__">#REF!</definedName>
    <definedName name="_BPK1">#N/A</definedName>
    <definedName name="_BPK2">#N/A</definedName>
    <definedName name="_BPK3">#N/A</definedName>
    <definedName name="_xlnm.Print_Area" localSheetId="10">'ÚT - 0.etapa'!$A$1:$G$20</definedName>
    <definedName name="_xlnm.Print_Area" localSheetId="11">'ÚT - 1.etapa'!$A$1:$G$70</definedName>
    <definedName name="_xlnm.Print_Titles" localSheetId="10">'ÚT - 0.etapa'!$1:$6</definedName>
    <definedName name="_xlnm.Print_Titles" localSheetId="11">'ÚT - 1.etapa'!$1:$6</definedName>
    <definedName name="CelkemObjekty" localSheetId="0">'Stavba'!$F$42</definedName>
    <definedName name="cisloobjektu" localSheetId="11">'[2]Krycí list'!$A$4</definedName>
    <definedName name="cisloobjektu">'[1]Krycí list'!$A$4</definedName>
    <definedName name="CisloStavby" localSheetId="0">'Stavba'!$D$5</definedName>
    <definedName name="cislostavby" localSheetId="11">'[2]Krycí list'!$A$6</definedName>
    <definedName name="cislostavby">'[1]Krycí list'!$A$6</definedName>
    <definedName name="dadresa" localSheetId="0">'Stavba'!$D$8</definedName>
    <definedName name="DIČ" localSheetId="0">'Stavba'!$K$8</definedName>
    <definedName name="dmisto" localSheetId="0">'Stavba'!$D$9</definedName>
    <definedName name="Dodavka0">#N/A</definedName>
    <definedName name="dpsc" localSheetId="0">'Stavba'!$C$9</definedName>
    <definedName name="HSV0">#N/A</definedName>
    <definedName name="HZS0">#N/A</definedName>
    <definedName name="IČO" localSheetId="0">'Stavba'!$K$7</definedName>
    <definedName name="Montaz0">#N/A</definedName>
    <definedName name="NazevObjektu" localSheetId="0">'Stavba'!$C$29</definedName>
    <definedName name="nazevobjektu" localSheetId="11">'[2]Krycí list'!$C$4</definedName>
    <definedName name="nazevobjektu">'[1]Krycí list'!$C$4</definedName>
    <definedName name="NazevStavby" localSheetId="0">'Stavba'!$E$5</definedName>
    <definedName name="nazevstavby" localSheetId="11">'[2]Krycí list'!$C$6</definedName>
    <definedName name="nazevstavby">'[1]Krycí list'!$C$6</definedName>
    <definedName name="_xlnm.Print_Titles" localSheetId="3">'00 00 Pol'!$1:$6</definedName>
    <definedName name="_xlnm.Print_Titles" localSheetId="2">'00 00 Rek'!$1:$6</definedName>
    <definedName name="_xlnm.Print_Titles" localSheetId="6">'01 01 Pol'!$1:$6</definedName>
    <definedName name="_xlnm.Print_Titles" localSheetId="5">'01 01 Rek'!$1:$6</definedName>
    <definedName name="_xlnm.Print_Titles" localSheetId="9">'02 02 Pol'!$1:$6</definedName>
    <definedName name="_xlnm.Print_Titles" localSheetId="8">'02 02 Rek'!$1:$6</definedName>
    <definedName name="_xlnm.Print_Titles" localSheetId="10">'ÚT - 0.etapa'!$1:$6</definedName>
    <definedName name="_xlnm.Print_Titles" localSheetId="11">'ÚT - 1.etapa'!$1:$6</definedName>
    <definedName name="_xlnm.Print_Titles" localSheetId="14">'VZT - 1.etapa'!$1:$5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Pol'!$A$1:$K$35</definedName>
    <definedName name="_xlnm.Print_Area" localSheetId="2">'00 00 Rek'!$A$1:$I$23</definedName>
    <definedName name="_xlnm.Print_Area" localSheetId="4">'01 01 KL'!$A$1:$G$45</definedName>
    <definedName name="_xlnm.Print_Area" localSheetId="6">'01 01 Pol'!$A$1:$K$407</definedName>
    <definedName name="_xlnm.Print_Area" localSheetId="5">'01 01 Rek'!$A$1:$I$38</definedName>
    <definedName name="_xlnm.Print_Area" localSheetId="7">'02 02 KL'!$A$1:$G$45</definedName>
    <definedName name="_xlnm.Print_Area" localSheetId="9">'02 02 Pol'!$A$1:$K$672</definedName>
    <definedName name="_xlnm.Print_Area" localSheetId="8">'02 02 Rek'!$A$1:$I$44</definedName>
    <definedName name="_xlnm.Print_Area" localSheetId="0">'Stavba'!$B$1:$J$114</definedName>
    <definedName name="_xlnm.Print_Area" localSheetId="10">'ÚT - 0.etapa'!$A$1:$G$20</definedName>
    <definedName name="_xlnm.Print_Area" localSheetId="11">'ÚT - 1.etapa'!$A$1:$G$70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PSV0">#N/A</definedName>
    <definedName name="ROZPOČET" localSheetId="12">'ZTI - 0.etapa'!$3:$4</definedName>
    <definedName name="ROZPOČET" localSheetId="13">'ZTI - 1.etapa'!$3:$4</definedName>
    <definedName name="SazbaDPH1" localSheetId="0">'Stavba'!$D$19</definedName>
    <definedName name="SazbaDPH2" localSheetId="0">'Stavba'!$D$21</definedName>
    <definedName name="SloupecCC" localSheetId="11">'ÚT - 1.etapa'!$G$6</definedName>
    <definedName name="SloupecCC">'ÚT - 0.etapa'!$G$6</definedName>
    <definedName name="SloupecCisloPol" localSheetId="11">'ÚT - 1.etapa'!$B$6</definedName>
    <definedName name="SloupecCisloPol">'ÚT - 0.etapa'!$B$6</definedName>
    <definedName name="SloupecJC" localSheetId="11">'ÚT - 1.etapa'!$F$6</definedName>
    <definedName name="SloupecJC">'ÚT - 0.etapa'!$F$6</definedName>
    <definedName name="SloupecMJ" localSheetId="11">'ÚT - 1.etapa'!$D$6</definedName>
    <definedName name="SloupecMJ">'ÚT - 0.etapa'!$D$6</definedName>
    <definedName name="SloupecMnozstvi" localSheetId="11">'ÚT - 1.etapa'!$E$6</definedName>
    <definedName name="SloupecMnozstvi">'ÚT - 0.etapa'!$E$6</definedName>
    <definedName name="SloupecNazPol" localSheetId="11">'ÚT - 1.etapa'!$C$6</definedName>
    <definedName name="SloupecNazPol">'ÚT - 0.etapa'!$C$6</definedName>
    <definedName name="SloupecPC" localSheetId="11">'ÚT - 1.etapa'!$A$6</definedName>
    <definedName name="SloupecPC">'ÚT - 0.etapa'!$A$6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0">0</definedName>
    <definedName name="solver_lin" localSheetId="1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0">0</definedName>
    <definedName name="solver_num" localSheetId="11">0</definedName>
    <definedName name="solver_opt" localSheetId="3" hidden="1">'00 00 Pol'!#REF!</definedName>
    <definedName name="solver_opt" localSheetId="6" hidden="1">'01 01 Pol'!#REF!</definedName>
    <definedName name="solver_opt" localSheetId="9" hidden="1">'02 02 Pol'!#REF!</definedName>
    <definedName name="solver_opt" localSheetId="10">#N/A</definedName>
    <definedName name="solver_opt" localSheetId="11">#N/A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0">1</definedName>
    <definedName name="solver_typ" localSheetId="1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0">0</definedName>
    <definedName name="solver_val" localSheetId="11">0</definedName>
    <definedName name="SoucetDilu" localSheetId="0">'Stavba'!$F$95:$J$95</definedName>
    <definedName name="StavbaCelkem" localSheetId="0">'Stavba'!$H$42</definedName>
    <definedName name="Typ">#N/A</definedName>
    <definedName name="VRNKc">#N/A</definedName>
    <definedName name="VRNnazev">#N/A</definedName>
    <definedName name="VRNproc">#N/A</definedName>
    <definedName name="VRNzakl">#N/A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<sst xmlns="http://schemas.openxmlformats.org/spreadsheetml/2006/main" count="5174" uniqueCount="1994">
  <si>
    <t xml:space="preserve">Podhledy SDK, kovová.kce CD. 2x deska RF 12,5 mm </t>
  </si>
  <si>
    <t>Podhledy sádrokartonové, kovová konstrukce CD s přímým uchycením, 2x opláštěná, s  minerální izolací tl.40mm, desky protipožární  RF (DF) tl. 12,5mm.</t>
  </si>
  <si>
    <t>podhled skladby T02:19,4+119,4+11,8</t>
  </si>
  <si>
    <t>5,75*3,85+6*3,85+2,6*2,1+1,3*2,1*2+3,9*3,85</t>
  </si>
  <si>
    <t>po profesích:15</t>
  </si>
  <si>
    <t>po profesích:25</t>
  </si>
  <si>
    <t>po profesích:5</t>
  </si>
  <si>
    <t>612425921R00</t>
  </si>
  <si>
    <t xml:space="preserve">Omítka vápenná vnitřního ostění - hladká </t>
  </si>
  <si>
    <t>m.č.101b:(1,1*2+2,1*4)*0,2</t>
  </si>
  <si>
    <t>2NP:(1,1*2+2,1*4)*0,2</t>
  </si>
  <si>
    <t>3NP, 4NP :(1,1*2+2,1*4)*0,2*2</t>
  </si>
  <si>
    <t>5NP :(1,1*2+2,1*4)*0,2</t>
  </si>
  <si>
    <t>m.č.102b:(2,6+2,08*2)*0,3</t>
  </si>
  <si>
    <t>průchod m.č.101b/101c:(2+2,95*2)*0,75</t>
  </si>
  <si>
    <t>průchod m.č.101b/1.15:(1,62+2,95*2)*0,4</t>
  </si>
  <si>
    <t>612441240R00</t>
  </si>
  <si>
    <t xml:space="preserve">Omítka vnitřní zdiva vápenosádrová hladká </t>
  </si>
  <si>
    <t>m.č.102c:(5,325+3,7*2+0,85*2)*3,85-1,28*2,08*2-0,8*2</t>
  </si>
  <si>
    <t>612445921RT2</t>
  </si>
  <si>
    <t>Omítka sádrová vnitřního ostění - hladká ze sádrové omítky tl. 15 mm</t>
  </si>
  <si>
    <t>m.č.102c:(1,28*2+2,08*4)*0,3</t>
  </si>
  <si>
    <t>612473181R00</t>
  </si>
  <si>
    <t xml:space="preserve">Omítka vnitř.zdiva ze suché směsi, hladká, strojně </t>
  </si>
  <si>
    <t>m.č.101b - pod kamen.obklad:4,15*3,85-1,1*2,05*2</t>
  </si>
  <si>
    <t>m.č.1.12 - 1.14:(2,085*2+1,8*2+2,055*4+1,085*2+0,875*2-0,7*3-0,9)*2</t>
  </si>
  <si>
    <t>oprava stěn s mramorovým obkladem - u výtahů:</t>
  </si>
  <si>
    <t>2NP (plocha z 30%):(4,3*3,85-1,1*2,1*2)*0,3</t>
  </si>
  <si>
    <t>3NP, 4NP (plocha z 30%):(4,3*2,95*2-1,1*2,1*4)*0,3</t>
  </si>
  <si>
    <t>5NP (plocha z 30%):(4,3*3,25-1,1*2,1*2)*0,3</t>
  </si>
  <si>
    <t xml:space="preserve">Omítka vnitř.zdiva ze such.směsi, štuková, strojně </t>
  </si>
  <si>
    <t>m.č.102b:(4,47+3,5*2)*3,85-2,59*2,08-0,8*2</t>
  </si>
  <si>
    <t>ostatní:(3,675+1*2)*3,85-1,62*2,95+15</t>
  </si>
  <si>
    <t>nové příčky m.č.1.12 - 1.14 z vnější strany:(4,6+2,55+0,15*2+1,25)*3,85+5</t>
  </si>
  <si>
    <t>m.č.1.12 - 1.14:(2,085*2+1,8*2+2,055*4+1,085*2+0,875*2)*1,6</t>
  </si>
  <si>
    <t>m.č.1.15:(4,23*2+3,05)*3,65-0,9*2,5-0,7*2,5-1,6*3</t>
  </si>
  <si>
    <t>1,65*2+2,95*8+2*2+2,6+1,3*2+2,1*6+1,1*2+2,1*4</t>
  </si>
  <si>
    <t>různé:25</t>
  </si>
  <si>
    <t>2,6*2+1,3*4+2,1*12+5,85+3,85*2+5,55+5,75+3,85*4+3,9+3,85*2</t>
  </si>
  <si>
    <t>beton.mazaniny podlah:</t>
  </si>
  <si>
    <t>skladba P02a:8,8*0,04</t>
  </si>
  <si>
    <t>skladba P02b:19,4*0,04</t>
  </si>
  <si>
    <t>skladba P03:119,4*0,04</t>
  </si>
  <si>
    <t>skladba P06:8,08*0,04</t>
  </si>
  <si>
    <t>skladba P07:13,45*0,04</t>
  </si>
  <si>
    <t>631313711R00</t>
  </si>
  <si>
    <t xml:space="preserve">Mazanina betonová tl. 8 - 12 cm C 25/30 </t>
  </si>
  <si>
    <t>dno dojezdu výtahů:(1,8*2,4+2,125*1,5)*0,1</t>
  </si>
  <si>
    <t>skladba P02a:8,8</t>
  </si>
  <si>
    <t>skladba P02b:19,4</t>
  </si>
  <si>
    <t>skladba P03:119,4</t>
  </si>
  <si>
    <t>skladba P06:8,08</t>
  </si>
  <si>
    <t>skladba P07:13,45</t>
  </si>
  <si>
    <t>6,7652</t>
  </si>
  <si>
    <t>631319163R00</t>
  </si>
  <si>
    <t xml:space="preserve">Příplatek za konečnou úpravu mazanin tl. 12 cm </t>
  </si>
  <si>
    <t>0,7508</t>
  </si>
  <si>
    <t>631319192R00</t>
  </si>
  <si>
    <t xml:space="preserve">Příplatek za nízký prostor pro mazaninu tl. 12 cm </t>
  </si>
  <si>
    <t>výztuž beton.mazanin podlah:</t>
  </si>
  <si>
    <t>skladba P02a:8,8*0,0079*1,3</t>
  </si>
  <si>
    <t>skladba P02b:19,4*0,0079*1,3</t>
  </si>
  <si>
    <t>skladba P03:119,4*0,0079*1,3</t>
  </si>
  <si>
    <t>skladba P06:8,08*0,0079*1,3</t>
  </si>
  <si>
    <t>skladba P07:13,45*0,0079*1,3</t>
  </si>
  <si>
    <t>632415104RT2</t>
  </si>
  <si>
    <t>Potěr samonivelační ručně tl. 4 mm vyrovnávací, vč.penetrace</t>
  </si>
  <si>
    <t>vyrov.stěrka podlah:</t>
  </si>
  <si>
    <t>Potěr samonivelační ručně tl. 5 mm vyrovnávací, vč.penetrace</t>
  </si>
  <si>
    <t>u překladů:0,75*0,2*2</t>
  </si>
  <si>
    <t>pomocné lešení:8,8+19,4+119,4+40,4+11,8+15,8+20,6+1,89+2,32+3,87+13,45</t>
  </si>
  <si>
    <t>3,5*1,2*2+2,5*1,2*2+4,25*1,2</t>
  </si>
  <si>
    <t>941955202R00</t>
  </si>
  <si>
    <t xml:space="preserve">Lešení lehké pomocné,šachta pl.do 6 m2, H do 3,5 m </t>
  </si>
  <si>
    <t>lešení pro výtahy:1,8*2,4*10+2,125*1,5*10</t>
  </si>
  <si>
    <t>952901110R00</t>
  </si>
  <si>
    <t xml:space="preserve">Čištění mytím vnějších ploch oken a dveří </t>
  </si>
  <si>
    <t>5,85*3,15*2+5,7*3,85*2+3,95*3,85*2+2,6*2,1*2+1,3*2,1*4</t>
  </si>
  <si>
    <t>závěrečný úklid:8,8+19,4+119,4+40,4+11,8+15,8+20,6+1,89+2,32+3,87+13,45</t>
  </si>
  <si>
    <t>ostatní plochy zasažené stav.činností:40,4*4+4,3*2*4</t>
  </si>
  <si>
    <t>952902110R00</t>
  </si>
  <si>
    <t xml:space="preserve">Čištění zametáním v místnostech a chodbách </t>
  </si>
  <si>
    <t>průběžný úklid:453,73*10</t>
  </si>
  <si>
    <t>dle PBŘS:2</t>
  </si>
  <si>
    <t>9503Rpol</t>
  </si>
  <si>
    <t>Protiprachová příčka - ocel.nosná kce+2xSDK 12,5mm PE fólie+dotěsnění,hluk.izol.tl.8cm, dod.a mont.</t>
  </si>
  <si>
    <t>2,6*3,85+3,05*3,85+10</t>
  </si>
  <si>
    <t>9504Rpol</t>
  </si>
  <si>
    <t>Ochrana stáv.prosklených stěn proti poškození v průběhu stavby, dřev.rám+geotext.+PEfólie, d+m</t>
  </si>
  <si>
    <t>4*3,85+6*3,85</t>
  </si>
  <si>
    <t>725110811R00</t>
  </si>
  <si>
    <t xml:space="preserve">Demontáž klozetů splachovacích </t>
  </si>
  <si>
    <t>962031132R00</t>
  </si>
  <si>
    <t xml:space="preserve">Bourání příček cihelných tl. 10 cm </t>
  </si>
  <si>
    <t>stáv.příčky:1,4*3,85*2-0,7*2*2</t>
  </si>
  <si>
    <t>stáv.příčky:(4,525+0,9+2,17)*3,85-0,8*2*2+(0,73*2+0,215*2+0,665*2)*3,85+15</t>
  </si>
  <si>
    <t>2*1,5*2+1,62*1,5*2+4,23*3,85+2,7*3,85+2,9*3,85+2,2*3,85+0,7*3,85</t>
  </si>
  <si>
    <t>-0,7*2*3+15</t>
  </si>
  <si>
    <t>962032231R00</t>
  </si>
  <si>
    <t xml:space="preserve">Bourání zdiva z cihel pálených na MVC </t>
  </si>
  <si>
    <t>stáv.zdivo:1,6*0,7*3,85+4,6*0,8*3,85+1,855*0,4*3,85-0,5*0,5*3,85-1*0,4*3,85</t>
  </si>
  <si>
    <t>-0,3*0,3*3,85+0,55*0,3*3,85+3</t>
  </si>
  <si>
    <t>962052211R00</t>
  </si>
  <si>
    <t xml:space="preserve">Bourání zdiva železobetonového nadzákladového </t>
  </si>
  <si>
    <t>stáv.železobetonový rám:(15,75*2+2,95*6)*0,15*0,55</t>
  </si>
  <si>
    <t>stáv.fundament výtahu:1,8</t>
  </si>
  <si>
    <t>stáv.podhledy:14,59+11,03+15,02+21,5+6*2,15+31,64+4,23*3,675+0,45*3,125</t>
  </si>
  <si>
    <t>965024131R00</t>
  </si>
  <si>
    <t xml:space="preserve">Bourání kamenných podlah z desek plochy nad 1 m2 </t>
  </si>
  <si>
    <t>u vstupu:0,9*5,75+5,5*1</t>
  </si>
  <si>
    <t>stáv.podlahy:(31,64+14,59+11,03+15,02+21,5+4,23*3,675+0,45*3,125)*0,08+2,2</t>
  </si>
  <si>
    <t>3,72*0,08+6,69*0,08+3,6*0,2*0,08</t>
  </si>
  <si>
    <t>u vstupu:(0,9*5,75+5,5*1)*0,08</t>
  </si>
  <si>
    <t>12,8029</t>
  </si>
  <si>
    <t>3,72+6,69</t>
  </si>
  <si>
    <t>965081813R00</t>
  </si>
  <si>
    <t xml:space="preserve">Bourání dlaždic teracových tl. nad 1 cm, nad 1 m2 </t>
  </si>
  <si>
    <t>stáv.mramorová dlažba:14,59+11,03+15,02</t>
  </si>
  <si>
    <t>stáv.podlahy:(31,64+14,59+11,03+15,02+21,5+3,72+6,69+3,675*4,23+3,125*0,45)*0,05</t>
  </si>
  <si>
    <t>3,6*0,2*0,05</t>
  </si>
  <si>
    <t>stáv.bezpečnostní schránky:15</t>
  </si>
  <si>
    <t>966077131R00</t>
  </si>
  <si>
    <t xml:space="preserve">Odstranění doplňkových konstrukcí do 100 kg </t>
  </si>
  <si>
    <t>stáv.turnikety:4</t>
  </si>
  <si>
    <t>stáv.zábradlí:4</t>
  </si>
  <si>
    <t>stáv.rohož:1</t>
  </si>
  <si>
    <t>966077151R00</t>
  </si>
  <si>
    <t xml:space="preserve">Odstranění doplňkových konstrukcí do 1000 kg </t>
  </si>
  <si>
    <t>stáv.ocel.kce žel-bet.rámu:3</t>
  </si>
  <si>
    <t>stáv.dveře:6+5</t>
  </si>
  <si>
    <t>968071126R00</t>
  </si>
  <si>
    <t xml:space="preserve">Vyvěšení, zavěšení kovových křídel dveří nad 2 m2 </t>
  </si>
  <si>
    <t>stáv.dveře výtahu:2</t>
  </si>
  <si>
    <t>stáv.dveře:0,8*2*2+0,7*2*5</t>
  </si>
  <si>
    <t>stáv.dveře výtahu:1,05*2,1*2</t>
  </si>
  <si>
    <t>stáv.dveře:1,55*2,9+1,45*2,9</t>
  </si>
  <si>
    <t>pro profese:80</t>
  </si>
  <si>
    <t>pro profese:65</t>
  </si>
  <si>
    <t>pro profese:45</t>
  </si>
  <si>
    <t>pro překlady:2,6*3+2,35*5</t>
  </si>
  <si>
    <t>ostatní:(3,675+1*2)*3,85-1,62*2,95</t>
  </si>
  <si>
    <t>pod stáv.obklady:2,01*1,5+0,665*1,5*2</t>
  </si>
  <si>
    <t>(1,7*4+1,4*4+0,9*4+1,4*4)*1,5-0,7*1,5*7</t>
  </si>
  <si>
    <t>u výtahu - 1NP:4,3*3,85+1,95*3,85*2-1,05*2*2</t>
  </si>
  <si>
    <t>(2,6+2,08*2)*0,3</t>
  </si>
  <si>
    <t>(1,28*2+2,08*4)*0,3</t>
  </si>
  <si>
    <t>2NP (plocha z 30%):(4,3*3,85-1,1*2,1*2)*0,3+2,12</t>
  </si>
  <si>
    <t>3NP, 4NP (plocha z 30%):(4,3*2,95*2-1,1*2,1*4)*0,3+2,12*2</t>
  </si>
  <si>
    <t>5NP (plocha z 30%):(4,3*3,25-1,1*2,1*2)*0,3+2,12</t>
  </si>
  <si>
    <t>ostatní:25</t>
  </si>
  <si>
    <t>978059231R00</t>
  </si>
  <si>
    <t xml:space="preserve">Odsekání obkladů stěn z uměl.kamene nad 2 m2 </t>
  </si>
  <si>
    <t>u výtahu v 1NP:4,3*3,85+1,95*3,85*2-1,05*2*2</t>
  </si>
  <si>
    <t>stáv.obklady:2,01*1,5+0,665*1,5*2</t>
  </si>
  <si>
    <t>979054442R00</t>
  </si>
  <si>
    <t xml:space="preserve">Očištění vybouraných dlaždic s výplní spár MC </t>
  </si>
  <si>
    <t>47,076</t>
  </si>
  <si>
    <t>stáv.izolace podlah:31,64+14,59+11,03+15,02+21,5+3,72+6,69+3,675*4,23+3,125*0,45+3,6*0,2</t>
  </si>
  <si>
    <t>711212000RT1</t>
  </si>
  <si>
    <t>Penetrace podkladu pod hydroizolační nátěr vč.dodávky</t>
  </si>
  <si>
    <t>11,462</t>
  </si>
  <si>
    <t>711212001RT1</t>
  </si>
  <si>
    <t>Hydroizolační povlak - nátěr proti vlhkosti, vč.dodávky</t>
  </si>
  <si>
    <t>skladba P06:8,08+(2,085*2+1,8*2+2,055*4+1,085*2+0,875*2-0,7*3-0,9)*0,2</t>
  </si>
  <si>
    <t>711212601RT1</t>
  </si>
  <si>
    <t>Těsnicí pás do spoje podlaha - stěna š. 120 mm, vč.dodávky</t>
  </si>
  <si>
    <t>skladba P06:2,085*2+1,8*2+2,055*4+1,085*2+0,875*2-0,7*3-0,9+0,2*12</t>
  </si>
  <si>
    <t>711212602RT1</t>
  </si>
  <si>
    <t>Těsnicí roh vnější, vnitřní do spoje podlaha-stěna vnější, vnitřní roh, vč.dodávky</t>
  </si>
  <si>
    <t>12</t>
  </si>
  <si>
    <t>stáv.tep.izolace podlah:31,64+14,59+11,03+15,02+21,5+3,72+6,69+4,23*3,675+3,125*0,45+3,6*0,2</t>
  </si>
  <si>
    <t>tep.izolace podlah:</t>
  </si>
  <si>
    <t>skladba P04:11,8+20,6+15,8-10,305</t>
  </si>
  <si>
    <t>skladba P05:4,47*1,5+2*1,8</t>
  </si>
  <si>
    <t>skladba P06:1,89+2,32+3,87</t>
  </si>
  <si>
    <t>skladba P04:37,895</t>
  </si>
  <si>
    <t>skladba P05:10,305</t>
  </si>
  <si>
    <t>dilatace beton.mazanin:134,05+26,61+28,6+12</t>
  </si>
  <si>
    <t>283754900</t>
  </si>
  <si>
    <t>Deska polystyrenová  XPS tl. 30 mm</t>
  </si>
  <si>
    <t>skladba P02a:8,8*1,05</t>
  </si>
  <si>
    <t>skladba P02b:19,4*1,05</t>
  </si>
  <si>
    <t>skladba P03:119,4*1,05</t>
  </si>
  <si>
    <t>283754901</t>
  </si>
  <si>
    <t>Deska polystyrenová  XPS tl. 40 mm</t>
  </si>
  <si>
    <t>skladba P06:8,08*1,05</t>
  </si>
  <si>
    <t>283754902</t>
  </si>
  <si>
    <t>skladba P07:13,45*1,05</t>
  </si>
  <si>
    <t>63151402</t>
  </si>
  <si>
    <t>Deska z minerální plsti tl. 60 mm</t>
  </si>
  <si>
    <t>skladba P04:37,895*1,05</t>
  </si>
  <si>
    <t>skladba P05:10,305*1,05</t>
  </si>
  <si>
    <t>stáv.obložení:(4,15+3,61+0,7+0,55+0,53+0,5+2,85+2,15+0,5*2+6,45+2,95+5,5)*3,85</t>
  </si>
  <si>
    <t>(1,6+5,4+2,25+0,6)*3,85-1,6*2-0,8*2*2+2*1,5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</si>
  <si>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</si>
  <si>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</si>
  <si>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</si>
  <si>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</si>
  <si>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</si>
  <si>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</si>
  <si>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</si>
  <si>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005240010R</t>
  </si>
  <si>
    <t xml:space="preserve">Funkční zkoušky a revize před předáním stavby </t>
  </si>
  <si>
    <t>Náklady zhotovitele, které vzniknou v souvislosti s povinnostmi zhotovitele provést funkční zkoušky a revize.</t>
  </si>
  <si>
    <t>005240012R</t>
  </si>
  <si>
    <t xml:space="preserve">Předání a převzetí díla 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</si>
  <si>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</si>
  <si>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</si>
  <si>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</si>
  <si>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počtu 3ks tištěných paré + digit.forma (PDF ).</t>
  </si>
  <si>
    <t>VN</t>
  </si>
  <si>
    <t>Vedlejší náklady</t>
  </si>
  <si>
    <t>VN Vedlejší náklady</t>
  </si>
  <si>
    <t>005121010R</t>
  </si>
  <si>
    <t xml:space="preserve">Vybudování zařízení staveniště 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</si>
  <si>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</si>
  <si>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</si>
  <si>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</si>
  <si>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</si>
  <si>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</si>
  <si>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 xml:space="preserve">Odstranění zařízení staveniště 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</si>
  <si>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</si>
  <si>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01</t>
  </si>
  <si>
    <t>0.etapa</t>
  </si>
  <si>
    <t>01 0.etapa</t>
  </si>
  <si>
    <t>3</t>
  </si>
  <si>
    <t>Svislé a kompletní konstrukce</t>
  </si>
  <si>
    <t>3 Svislé a kompletní konstrukce</t>
  </si>
  <si>
    <t>279323511RT6</t>
  </si>
  <si>
    <t>Železobeton základ. zdí vodostavební C 30/37 XF4 odolnost proti střídavému působení mrazu</t>
  </si>
  <si>
    <t>m3</t>
  </si>
  <si>
    <t>přibetonování rampy :6,25*0,35*2,3+1,25*0,35*1,85*2+0,5</t>
  </si>
  <si>
    <t>310238211R00</t>
  </si>
  <si>
    <t xml:space="preserve">Zazdívka otvorů plochy do 1 m2 cihlami na MVC </t>
  </si>
  <si>
    <t>místnost EPS:0,7*0,7*0,2</t>
  </si>
  <si>
    <t>311351805R00</t>
  </si>
  <si>
    <t xml:space="preserve">Bednění nadzákl.zdí pohled.hl.oboustranné-zřízení </t>
  </si>
  <si>
    <t>m2</t>
  </si>
  <si>
    <t>přibetonování rampy :6,25*1,4+1,25*1,4*2+0,35*1,4*2</t>
  </si>
  <si>
    <t>311351806R00</t>
  </si>
  <si>
    <t xml:space="preserve">Bednění nadzákladových zdí oboustranné-odstranění </t>
  </si>
  <si>
    <t>13,23</t>
  </si>
  <si>
    <t>311361821R00</t>
  </si>
  <si>
    <t xml:space="preserve">Výztuž nadzáklad. zdí z betonářské oceli 10505 (R) </t>
  </si>
  <si>
    <t>t</t>
  </si>
  <si>
    <t>výztuž přibetonování rampy :7,15*0,09</t>
  </si>
  <si>
    <t>317234410R00</t>
  </si>
  <si>
    <t xml:space="preserve">Vyzdívka mezi nosníky cihlami pálenými na MC </t>
  </si>
  <si>
    <t>u ocel.překladů:2,3*0,3*0,12</t>
  </si>
  <si>
    <t>317941121R00</t>
  </si>
  <si>
    <t xml:space="preserve">Osazení ocelových válcovaných nosníků do č.12 </t>
  </si>
  <si>
    <t>ocel.překlady:0,0479</t>
  </si>
  <si>
    <t>342248144R00</t>
  </si>
  <si>
    <t xml:space="preserve">Příčky keramické broušené na lepidlo, tl. 140 mm </t>
  </si>
  <si>
    <t>1,8*3,85+1,5*3,85-1,25*2-1,6*2</t>
  </si>
  <si>
    <t>342261112RS2</t>
  </si>
  <si>
    <t>Příčka sádrokarton. ocel.kce, 1x oplášť. tl.100 mm desky protipožární tl. 12,5 mm, minerál tl. 6 cm</t>
  </si>
  <si>
    <t>W 111 tl.100 mm - jednoduchá příčka s jednoduchým opláštěním, vzduchová neprůzvučnost stěny 45 dB, požární odolnost stěny EI 45 DP1.</t>
  </si>
  <si>
    <t>V položce jsou zakalkulovány náklady na zřízení nosné konstrukce, vložení tepelné izolace tl. 6 cm, dodávka a montáž desek včetně úpravy spar a rohů.</t>
  </si>
  <si>
    <t>pracovní protiprach.příčky:(6,925+0,45+0,3)*3,85</t>
  </si>
  <si>
    <t>342261211RT2</t>
  </si>
  <si>
    <t>Příčka sádrokarton. ocel.kce, 2x oplášť. tl.100 mm desky protipožární tl. 12,5 mm, minerál tl. 5 cm</t>
  </si>
  <si>
    <t>W 112 tl.100 mm - jednoduchá příčka s dvojitým opláštěním, požární odolnost stěny EI 90 DP1.</t>
  </si>
  <si>
    <t>V položce jsou zakalkulovány náklady na zřízení nosné konstrukce, vložení tepelné izolace tl. 5 cm, dodávka a montáž desek včetně úpravy spar a rohů.</t>
  </si>
  <si>
    <t>předsazené protipožár.stěny:4,05*3,85+1,35*3,85+1,825*3,85+2,95*4</t>
  </si>
  <si>
    <t>342263997R00</t>
  </si>
  <si>
    <t xml:space="preserve">Příplatek za objem.hmotn.izol. 100 kg/m2 tl. 60 mm </t>
  </si>
  <si>
    <t>29,5487</t>
  </si>
  <si>
    <t>342264051RX1</t>
  </si>
  <si>
    <t>Podhled sádrokartonový na zavěšenou ocel. konstr. desky protipožární tl. 2 x 12,5 mm, bez izolace</t>
  </si>
  <si>
    <t>místnost EPS:3,7</t>
  </si>
  <si>
    <t>342264098R00</t>
  </si>
  <si>
    <t xml:space="preserve">Příplatek k podhledu sádrokart. za plochu do 10 m2 </t>
  </si>
  <si>
    <t>3,7</t>
  </si>
  <si>
    <t>342668111R00</t>
  </si>
  <si>
    <t xml:space="preserve">Těsnění styku příčky se stáv. konstrukcí PU pěnou </t>
  </si>
  <si>
    <t>m</t>
  </si>
  <si>
    <t>1,8+1,5</t>
  </si>
  <si>
    <t>342948111R00</t>
  </si>
  <si>
    <t xml:space="preserve">Ukotvení příček k cihel.konstr. kotvami na hmožd. </t>
  </si>
  <si>
    <t>3,85*4</t>
  </si>
  <si>
    <t>346244381R00</t>
  </si>
  <si>
    <t xml:space="preserve">Plentování ocelových nosníků výšky do 20 cm </t>
  </si>
  <si>
    <t>u ocel.překladů:2,3*0,12*2</t>
  </si>
  <si>
    <t>13383420</t>
  </si>
  <si>
    <t>Tyč průřezu IPE 120, střední, jakost oceli 11375</t>
  </si>
  <si>
    <t>ocel.překlady:0,0479*1,1</t>
  </si>
  <si>
    <t>4</t>
  </si>
  <si>
    <t>Vodorovné konstrukce</t>
  </si>
  <si>
    <t>4 Vodorovné konstrukce</t>
  </si>
  <si>
    <t>416021226R00</t>
  </si>
  <si>
    <t>Podhledy SDK, kovová.kce CD. 2x deska RF 15 mm vč.tepelné izolace tl.60mm</t>
  </si>
  <si>
    <t>Podhledy sádrokartonové, systém PK12, kovová konstrukce CD s přímým uchycením, 2x opláštěná, s  minerální izolací tl.60mm, desky protipožární  RF (DF) tl. 15mm</t>
  </si>
  <si>
    <t>skladba T01 (vč.odskoku):13,93+4,94+29,33+7,65+1,8*0,6</t>
  </si>
  <si>
    <t>416091082R00</t>
  </si>
  <si>
    <t xml:space="preserve">Příplatek k podhledu sádrokart. za plochu do 5 m2 </t>
  </si>
  <si>
    <t>4,94</t>
  </si>
  <si>
    <t>416091083R00</t>
  </si>
  <si>
    <t>7,65</t>
  </si>
  <si>
    <t>434191451R00</t>
  </si>
  <si>
    <t xml:space="preserve">Osazení kamen.stupňů do otvorů 2str.zazděné, brouš </t>
  </si>
  <si>
    <t>nové kamenné prahy:1,5*2</t>
  </si>
  <si>
    <t>434311116R00</t>
  </si>
  <si>
    <t xml:space="preserve">Stupně dusané na terén, na desku, z betonu C 30/37 </t>
  </si>
  <si>
    <t>přibetonování stupňů rampy:6*0,35</t>
  </si>
  <si>
    <t>434351141R00</t>
  </si>
  <si>
    <t xml:space="preserve">Bednění stupňů přímočarých - zřízení </t>
  </si>
  <si>
    <t>bednění přibetonování stupňů rampy:2,1*0,25+1,9*0,35</t>
  </si>
  <si>
    <t>434351142R00</t>
  </si>
  <si>
    <t xml:space="preserve">Bednění stupňů přímočarých - odstranění </t>
  </si>
  <si>
    <t>1,19</t>
  </si>
  <si>
    <t>58301Rpol</t>
  </si>
  <si>
    <t>Stupeň schod. plný 165x300x1000cm, žula vyžlábkovná podstupnice</t>
  </si>
  <si>
    <t>1,5*2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</si>
  <si>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</si>
  <si>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</si>
  <si>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</si>
  <si>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</si>
  <si>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</si>
  <si>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1,5*2,1*2+1,6*2,05*2</t>
  </si>
  <si>
    <t>611421431R00</t>
  </si>
  <si>
    <t xml:space="preserve">Oprava váp.omítek stropů do 50% plochy - štukových </t>
  </si>
  <si>
    <t>m.č.049:9,91</t>
  </si>
  <si>
    <t>612401191R00</t>
  </si>
  <si>
    <t xml:space="preserve">Omítka malých ploch vnitřních stěn do 0,09 m2 </t>
  </si>
  <si>
    <t>kus</t>
  </si>
  <si>
    <t>po instalacích:20</t>
  </si>
  <si>
    <t>612401291R00</t>
  </si>
  <si>
    <t xml:space="preserve">Omítka malých ploch vnitřních stěn do 0,25 m2 </t>
  </si>
  <si>
    <t>po instalacích:30</t>
  </si>
  <si>
    <t>612401391R00</t>
  </si>
  <si>
    <t xml:space="preserve">Omítka malých ploch vnitřních stěn do 1 m2 </t>
  </si>
  <si>
    <t>místnost EPS:2</t>
  </si>
  <si>
    <t>různé:10</t>
  </si>
  <si>
    <t>612421331R00</t>
  </si>
  <si>
    <t xml:space="preserve">Oprava vápen.omítek stěn do 30 % pl. - štukových </t>
  </si>
  <si>
    <t>m.č.138:4,25*3,25*2</t>
  </si>
  <si>
    <t>m.č.104b:(15,165*2+4,8*2)*2,7-1,55*2-1,25*2*2-0,8*2-1,45*2*3-1,8*2,7*2+20</t>
  </si>
  <si>
    <t>m.č.104a:2,74*3,25*2+10</t>
  </si>
  <si>
    <t>m.č.050:(1,35+1,4+0,15)*3,85-0,6*2+(1,2+1,4*3+0,8*2)*2,35-0,6*0,5*2</t>
  </si>
  <si>
    <t>612421431R00</t>
  </si>
  <si>
    <t xml:space="preserve">Oprava vápen.omítek stěn do 50 % pl. - štukových </t>
  </si>
  <si>
    <t>místnost EPS:(4,3*2+0,82*2)*3,85-0,8*2+(1,2+2,1*2)*0,1</t>
  </si>
  <si>
    <t>m.č.049:(4,32*2+2,25*2)*2,75-0,8*2-2,31*1,15-1,71*1,15-0,7*2+(1+2,1*2)*0,15+10</t>
  </si>
  <si>
    <t>612425931R00</t>
  </si>
  <si>
    <t xml:space="preserve">Přesun hmot pro sklen.obklady, výšky do 12 m </t>
  </si>
  <si>
    <t>79801Rpol</t>
  </si>
  <si>
    <t>Os01.1 1.čistící zóna venkovní zapušť.565/176cm vč.nerez rámečku, AL profily 27mm, dod.a mont.</t>
  </si>
  <si>
    <t>79802Rpol</t>
  </si>
  <si>
    <t>Os02.1 2.čistící zóna vnitřní zapušť.557/381cm vč.nerez rámečku, AL profily 27mm, dod.a mont.</t>
  </si>
  <si>
    <t>79803Rpol</t>
  </si>
  <si>
    <t>Os03.1 RTG rám 110/230/11cm dod.a mont.</t>
  </si>
  <si>
    <t>79804Rpol</t>
  </si>
  <si>
    <t>Os04.1 Dřevěný stolek 50/50/75cm, dub masiv horní deska dub.spárovka tl.50mm, dod.a mont.</t>
  </si>
  <si>
    <t>79805Rpol</t>
  </si>
  <si>
    <t>Os05.1 HiScan 85/128,4/200,4+0,25m, broušená nerez dod.a mont.</t>
  </si>
  <si>
    <t>79806Rpol</t>
  </si>
  <si>
    <t>Os06.1 Bezpečnostní schránky vestav,broušená nerez 70ks, dod.a mont.</t>
  </si>
  <si>
    <t>79807Rpol</t>
  </si>
  <si>
    <t>Os07.1 Ocelový rám pro uchycení monitorů, dl.3,2m jackl 120/60mm,RAL 9022, vč.chem.kotev,dod.a mont.</t>
  </si>
  <si>
    <t>79808Rpol</t>
  </si>
  <si>
    <t>Os08.1 Neprůhledná okenní fólie na okno 128/208cm dod.a mont.</t>
  </si>
  <si>
    <t>79809Rpol</t>
  </si>
  <si>
    <t>Os09.1 Dřevěný stolek 50/50/110cm, dub masiv horní deska dub.spárovka tl.50mm, dod.a mont.</t>
  </si>
  <si>
    <t>79810Rpol</t>
  </si>
  <si>
    <t>Os10.1 Neprůhledná okenní fólie na okno 259/208cm dod.a mont.</t>
  </si>
  <si>
    <t>79811Rpol</t>
  </si>
  <si>
    <t>Os11.1 Kuchyňská linka dl.280cm, včetně spotřebičů výpis spotřebičů viz tabulka prvků, dod.a mont.</t>
  </si>
  <si>
    <t>79812Rpol</t>
  </si>
  <si>
    <t>Os12.1 Rcepční pult se 2 prac.místy, dod.a mont. horní deska umělý kámen, pohl.části sklen.obklad</t>
  </si>
  <si>
    <t>Os13.1 Nerezové zábradlí dl.400mm, jackl 20/80mm vč.kotvení na chem.kotvy, brouš.nerez, dod.a mont.</t>
  </si>
  <si>
    <t>Os14.1 Bezpečnostní závora vč.kotvení na chem.kotvy, brouš.nerez, dod.a mont.</t>
  </si>
  <si>
    <t>Os15.1 Turniket 32/133/110cm, s motor.pohonem vč.kotvení na chem.kotvy, nerez, dod.a mont.</t>
  </si>
  <si>
    <t>Blokovací systém s motorovým pohonem s fail-safe, antipanik. Horní deska a kryt kartáčovaný nerez plech tl.1,5mm. Signalizační LED display, anticlimb senzory, identifikační systém. Možnost připojení na čipovou kartu, magnetickou kartu, biometrické snímače.</t>
  </si>
  <si>
    <t>Softwarové příslušenství T-mon, T-cof.</t>
  </si>
  <si>
    <t>viz detailní popis v tabulce ostatních výrobků PD !:3</t>
  </si>
  <si>
    <t>Os16.1 Zrcadlová stěna 300/345cm, 1str.průhledná vč.kotvení a skrytého ocel.Pz rámu, dod.a mont.</t>
  </si>
  <si>
    <t>Dělená na 3 části, kotvena do vodorovných AL profilů výšky 100mm - v podlaze a pomocné zavěšené konstrukci. Skrytý ocel.pozink.rám z jacklu 50/50/3mm kotven na chem.kotvy.</t>
  </si>
  <si>
    <t>Na skleněné stěně 3D písmo a znak - broušená nerez.</t>
  </si>
  <si>
    <t>Os17.1 Skleněná stěna 275/345cm, průhledná vč.kotvení a skrytého ocel.Pz rámu, dod.a mont.</t>
  </si>
  <si>
    <t>Dělená na 2 části, kotvena do vodorovných AL profilů výšky 100mm - v podlaze a pomocné zavěšené konstrukci. Skrytý ocel.pozink.rám z jacklu 50/50/3mm kotven na chem.kotvy.</t>
  </si>
  <si>
    <t>Označení prosklených ploch pískováním ve výšce 900mm a 1500mm značkami 50/50 po 150mm..</t>
  </si>
  <si>
    <t>Os18.1 Skleněná stěna 275/345cm, průhledná vč.kotvení a skrytého ocel.Pz rámu, dod.a mont.</t>
  </si>
  <si>
    <t>Os19.1 Atypický trezor na zbraně dl.2m, v.2,5m vč.kotvení, dělení na 4 sekce, černá, dod.a mont.</t>
  </si>
  <si>
    <t>Os20.1 Atypický pracovní stůl dl.2800mm, v.73+25cm vč.horní otevř.police na délku stolu, dod.a mont.</t>
  </si>
  <si>
    <t>Deska lamino tl.25mm, ABS hrany 2mm design bříza.</t>
  </si>
  <si>
    <t>3x podnož kovová RAL 9022, aretační šrouby, clona nohou v.380mm lamino bříza.</t>
  </si>
  <si>
    <t>Vedení pro kabely v podnoži, 2x kovová průchodka, otočný zásuvkový panel, 2x zásuvka, 1x data.</t>
  </si>
  <si>
    <t>Horní otevřená police na délku stolu, pohledová záda.</t>
  </si>
  <si>
    <t>Os21.1 Zásuvkový kontejner 60/40/58cm dod.a mont.</t>
  </si>
  <si>
    <t>Korpus lamino tl.25mm, ABS hrany 2mm design bříza.</t>
  </si>
  <si>
    <t>Čtyři zásuvky na centrální zamykání s cylindrickou vložkou, kování s integrovaným tlumením.</t>
  </si>
  <si>
    <t>viz detailní popis v tabulce ostatních výrobků PD !:4</t>
  </si>
  <si>
    <t>Os22.1 Otočná kancelářská židle, hliník doplňky dod.a mont.</t>
  </si>
  <si>
    <t>Vysoký opěrák hlavy, hliníkový držák zad, područky hliníkové tělo, výškově nastavitelné, měkké PV loketníky. Čalouněný sedák, barva černá, otěruvzdornost 100 000 cycles, nosnost 120kg.</t>
  </si>
  <si>
    <t>Os23.1 2.čistící zóna vnitřní zapušť.188/142,5cm vč.nerez rámečku, AL profily 27mm, dod.a mont.</t>
  </si>
  <si>
    <t>Os24.1 Skleněná stěna 135/345cm, průhledná vč.kotvení a skrytého ocel.Pz rámu, dod.a mont.</t>
  </si>
  <si>
    <t>Os25.1 Dilatační lišta dl.200mm, bílá mosaz dod.a mont.</t>
  </si>
  <si>
    <t>79914Rpol</t>
  </si>
  <si>
    <t>Os26.1 Dilatační lišta dl.200mm, bílá mosaz dod.a mont.</t>
  </si>
  <si>
    <t>79915Rpol</t>
  </si>
  <si>
    <t>Os27.1 Atypická dvířka hydrantu, skryté závěsy lep.barevné sklo v barvě obkladu, dod.a mont.</t>
  </si>
  <si>
    <t>79916Rpol</t>
  </si>
  <si>
    <t>Os28.1 Akustický podhledový panel 390/330cm např.deska Rigiton RL8-15-20, dod.a mont.</t>
  </si>
  <si>
    <t>Členění a vzor podle stávajících panelů v briefingové místnosti. Se zapuštěnými liniovými a bodovými svítidly s nepřímým osvětlením, s koncovkami VZT.</t>
  </si>
  <si>
    <t>Barva bílá, vč.minerální izolace tl.6cm.</t>
  </si>
  <si>
    <t>79917Rpol</t>
  </si>
  <si>
    <t>Os29.1 Atypická dvířka EI skříně, skryté závěsy lep.barevné sklo v barvě obkladu, dod.a mont.</t>
  </si>
  <si>
    <t>79918Rpol</t>
  </si>
  <si>
    <t>Os30.1 Demontáž a zpětná montáž info panelu stávající svítící info panel</t>
  </si>
  <si>
    <t>79919Rpol</t>
  </si>
  <si>
    <t>Os31.1 Konferenční stolek dod.a mont.</t>
  </si>
  <si>
    <t>79920Rpol</t>
  </si>
  <si>
    <t>Os32.1 Konferenční křeslo dod.a mont.</t>
  </si>
  <si>
    <t>79921Rpol</t>
  </si>
  <si>
    <t>210 03-0513</t>
  </si>
  <si>
    <t>Hlavní svorkovnice pospojování  HOP</t>
  </si>
  <si>
    <t>210 01-0351</t>
  </si>
  <si>
    <t>Krabice nástěnná IP65 vč. svorek</t>
  </si>
  <si>
    <t>Trubka PVC ohebná pr. 16mm</t>
  </si>
  <si>
    <t>Trubka PVC tuhá pr. 20mm vč.příchytek</t>
  </si>
  <si>
    <t>Kabel CYKY-J 2Ax1,5  pod.om.</t>
  </si>
  <si>
    <t>Kabel CYKY-J  3x1,5  pod.om.</t>
  </si>
  <si>
    <t>210 80-0106</t>
  </si>
  <si>
    <t>Kabel CYKY-J  3Cx2,5  pod.om</t>
  </si>
  <si>
    <t>210 80-0115</t>
  </si>
  <si>
    <t>Kabel CYKY-J  5Cx1,5  pod om.</t>
  </si>
  <si>
    <t>Kabel CXKE-R  3x1,5  ,tř. B2ca-s1-d1</t>
  </si>
  <si>
    <t xml:space="preserve">Kabel CXKE-R  5Cx1,5, tř.B2ca-s1-d1 </t>
  </si>
  <si>
    <t xml:space="preserve">Kabel CXKE-R  3Cx2,5, tř.B2ca-s1-d1 </t>
  </si>
  <si>
    <t>Kabel CXKE-R  5Cx10, tř.B2ca-s1-d1</t>
  </si>
  <si>
    <t>24.a</t>
  </si>
  <si>
    <t>Kabel CXKE-V  5Cx6, s požární odolností</t>
  </si>
  <si>
    <t>210 80-004</t>
  </si>
  <si>
    <t xml:space="preserve">Vodič CYA  6 mm2 zž </t>
  </si>
  <si>
    <t>210 80-006</t>
  </si>
  <si>
    <t>Vodič CYA 16mm2 zž</t>
  </si>
  <si>
    <t>Kabel UTP 4x2x0.5</t>
  </si>
  <si>
    <t>210 10-0002</t>
  </si>
  <si>
    <t>Ukončení vodičů v rozvad.vč.zapoj.do 10 mm2</t>
  </si>
  <si>
    <t>32.</t>
  </si>
  <si>
    <t>33.</t>
  </si>
  <si>
    <t>210 11-1016</t>
  </si>
  <si>
    <t>Kompletní zásuvka dvojnásob.bílá IP20-pootočené zdířky</t>
  </si>
  <si>
    <t>34.</t>
  </si>
  <si>
    <t>Kompletní zásuvka jednonásob.bordó IP20-</t>
  </si>
  <si>
    <t>s vestavěnou přepěťovou ochranou</t>
  </si>
  <si>
    <t>35.</t>
  </si>
  <si>
    <t>Zásuvka 230V/16A do parapet.žlabu, modul 45x45, bílá</t>
  </si>
  <si>
    <t>36.</t>
  </si>
  <si>
    <t>Zásuvka 230V/16A do parapet.žlabu, modul 45x45, bordó</t>
  </si>
  <si>
    <t>37.</t>
  </si>
  <si>
    <t>38.</t>
  </si>
  <si>
    <t>210 11-1052</t>
  </si>
  <si>
    <t>Zásuvka do vlhka 230V/16A IP44 pod om.</t>
  </si>
  <si>
    <t>39.</t>
  </si>
  <si>
    <t>210 19-0004</t>
  </si>
  <si>
    <t>Montáž rozvodnice do 100kg</t>
  </si>
  <si>
    <t>40.</t>
  </si>
  <si>
    <t xml:space="preserve">Kruhové svítidlo zapuštěné do podhledu(downlight), leštěný </t>
  </si>
  <si>
    <t>41.</t>
  </si>
  <si>
    <t>Požárně odolný záklop ze sádrokaronu na zapuštěná</t>
  </si>
  <si>
    <t>svítidla  v požárním podhledu</t>
  </si>
  <si>
    <t>42.</t>
  </si>
  <si>
    <t>Svítidlo pro nasvětlení pracovní desky kuch. linky</t>
  </si>
  <si>
    <t>43.</t>
  </si>
  <si>
    <t>44.</t>
  </si>
  <si>
    <t>45.</t>
  </si>
  <si>
    <t xml:space="preserve">Zářivkové svítidlo zapuštěné do podhledu, </t>
  </si>
  <si>
    <t xml:space="preserve">typ ECOPHON LINE LED LP30W(2623lm), 4000K </t>
  </si>
  <si>
    <t>46.</t>
  </si>
  <si>
    <t>Zářivkové svítidlo přisazené, trubicové, bez krytu,1x 54W, T5</t>
  </si>
  <si>
    <t>47.</t>
  </si>
  <si>
    <t>Zářivkové svítidlo přisazené, trubicové, bez krytu,1x 49W, T5</t>
  </si>
  <si>
    <t>48.</t>
  </si>
  <si>
    <t>P210 20-001</t>
  </si>
  <si>
    <t>Recyklační poplatek za svítidlo</t>
  </si>
  <si>
    <t>49.</t>
  </si>
  <si>
    <t>P210 20-002</t>
  </si>
  <si>
    <t>Recyklační poplatek za zdroj</t>
  </si>
  <si>
    <t>50.</t>
  </si>
  <si>
    <t>P210 19-001</t>
  </si>
  <si>
    <t>Záložní zdroj UPS pro dojezd výtahu s frekvenčním měničem</t>
  </si>
  <si>
    <t xml:space="preserve"> a rekuperací pro výtah 400V/do 5kW, např.typ LIFTBACK(Silektro)</t>
  </si>
  <si>
    <t>51.</t>
  </si>
  <si>
    <t xml:space="preserve"> a rekuperací pro výtah 400V/do 7kW, např.typ LIFTBACK(Silektro)</t>
  </si>
  <si>
    <t>Rozvaděč RS1-CELKEM</t>
  </si>
  <si>
    <t>M4401-0015</t>
  </si>
  <si>
    <t>Provedení drážky 150x30mm ve stávajícím zdivu</t>
  </si>
  <si>
    <t>M4401-0017</t>
  </si>
  <si>
    <t>Protipožární utěsnění kabelových prostupů tmelem vč.atestu</t>
  </si>
  <si>
    <t>Demontáž stávající el. instalace</t>
  </si>
  <si>
    <t>Úpravy ve stávající strojovně výtahu</t>
  </si>
  <si>
    <t>Napojení vývodů pro nové ústředny EZS,EPS ze zálohovaného</t>
  </si>
  <si>
    <t>rozvaděče, doplnění jištění</t>
  </si>
  <si>
    <r>
      <t xml:space="preserve">Al reflektor,IP20, bílý rámeček, 2x26W    ,EVG                ozn. </t>
    </r>
    <r>
      <rPr>
        <b/>
        <sz val="10"/>
        <rFont val="Arial CE"/>
        <family val="2"/>
      </rPr>
      <t>A</t>
    </r>
  </si>
  <si>
    <r>
      <t xml:space="preserve">LED pásek dl. 80cm vč. zdroje                        ozn. </t>
    </r>
    <r>
      <rPr>
        <b/>
        <sz val="10"/>
        <rFont val="Arial CE"/>
        <family val="2"/>
      </rPr>
      <t>C</t>
    </r>
  </si>
  <si>
    <r>
      <t xml:space="preserve">                       ozn.</t>
    </r>
    <r>
      <rPr>
        <b/>
        <sz val="10"/>
        <rFont val="Arial CE"/>
        <family val="2"/>
      </rPr>
      <t>Z1</t>
    </r>
  </si>
  <si>
    <r>
      <t>IP20, EVG, dl. 1250mm              ozn.</t>
    </r>
    <r>
      <rPr>
        <b/>
        <sz val="10"/>
        <rFont val="Arial CE"/>
        <family val="2"/>
      </rPr>
      <t xml:space="preserve"> Z2</t>
    </r>
  </si>
  <si>
    <r>
      <t>IP20, EVG, dl. 1550mm              ozn.</t>
    </r>
    <r>
      <rPr>
        <b/>
        <sz val="10"/>
        <rFont val="Arial CE"/>
        <family val="2"/>
      </rPr>
      <t xml:space="preserve"> Z3</t>
    </r>
  </si>
  <si>
    <t>4,94+29,33+7,65+(22,34+34,56+27,93+26,44)+9,91+3,02+30</t>
  </si>
  <si>
    <t>953981103R00</t>
  </si>
  <si>
    <t>Chemické kotvy do betonu, hl. 110 mm, M 12, ampule dod.a mont.</t>
  </si>
  <si>
    <t>V položce je zakalkulováno vyvrtání a vyčištění otvoru požadovaného průměru a hloubky, zasunutí ampule s chemickou kotvou do otvoru a zavrtání svorníku s hrotem, maticí a podložkou pozink.M12 x 220/90 GV.</t>
  </si>
  <si>
    <t>propojení rozšíření rampy:5*13+5*3*2</t>
  </si>
  <si>
    <t>9501Rpol</t>
  </si>
  <si>
    <t xml:space="preserve">Montáž nových hasících přístrojů </t>
  </si>
  <si>
    <t>dle PBŘS:1</t>
  </si>
  <si>
    <t>9502Rpol</t>
  </si>
  <si>
    <t xml:space="preserve">Přístroj hasicí práškový 6kg - 21A/113B </t>
  </si>
  <si>
    <t>96</t>
  </si>
  <si>
    <t>Bourání konstrukcí</t>
  </si>
  <si>
    <t>96 Bourání konstrukcí</t>
  </si>
  <si>
    <t>725210821R00</t>
  </si>
  <si>
    <t xml:space="preserve">Demontáž umyvadel bez výtokových armatur </t>
  </si>
  <si>
    <t>soubor</t>
  </si>
  <si>
    <t>stáv.umyvadlo:1</t>
  </si>
  <si>
    <t>725820801R00</t>
  </si>
  <si>
    <t xml:space="preserve">Demontáž baterie nástěnné do G 3/4 </t>
  </si>
  <si>
    <t>stáv.baterie:2</t>
  </si>
  <si>
    <t>725860812R00</t>
  </si>
  <si>
    <t xml:space="preserve">Demontáž uzávěrek zápachových dvojitých </t>
  </si>
  <si>
    <t>764410850R00</t>
  </si>
  <si>
    <t xml:space="preserve">Demontáž oplechování parapetů,rš od 100 do 330 mm </t>
  </si>
  <si>
    <t>stáv.parapety:1,5*3</t>
  </si>
  <si>
    <t>962031133R00</t>
  </si>
  <si>
    <t xml:space="preserve">Bourání příček cihelných tl. 15 cm </t>
  </si>
  <si>
    <t>stáv.příčky:(4,05+1,1+0,55)*4-0,7*2+5</t>
  </si>
  <si>
    <t>962081141R00</t>
  </si>
  <si>
    <t xml:space="preserve">Bourání příček ze skleněných tvárnic tl. 15 cm </t>
  </si>
  <si>
    <t>stáv.luxfery:1,5*0,2*3+1,8*1,4+3,125*3,85-0,8*2*2</t>
  </si>
  <si>
    <t>963016211R00</t>
  </si>
  <si>
    <t xml:space="preserve">DMTZ podhledu SDK z kazet 600x600 mm, kov.rošt </t>
  </si>
  <si>
    <t>stáv.podhledy:4,94+29,33+7,65+10</t>
  </si>
  <si>
    <t>2,725*1,1+9,47+3,93</t>
  </si>
  <si>
    <t>965042131R00</t>
  </si>
  <si>
    <t xml:space="preserve">Bourání mazanin betonových  tl. 10 cm, pl. 4 m2 </t>
  </si>
  <si>
    <t>stáv.skladba P01:13,98*0,02+13,98*0,058</t>
  </si>
  <si>
    <t>965049111R00</t>
  </si>
  <si>
    <t xml:space="preserve">Příplatek, bourání mazanin se svař. síťí tl. 10 cm </t>
  </si>
  <si>
    <t>1,094</t>
  </si>
  <si>
    <t>965081713R00</t>
  </si>
  <si>
    <t xml:space="preserve">Bourání dlaždic keramických tl. 1 cm, nad 1 m2 </t>
  </si>
  <si>
    <t>stáv.dlažba:2,725*1,1+3,93+9,47+10</t>
  </si>
  <si>
    <t>965082923R00</t>
  </si>
  <si>
    <t xml:space="preserve">Odstranění násypu tl. do 10 cm, plocha nad 2 m2 </t>
  </si>
  <si>
    <t>stáv.skladba P01:(2,725*1,1+3,93+9,47)*0,055+0,3</t>
  </si>
  <si>
    <t>966077111R00</t>
  </si>
  <si>
    <t xml:space="preserve">Odstranění doplňkových konstrukcí do 20 kg </t>
  </si>
  <si>
    <t>různé:15</t>
  </si>
  <si>
    <t>968061125R00</t>
  </si>
  <si>
    <t xml:space="preserve">Vyvěšení dřevěných dveřních křídel pl. do 2 m2 </t>
  </si>
  <si>
    <t>stáv.dveře:11+5</t>
  </si>
  <si>
    <t>968071112R00</t>
  </si>
  <si>
    <t xml:space="preserve">Vyvěšení, zavěšení kovových křídel oken pl. 1,5 m2 </t>
  </si>
  <si>
    <t>stáv.okna:2*4</t>
  </si>
  <si>
    <t>968072356R00</t>
  </si>
  <si>
    <t xml:space="preserve">Vybourání kovových rámů oken zdvojených pl. 4 m2 </t>
  </si>
  <si>
    <t>stáv.okna:1,5*2,1*2</t>
  </si>
  <si>
    <t>968072455R00</t>
  </si>
  <si>
    <t xml:space="preserve">Vybourání kovových dveřních zárubní pl. do 2 m2 </t>
  </si>
  <si>
    <t>stáv.dveře:0,8*2*4+0,7*2*2</t>
  </si>
  <si>
    <t>968072456R00</t>
  </si>
  <si>
    <t xml:space="preserve">Vybourání kovových dveřních zárubní pl. nad 2 m2 </t>
  </si>
  <si>
    <t>stáv.dveře:1,45*2*3+1,6*2+1,45*2</t>
  </si>
  <si>
    <t>968096001R00</t>
  </si>
  <si>
    <t xml:space="preserve">Bourání parapetů plastových š. do 20 cm </t>
  </si>
  <si>
    <t>971033541R00</t>
  </si>
  <si>
    <t xml:space="preserve">Vybourání otv. zeď cihel. pl.1 m2, tl.30 cm, MVC </t>
  </si>
  <si>
    <t>stáv.parapety oken:1,5*1,25*0,3*3</t>
  </si>
  <si>
    <t>971033631R00</t>
  </si>
  <si>
    <t xml:space="preserve">Vybourání otv. zeď cihel. pl.4 m2, tl.15 cm, MVC </t>
  </si>
  <si>
    <t>0,9*2,13</t>
  </si>
  <si>
    <t xml:space="preserve">   strana: 1</t>
  </si>
  <si>
    <t>č.p.</t>
  </si>
  <si>
    <t>ozn.</t>
  </si>
  <si>
    <t xml:space="preserve">                Materiál-popis</t>
  </si>
  <si>
    <t>Mn.j.</t>
  </si>
  <si>
    <t>Množství</t>
  </si>
  <si>
    <t xml:space="preserve">    Dodávka</t>
  </si>
  <si>
    <t xml:space="preserve">   Montáž</t>
  </si>
  <si>
    <t xml:space="preserve">     Montáž</t>
  </si>
  <si>
    <t xml:space="preserve">    jednotk.</t>
  </si>
  <si>
    <t xml:space="preserve">     celkem</t>
  </si>
  <si>
    <t xml:space="preserve">   jednotk.</t>
  </si>
  <si>
    <t xml:space="preserve">      celkem</t>
  </si>
  <si>
    <t>;</t>
  </si>
  <si>
    <t>Stavba: REKONSTRUKCE VSTUPU A VSTUPNÍ HALY k.ú. Praha ,Holešovice 730 122,p.č. 1547/4</t>
  </si>
  <si>
    <t>Strojnická 935 ,Praha 7</t>
  </si>
  <si>
    <t>0. ETAPA</t>
  </si>
  <si>
    <t>SESTAVENÍ SLABOPROUD -( cena bez DPH)</t>
  </si>
  <si>
    <t>1.</t>
  </si>
  <si>
    <t>STRUKTUROVANÁ KABELÁŽ</t>
  </si>
  <si>
    <t>2.</t>
  </si>
  <si>
    <t>EZS(El. zabezpečovací signalizace)</t>
  </si>
  <si>
    <t>3.</t>
  </si>
  <si>
    <t>CCTV(kamerový systém)</t>
  </si>
  <si>
    <t>4.</t>
  </si>
  <si>
    <t>El.požární signalizace(EPS)</t>
  </si>
  <si>
    <t>5.</t>
  </si>
  <si>
    <t>6.</t>
  </si>
  <si>
    <t>ZEDNICKÉ PRÁCE</t>
  </si>
  <si>
    <t>ELEKTROINSTALACE-SLABOPROUD</t>
  </si>
  <si>
    <t>VEDLEJŠÍ NÁKLADY ELEKTROINSTALACE</t>
  </si>
  <si>
    <t>ELEKTROINSTALACE-SLABOPROUD-CELKEM</t>
  </si>
  <si>
    <t xml:space="preserve">   strana: 2</t>
  </si>
  <si>
    <t xml:space="preserve">                  Materiál-popis</t>
  </si>
  <si>
    <t xml:space="preserve">Montáž      </t>
  </si>
  <si>
    <t>SLABOPROUD</t>
  </si>
  <si>
    <t>Strukturovaná kabeláž</t>
  </si>
  <si>
    <t>220 26-0551</t>
  </si>
  <si>
    <t>Lišta LV 40x20</t>
  </si>
  <si>
    <t>7.</t>
  </si>
  <si>
    <t>220 26-0051</t>
  </si>
  <si>
    <t>Krabice přístrojová lištová</t>
  </si>
  <si>
    <t>ks</t>
  </si>
  <si>
    <t>8.</t>
  </si>
  <si>
    <t>220 28-0222</t>
  </si>
  <si>
    <t>Kabel   UTP4-pár Cat.5E</t>
  </si>
  <si>
    <t>10.</t>
  </si>
  <si>
    <t>220 32-0280</t>
  </si>
  <si>
    <t>Zásuvka 1xRJ45 CAT.5E</t>
  </si>
  <si>
    <t>11.</t>
  </si>
  <si>
    <t>220 30-0662</t>
  </si>
  <si>
    <t>Zakončení kabelů  UTP v zásuvkách</t>
  </si>
  <si>
    <t>12.</t>
  </si>
  <si>
    <t>Zakončení kabelu UTP v RACK skříni</t>
  </si>
  <si>
    <t>13.</t>
  </si>
  <si>
    <t>220 06-0311</t>
  </si>
  <si>
    <t>Měření linek+protokol v kat.5E</t>
  </si>
  <si>
    <t>14.</t>
  </si>
  <si>
    <t>Popisové štítky</t>
  </si>
  <si>
    <t>15.</t>
  </si>
  <si>
    <t>220 50-1031</t>
  </si>
  <si>
    <t>Nastavení a odzkoušení systému</t>
  </si>
  <si>
    <t>SOUČET</t>
  </si>
  <si>
    <t>Strukturovaná kabeláž CELKEM</t>
  </si>
  <si>
    <t>EZS_Elektrická zabezpečovací signalizace</t>
  </si>
  <si>
    <t>Lišta LV 25x25</t>
  </si>
  <si>
    <t>Lišta LV 40x60</t>
  </si>
  <si>
    <t>220 28-0112</t>
  </si>
  <si>
    <t>Kabel SYKFY 3x2x0,5</t>
  </si>
  <si>
    <t>Kabel W6x0,22</t>
  </si>
  <si>
    <t>Kabel SYKFY 20x2x0,5</t>
  </si>
  <si>
    <t>P220 38001</t>
  </si>
  <si>
    <t>Demontáž a opětná montáž pohybového čidla PIR</t>
  </si>
  <si>
    <t>Pohybové čidlo PIR</t>
  </si>
  <si>
    <t>P220 38002</t>
  </si>
  <si>
    <t>Demontáž a opětná montáž ovládací klávesnice EZS</t>
  </si>
  <si>
    <t>9.</t>
  </si>
  <si>
    <t>220 38-0101</t>
  </si>
  <si>
    <t>Demontáž a opětná montáž ústředny EZS</t>
  </si>
  <si>
    <t>220 38-0114</t>
  </si>
  <si>
    <t>Svorková skřínka pro napojení stávajících linek na nový kabel</t>
  </si>
  <si>
    <t>P220 38003</t>
  </si>
  <si>
    <t>Oživení a uvedení systému EZS do provozu</t>
  </si>
  <si>
    <t xml:space="preserve"> Součinnost při oživování EZS</t>
  </si>
  <si>
    <t>EZS Součet</t>
  </si>
  <si>
    <t>EZS-CELKEM</t>
  </si>
  <si>
    <t xml:space="preserve">   strana: 3</t>
  </si>
  <si>
    <t>Kamerový systém - CCTV</t>
  </si>
  <si>
    <t>Kabel   FTP4-pár Cat.5E</t>
  </si>
  <si>
    <t>220 31- 0101</t>
  </si>
  <si>
    <t>Kamera venkovní DOME, rozlišení min. 2MP</t>
  </si>
  <si>
    <t>antivandal provedení</t>
  </si>
  <si>
    <t>P220 318001</t>
  </si>
  <si>
    <t>Napojení na stávající záznamové zařízení v racku, systému</t>
  </si>
  <si>
    <t>uvedení do provozu</t>
  </si>
  <si>
    <t>soub.</t>
  </si>
  <si>
    <t>CCTV Součet</t>
  </si>
  <si>
    <t>CCTV-CELKEM</t>
  </si>
  <si>
    <t>Přístupový systém EKV</t>
  </si>
  <si>
    <t>220 26-0553</t>
  </si>
  <si>
    <t>Trubka PVC  tuhá do betonu pr.36 mm</t>
  </si>
  <si>
    <t>220 26-0022</t>
  </si>
  <si>
    <t>Krabice lištová</t>
  </si>
  <si>
    <t>220 28-0236</t>
  </si>
  <si>
    <t>Kabel LAM 5x2x0,8</t>
  </si>
  <si>
    <t>220 28-0238</t>
  </si>
  <si>
    <t>Kabel LAM 2x0,6+ 8x0,4</t>
  </si>
  <si>
    <t>Kabel LAM 4x0,4</t>
  </si>
  <si>
    <t>Řídící jednotka N-1000</t>
  </si>
  <si>
    <t>Čtečka ASR 605</t>
  </si>
  <si>
    <t>Rozvodná skřínka</t>
  </si>
  <si>
    <t>STA(Televizní rozvod)</t>
  </si>
  <si>
    <t>Trubka PVC  ohebná pr.16 mm</t>
  </si>
  <si>
    <t>Trubka PVC  ohebná pr.29 mm</t>
  </si>
  <si>
    <t>210 01-0124</t>
  </si>
  <si>
    <t>Drátěný žlab MERKUR 150x50mm</t>
  </si>
  <si>
    <t>Drátěný žlab MERKUR 50x50mm</t>
  </si>
  <si>
    <t>Nosník pro kabelový žlab vč. závěsů ze stropu</t>
  </si>
  <si>
    <t>Drobný montážní materiál kabelového žlabu</t>
  </si>
  <si>
    <t>Krabice KO 68</t>
  </si>
  <si>
    <t>220 26-0008</t>
  </si>
  <si>
    <t>Krabice KO125</t>
  </si>
  <si>
    <t>Krabice přístrojová KU68</t>
  </si>
  <si>
    <t>Krabice přístrojová do parapetního žlabu</t>
  </si>
  <si>
    <t>Zásuvka 2xRJ45 CAT.5E</t>
  </si>
  <si>
    <t>16.</t>
  </si>
  <si>
    <t>17.</t>
  </si>
  <si>
    <t>18.</t>
  </si>
  <si>
    <t>19.</t>
  </si>
  <si>
    <t>20.</t>
  </si>
  <si>
    <t>Stíněný kabel 6x0,22</t>
  </si>
  <si>
    <t>Kabel FTP Cat.5E 4x2x0,5</t>
  </si>
  <si>
    <t>Ústředna  EZS ASSET 812 komplet</t>
  </si>
  <si>
    <t>220 38-0102</t>
  </si>
  <si>
    <t>Napájecí zdroj pro ústřednu ASSET 812</t>
  </si>
  <si>
    <t>Modul expandéru LML-8</t>
  </si>
  <si>
    <t>Sestava PC vč.klientského software ASSET klient</t>
  </si>
  <si>
    <t>Ethernet komunikátor modul E-080</t>
  </si>
  <si>
    <t>220 38-0441</t>
  </si>
  <si>
    <t xml:space="preserve">Ovládací klávesnice LCD  </t>
  </si>
  <si>
    <t>220 38-0147</t>
  </si>
  <si>
    <t>Detektor PIR</t>
  </si>
  <si>
    <t>Tísňové tlačítko</t>
  </si>
  <si>
    <t>Magnetický dveřní kontakt</t>
  </si>
  <si>
    <t>Přepojení stávajících linek na novou ústřednu EZS</t>
  </si>
  <si>
    <t>Krabice odbočná s víčkem KO68</t>
  </si>
  <si>
    <t>Trubka ohebná PVC pr.16mm</t>
  </si>
  <si>
    <t>Kamera vnitřní, rozlišení min. 2MP</t>
  </si>
  <si>
    <t>Demontáž a opětná montáž stávající kamery</t>
  </si>
  <si>
    <t>Přístupový systém EKV(systém NORTHERN)</t>
  </si>
  <si>
    <t>Magnetický zámek</t>
  </si>
  <si>
    <t>STA-rozvod</t>
  </si>
  <si>
    <t>220 26-0011</t>
  </si>
  <si>
    <t>Krabice KU 68</t>
  </si>
  <si>
    <t>Trubka PVC ohebná pr. 16 mm</t>
  </si>
  <si>
    <t xml:space="preserve">m </t>
  </si>
  <si>
    <t>220 32-0041</t>
  </si>
  <si>
    <t>Televizní účastnická zásuvka TV-R-SAT-koncová</t>
  </si>
  <si>
    <t>220 28-0332</t>
  </si>
  <si>
    <t>Koaxiální kabel H121</t>
  </si>
  <si>
    <t>STA Součet</t>
  </si>
  <si>
    <t>STA-CELKEM</t>
  </si>
  <si>
    <t>Videotelefon+ Domácí telefon</t>
  </si>
  <si>
    <t>220 26-0311</t>
  </si>
  <si>
    <t xml:space="preserve">Demontáž a opětná montáž stávajícího kompletu </t>
  </si>
  <si>
    <t>videotelefonu</t>
  </si>
  <si>
    <t>220 26-0318</t>
  </si>
  <si>
    <t>Domácí telefonní přístroj</t>
  </si>
  <si>
    <t>Videotelefon+DT Součet</t>
  </si>
  <si>
    <t>Videotelefon+DT-CELKEM</t>
  </si>
  <si>
    <t>Kabel J-Y(St)Y 10x2x0,8 (tablo ústředny EPS)</t>
  </si>
  <si>
    <t>Vrtání otvoru do pr.50mm stropem</t>
  </si>
  <si>
    <t>P220-01</t>
  </si>
  <si>
    <t>Demontáž a opětná montáž podhledu</t>
  </si>
  <si>
    <t>Zpracování projektu skutečného provedení</t>
  </si>
  <si>
    <t>Demontáž stávající slp instalace</t>
  </si>
  <si>
    <t>Zabezpečení vybraných místností proti prašnosti po dobu stavby</t>
  </si>
  <si>
    <t>stáv.zdivo:1,65*2,15*0,3</t>
  </si>
  <si>
    <t>973031813R00</t>
  </si>
  <si>
    <t xml:space="preserve">Vysekání kapes pro zavázání příček tl. 15 cm </t>
  </si>
  <si>
    <t>974031121R00</t>
  </si>
  <si>
    <t xml:space="preserve">Vysekání rýh ve zdi cihelné 3 x 3 cm </t>
  </si>
  <si>
    <t>pro instalace:155</t>
  </si>
  <si>
    <t>974031132R00</t>
  </si>
  <si>
    <t xml:space="preserve">Vysekání rýh ve zdi cihelné 5 x 7 cm </t>
  </si>
  <si>
    <t>pro instalace:80</t>
  </si>
  <si>
    <t>974031153R00</t>
  </si>
  <si>
    <t xml:space="preserve">Vysekání rýh ve zdi cihelné 10 x 10 cm </t>
  </si>
  <si>
    <t>pro instalace:45</t>
  </si>
  <si>
    <t>974031264R00</t>
  </si>
  <si>
    <t xml:space="preserve">Vysekání rýh zeď cihelná u stropu 15 x 15 cm </t>
  </si>
  <si>
    <t>pro ocel.překlady:2,3*2</t>
  </si>
  <si>
    <t>978011161R00</t>
  </si>
  <si>
    <t xml:space="preserve">Otlučení omítek vnitřních vápenných stropů do 50 % </t>
  </si>
  <si>
    <t>dtto opravy omítek:9,91</t>
  </si>
  <si>
    <t>978013141R00</t>
  </si>
  <si>
    <t xml:space="preserve">Otlučení omítek vnitřních stěn v rozsahu do 30 % </t>
  </si>
  <si>
    <t>dtto opravy omítek:180,941</t>
  </si>
  <si>
    <t>978013161R00</t>
  </si>
  <si>
    <t xml:space="preserve">Otlučení omítek vnitřních stěn v rozsahu do 50 % </t>
  </si>
  <si>
    <t>dtto opravy omítek:77,656</t>
  </si>
  <si>
    <t>978013191R00</t>
  </si>
  <si>
    <t xml:space="preserve">Otlučení omítek vnitřních stěn v rozsahu do 100 % </t>
  </si>
  <si>
    <t>28,375</t>
  </si>
  <si>
    <t>978059531R00</t>
  </si>
  <si>
    <t xml:space="preserve">Odsekání vnitřních obkladů stěn nad 2 m2 </t>
  </si>
  <si>
    <t>stáv.obklady:(2,725*2+1,7+1,1*2-0,7)*1,5+(1,1*2+1,2-0,7)*2+10</t>
  </si>
  <si>
    <t>9601Rpol</t>
  </si>
  <si>
    <t xml:space="preserve">Demontáž stáv.otopného tělesa </t>
  </si>
  <si>
    <t>2</t>
  </si>
  <si>
    <t>979012112R00</t>
  </si>
  <si>
    <t xml:space="preserve">Svislá doprava suti na výšku do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</si>
  <si>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</si>
  <si>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</si>
  <si>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</si>
  <si>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</si>
  <si>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</si>
  <si>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</si>
  <si>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</si>
  <si>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</si>
  <si>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</si>
  <si>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</si>
  <si>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979990001R00</t>
  </si>
  <si>
    <t xml:space="preserve">Poplatek za skládku stavební suti </t>
  </si>
  <si>
    <t>99</t>
  </si>
  <si>
    <t>Staveništní přesun hmot</t>
  </si>
  <si>
    <t>99 Staveništní přesun hmot</t>
  </si>
  <si>
    <t>999281108R00</t>
  </si>
  <si>
    <t xml:space="preserve">Přesun hmot pro opravy a údržbu do výšky 12 m </t>
  </si>
  <si>
    <t>711</t>
  </si>
  <si>
    <t>Izolace proti vodě</t>
  </si>
  <si>
    <t>0.etapa - stavební část</t>
  </si>
  <si>
    <t>1.etapa - stavební část</t>
  </si>
  <si>
    <t>ÚT - 0.etapa</t>
  </si>
  <si>
    <t>ÚT - 1.etapa</t>
  </si>
  <si>
    <t>ZTI - 0.etapa</t>
  </si>
  <si>
    <t>ZTI - 1.etapa</t>
  </si>
  <si>
    <t>VZT - 1.etapa</t>
  </si>
  <si>
    <t>Slaboproud - 0.etapa</t>
  </si>
  <si>
    <t>Slaboproud - 1.etapa</t>
  </si>
  <si>
    <t>Silnoproud - 0.etapa</t>
  </si>
  <si>
    <t>Silnoproud - 1.etapa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</si>
  <si>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</si>
  <si>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</si>
  <si>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</si>
  <si>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</si>
  <si>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</si>
  <si>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</si>
  <si>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</si>
  <si>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</si>
  <si>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</si>
  <si>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711 Izolace proti vodě</t>
  </si>
  <si>
    <t>711130101R00</t>
  </si>
  <si>
    <t xml:space="preserve">Odstr.izolace proti vlhk.vodor. pásy na sucho,1vrs </t>
  </si>
  <si>
    <t>stáv.skladba P01:2,725*1,1+9,47+3,93</t>
  </si>
  <si>
    <t>998711201R00</t>
  </si>
  <si>
    <t xml:space="preserve">Přesun hmot pro izolace proti vodě, výšky do 6 m </t>
  </si>
  <si>
    <t>979990121R00</t>
  </si>
  <si>
    <t xml:space="preserve">Poplatek za skládku suti - asfaltové pásy </t>
  </si>
  <si>
    <t>713</t>
  </si>
  <si>
    <t>Izolace tepelné</t>
  </si>
  <si>
    <t>713 Izolace tepelné</t>
  </si>
  <si>
    <t>713100811R00</t>
  </si>
  <si>
    <t xml:space="preserve">Odstranění tepelné izolace, polystyrén tl. do 2 cm </t>
  </si>
  <si>
    <t>713100832R00</t>
  </si>
  <si>
    <t xml:space="preserve">Odstr. tepelné izolace z min. desek tl. do 200 mm </t>
  </si>
  <si>
    <t>nad stáv.feal podhledy:2,725*1,1+9,47+3,93</t>
  </si>
  <si>
    <t>713121111R00</t>
  </si>
  <si>
    <t xml:space="preserve">Izolace tepelná podlah na sucho, jednovrstvá </t>
  </si>
  <si>
    <t>713191100RT9</t>
  </si>
  <si>
    <t>Položení separační fólie včetně dodávky fólie PE</t>
  </si>
  <si>
    <t>713191221R00</t>
  </si>
  <si>
    <t xml:space="preserve">Dilatační pásek podél stěn výšky 100 mm vč.dodávky </t>
  </si>
  <si>
    <t>obvod.dilatace :4,05*2+3,65*2</t>
  </si>
  <si>
    <t>283754910</t>
  </si>
  <si>
    <t>Deska polystyrenová  XPS tl. 50 mm</t>
  </si>
  <si>
    <t>skladba P1:13,98*1,05</t>
  </si>
  <si>
    <t>998713101R00</t>
  </si>
  <si>
    <t xml:space="preserve">Přesun hmot pro izolace tepelné, výšky do 6 m </t>
  </si>
  <si>
    <t>979990143R00</t>
  </si>
  <si>
    <t xml:space="preserve">Poplatek za skládku suti - polystyren </t>
  </si>
  <si>
    <t>766</t>
  </si>
  <si>
    <t>Konstrukce truhlářské</t>
  </si>
  <si>
    <t>766 Konstrukce truhlářské</t>
  </si>
  <si>
    <t>766411811R00</t>
  </si>
  <si>
    <t xml:space="preserve">Demontáž obložení stěn panely velikosti do 1,5 m2 </t>
  </si>
  <si>
    <t>stáv.obklad v m.č.194a:(8,045*2+2,45)*3,85-0,8*2*5</t>
  </si>
  <si>
    <t>766411822R00</t>
  </si>
  <si>
    <t xml:space="preserve">Demontáž podkladových roštů obložení stěn </t>
  </si>
  <si>
    <t>998766201R00</t>
  </si>
  <si>
    <t xml:space="preserve">Přesun hmot pro truhlářské konstr., výšky do 6 m </t>
  </si>
  <si>
    <t>979990161R00</t>
  </si>
  <si>
    <t xml:space="preserve">Poplatek za skládku suti - dřevo </t>
  </si>
  <si>
    <t>767</t>
  </si>
  <si>
    <t>Konstrukce zámečnické</t>
  </si>
  <si>
    <t>767 Konstrukce zámečnické</t>
  </si>
  <si>
    <t>767581802R00</t>
  </si>
  <si>
    <t xml:space="preserve">Demontáž podhledů - lamel </t>
  </si>
  <si>
    <t>stáv.feal podhledy:2,725*1,1+9,47+3,93</t>
  </si>
  <si>
    <t>767582800R00</t>
  </si>
  <si>
    <t xml:space="preserve">Demontáž podhledů - roštů </t>
  </si>
  <si>
    <t>767995107R00</t>
  </si>
  <si>
    <t xml:space="preserve">Výroba a montáž kov. atypických konstr. do 500 kg </t>
  </si>
  <si>
    <t>kg</t>
  </si>
  <si>
    <t>zpětná montáž stáv.lemu rampy - U 260:6,25*37,9</t>
  </si>
  <si>
    <t>kotvy - PL 50/8:9*0,3*3,14</t>
  </si>
  <si>
    <t>767996803R00</t>
  </si>
  <si>
    <t xml:space="preserve">Demontáž atypických ocelových konstr. do 250 kg </t>
  </si>
  <si>
    <t>demontáž stáv.lemu rampy - U 260:6,25*37,9</t>
  </si>
  <si>
    <t>76701Rpol</t>
  </si>
  <si>
    <t>D01 Dveře venkovní hliníkové 150/325cm, 2křídlé vč.zárubně a kování, izol.dvojsklo, dod.a mont.</t>
  </si>
  <si>
    <t>viz detailní popis v tabulce výrobků PD !:1</t>
  </si>
  <si>
    <t>76702Rpol</t>
  </si>
  <si>
    <t>D02 Dveře venkovní hliníkové 150/325cm, 2křídlé vč.zárubně a kování, izol.dvojsklo, dod.a mont.</t>
  </si>
  <si>
    <t>76703Rpol</t>
  </si>
  <si>
    <t>D03 Dveře vnitřní 80/197cm, plné, HPL laminát EI 30DP3+C, vč.zárubně a kování, d+m</t>
  </si>
  <si>
    <t>76705Rpol</t>
  </si>
  <si>
    <t>D05 Dveře vnitřní 80/197cm, plné, HPL laminát vč.kování a zárubně, dod.a mont.</t>
  </si>
  <si>
    <t>76706Rpol</t>
  </si>
  <si>
    <t>D06 Dveře vnitřní 90+60/197cm, plné, HPL laminát vč.zárubně a kování, d+m</t>
  </si>
  <si>
    <t>76707Rpol</t>
  </si>
  <si>
    <t>D10.C Úprava stávajících AL dveří 97+37/200+90cm výměna samozavírače</t>
  </si>
  <si>
    <t>76708Rpol</t>
  </si>
  <si>
    <t>D11.C Dveře vnitřní 80/197cm, plné, HPL laminát EI 30DP3+C, vč.zárubně a kování, d+m</t>
  </si>
  <si>
    <t>76709Rpol</t>
  </si>
  <si>
    <t>D12.C Dveře vnitřní 90+55/197cm, plné, HPL laminát EI 30DP3+C, vč.zárubně a kování, d+m</t>
  </si>
  <si>
    <t>76710Rpol</t>
  </si>
  <si>
    <t>D13.C Dveře vnitřní 90+55/197cm, plné, HPL laminát EI 30DP3+C, vč.zárubně a kování, d+m</t>
  </si>
  <si>
    <t>76711Rpol</t>
  </si>
  <si>
    <t>D14.C Dveře vnitřní 90+55/197cm, plné, HPL laminát EI 30DP3+C, vč.zárubně a kování, d+m</t>
  </si>
  <si>
    <t>76712Rpol</t>
  </si>
  <si>
    <t>D15.C Dveře vnitřní 90+70/197cm, plné, HPL laminát vč.zárubně a kování, d+m</t>
  </si>
  <si>
    <t>76713Rpol</t>
  </si>
  <si>
    <t>D16.C Dveře vnitřní 80+45/197cm, plné, HPL laminát EI 30DP3+C, vč.zárubně a kování, d+m</t>
  </si>
  <si>
    <t>76714Rpol</t>
  </si>
  <si>
    <t>D17.0 Dveře vnitřní 80/197cm, plné, HPL laminát EW 30DP3, vč.kování, d+m</t>
  </si>
  <si>
    <t>76715Rpol</t>
  </si>
  <si>
    <t>D18.0 Dveře vnitřní 80/197cm, plné, bezpečnostní neprůstřelné, vč.kování, d+m</t>
  </si>
  <si>
    <t>76716Rpol</t>
  </si>
  <si>
    <t>Dílenská dokumentace výrobků vč.předání tištěné a digitální verze objednateli</t>
  </si>
  <si>
    <t>kompl</t>
  </si>
  <si>
    <t>76717Rpol</t>
  </si>
  <si>
    <t>Z 01.C Ocelové schody 6x160/250mm, Pz pororošt schodnice 2x U200, ztužení 2x U100, d+m</t>
  </si>
  <si>
    <t>Z 02.C Ocelové zábradlí v.100cm, dl.1,75m vč.bezpečnost.nátěru a kotvení, d+m</t>
  </si>
  <si>
    <t>76719Rpol</t>
  </si>
  <si>
    <t>Z 03.C Ocelové zábradlí v.100cm, dl.1,75m vč.zinkování a kotvení, d+m</t>
  </si>
  <si>
    <t>76720Rpol</t>
  </si>
  <si>
    <t>Z 04.C Ocelové zábradlí stávající dl.6+1,535m vč.bezpečnost.nátěru, d+m</t>
  </si>
  <si>
    <t>76721Rpol</t>
  </si>
  <si>
    <t>W 01.0 Okno hliníkové 231/115cm, 5dílné bezpeč.neprůstřelné zasklení,iz.trojsklo U=1,1,d+m</t>
  </si>
  <si>
    <t>76722Rpol</t>
  </si>
  <si>
    <t>W 02.0 Okno hliníkové 171/115cm, pevné bezpeč.neprůstřelné zasklení,iz.trojsklo U=1,1 d+m</t>
  </si>
  <si>
    <t>13227948</t>
  </si>
  <si>
    <t>Tyč ocelová plochá jakost S355  50x8 mm</t>
  </si>
  <si>
    <t>kotvy - PL 50/8:0,008478*1,1</t>
  </si>
  <si>
    <t>998767201R00</t>
  </si>
  <si>
    <t xml:space="preserve">Přesun hmot pro zámečnické konstr., výšky do 6 m </t>
  </si>
  <si>
    <t>776</t>
  </si>
  <si>
    <t>Podlahy povlakové</t>
  </si>
  <si>
    <t>776 Podlahy povlakové</t>
  </si>
  <si>
    <t>776101121R00</t>
  </si>
  <si>
    <t>Provedení penetrace podkladu vč.dodávky</t>
  </si>
  <si>
    <t>69,51</t>
  </si>
  <si>
    <t>776421100RU1</t>
  </si>
  <si>
    <t>Lepení podlahových soklíků z PVC a vinylu včetně dodávky soklíku PVC</t>
  </si>
  <si>
    <t>skladba P1:4,05*2+3,65*2-1,5*3-0,8</t>
  </si>
  <si>
    <t>skladba P10:4,25*2+15,165*2+4,8*2-1,45*4-0,8-1,25*2-1,6-1,8-1,25*2+2,75*2</t>
  </si>
  <si>
    <t>4,3*2+0,95*2-0,8+4,35*2+2,25*2-0,8-0,7+0,15*2</t>
  </si>
  <si>
    <t>776511820R00</t>
  </si>
  <si>
    <t xml:space="preserve">Odstranění PVC a koberců lepených s podložkou </t>
  </si>
  <si>
    <t>776521200R00</t>
  </si>
  <si>
    <t xml:space="preserve">Lepení povlak.podlah, dílce PVC a vinyl,na lepidlo </t>
  </si>
  <si>
    <t>776981112RU1</t>
  </si>
  <si>
    <t>Lišta hliníková přechodová, stejná výška krytin profil na hmoždinky, šířky 30 mm</t>
  </si>
  <si>
    <t>0,8+1,5+0,8+1,45*4+1,6*2+1,25*2+0,8</t>
  </si>
  <si>
    <t>28412266</t>
  </si>
  <si>
    <t>Podlahovina PVC s tvrzenou PU úpravou tl. 3,5 mm</t>
  </si>
  <si>
    <t>skladba P1:15</t>
  </si>
  <si>
    <t>skladba P10:58</t>
  </si>
  <si>
    <t>998776201R00</t>
  </si>
  <si>
    <t xml:space="preserve">Přesun hmot pro podlahy povlakové, výšky do 6 m </t>
  </si>
  <si>
    <t>979990181R00</t>
  </si>
  <si>
    <t xml:space="preserve">Poplatek za skládku suti - PVC podlahová krytina </t>
  </si>
  <si>
    <t>783</t>
  </si>
  <si>
    <t>Nátěry</t>
  </si>
  <si>
    <t>783 Nátěry</t>
  </si>
  <si>
    <t>783225100R00</t>
  </si>
  <si>
    <t xml:space="preserve">Nátěr syntetický kovových konstrukcí 2x + 1x email </t>
  </si>
  <si>
    <t>ocelové zárubně:0,8*2*2+1,5*2+0,8*2+1,45*2*3+1,6*2+1,25*2+0,7*2*2</t>
  </si>
  <si>
    <t>783904811R00</t>
  </si>
  <si>
    <t xml:space="preserve">Odrezivění kovových konstrukcí </t>
  </si>
  <si>
    <t>ocel.lem rampy:6,25*0,35</t>
  </si>
  <si>
    <t>783992000R00</t>
  </si>
  <si>
    <t xml:space="preserve">Nátěr bezpečnostními barvami šrafováním </t>
  </si>
  <si>
    <t>nátěr ocel.lemu rampy:6,25*0,35</t>
  </si>
  <si>
    <t>784</t>
  </si>
  <si>
    <t>Malby</t>
  </si>
  <si>
    <t>784 Malby</t>
  </si>
  <si>
    <t>784191101R00</t>
  </si>
  <si>
    <t xml:space="preserve">Penetrace podkladu univerzální 1x </t>
  </si>
  <si>
    <t>sdk:56,93+3,7+(29,5487+39,6163)*2</t>
  </si>
  <si>
    <t>štuk.omítky:180,941+20*0,09+30*0,25+10+24,876+8,07+77,656+9,91+2</t>
  </si>
  <si>
    <t>784195212R00</t>
  </si>
  <si>
    <t xml:space="preserve">Malba tekutá, bílá, 2 x </t>
  </si>
  <si>
    <t>nové omítky, sdk:521,713</t>
  </si>
  <si>
    <t>ostatní plochy zasažené stavební činností:300</t>
  </si>
  <si>
    <t>784402801R00</t>
  </si>
  <si>
    <t xml:space="preserve">Odstranění malby oškrábáním v místnosti H do 3,8 m </t>
  </si>
  <si>
    <t>dtto opravy omítek:9,91+180,941+77,656</t>
  </si>
  <si>
    <t>799</t>
  </si>
  <si>
    <t>Ostatní</t>
  </si>
  <si>
    <t>799 Ostatní</t>
  </si>
  <si>
    <t>79901Rpol</t>
  </si>
  <si>
    <t>Os01.0 Betonové svodidlo 40/199/50cm vč.ocel.zábradlí, dod.a mont.</t>
  </si>
  <si>
    <t>viz detailní popis v tabulce ostatních výrobků PD !:13</t>
  </si>
  <si>
    <t>79902Rpol</t>
  </si>
  <si>
    <t>Os02.0 Betonové svodidlo 40/199/50cm bez zábradlí, dod.a mont.</t>
  </si>
  <si>
    <t>viz detailní popis v tabulce ostatních výrobků PD !:2</t>
  </si>
  <si>
    <t>79903Rpol</t>
  </si>
  <si>
    <t>Os03.0 Betonové svodidlo 40/40/50cm bez zábradlí, dod.a mont.</t>
  </si>
  <si>
    <t>viz detailní popis v tabulce ostatních výrobků PD !:1</t>
  </si>
  <si>
    <t>79904Rpol</t>
  </si>
  <si>
    <t>Os04.0 Mobilní oplocení, celk.délky 20m, dod.+mont patka 7ks, výplň dl.3,5m 5ks, výplň dl.2,5m 1ks</t>
  </si>
  <si>
    <t>79905Rpol</t>
  </si>
  <si>
    <t>Os05.0 Stávající závora - demonáž, uskladnění + zpětná montáž</t>
  </si>
  <si>
    <t>79906Rpol</t>
  </si>
  <si>
    <t>Os06.0 Ocelové madlo - TR 42/15mm vč.bezpečnost.nátěru a chem.kotvení</t>
  </si>
  <si>
    <t>viz detailní popis v tabulce ostatních výrobků PD !:26,5</t>
  </si>
  <si>
    <t>799071Rpol</t>
  </si>
  <si>
    <t>Os06.0 Světelná signalizace - mobilní semafor 2 stojany, s radarovým senzorem, dod.a mont.</t>
  </si>
  <si>
    <t>79907Rpol</t>
  </si>
  <si>
    <t>Os07.0 RTG rám 110/230/11cm - repase demontáž stávajícího RTG rámu a jeho montáž !</t>
  </si>
  <si>
    <t>79908Rpol</t>
  </si>
  <si>
    <t>Os08.0 Dřevěný stolek 50/50/75cm, dub masiv horní deska dub.spárovka tl.50mm, dod.a mont.</t>
  </si>
  <si>
    <t>79909Rpol</t>
  </si>
  <si>
    <t>Os09.0 HiScan - repase demontáž stávajícího HiScanu a jeho montáž !</t>
  </si>
  <si>
    <t>79910Rpol</t>
  </si>
  <si>
    <t>Os10.0 Dřevěný stolek 50/50/110cm, dub masiv horní deska dub.spárovka tl.50mm, dod.a mont.</t>
  </si>
  <si>
    <t>79911Rpol</t>
  </si>
  <si>
    <t>Os11.0 Revizní dvířka do SDK 30/30cm s požár.odolností dle PBŘS, dod.a mont.</t>
  </si>
  <si>
    <t>viz detailní popis v tabulce ostatních výrobků PD !:6</t>
  </si>
  <si>
    <t>79912Rpol</t>
  </si>
  <si>
    <t>Os12.0 Parapet z HPL laminátu 231/25/2,5cm dod.a mont.</t>
  </si>
  <si>
    <t>79913Rpol</t>
  </si>
  <si>
    <t>Os13.0 Parapet z HPL laminátu 171/25/2,5cm dod.a mont.</t>
  </si>
  <si>
    <t>79950Rpol</t>
  </si>
  <si>
    <t>Dílenská dokumentace ostatních výrobků vč.předání tištěné a digitální verze objednateli</t>
  </si>
  <si>
    <t>02</t>
  </si>
  <si>
    <t>1.etapa</t>
  </si>
  <si>
    <t>02 1.etapa</t>
  </si>
  <si>
    <t>317168116R00</t>
  </si>
  <si>
    <t xml:space="preserve">Překlad keramický plochý 115x71x2250 mm </t>
  </si>
  <si>
    <t>nové překlady:5</t>
  </si>
  <si>
    <t>u ocel.překladu:2,05*0,12*0,4</t>
  </si>
  <si>
    <t>ocel.překlady - IPE 120:0,0427</t>
  </si>
  <si>
    <t>342013221RT2</t>
  </si>
  <si>
    <t>Příčka SDK tl.125 mm,ocel.kce,2x oplášť.,RB 12,5mm izolace tloušťky 60 mm, EI 90</t>
  </si>
  <si>
    <t>sdk příčky:(5,325+4,47)*3,85-0,8*2</t>
  </si>
  <si>
    <t>342248141R00</t>
  </si>
  <si>
    <t xml:space="preserve">Příčky keramické broušené na lepidlo, tl. 115 mm </t>
  </si>
  <si>
    <t>nové příčky:0,75*2,95*2+0,95*2,25-0,8*2</t>
  </si>
  <si>
    <t>(4,6+2,4+2,085*2+2,055+4,25+1,25)*3,85-0,7*2,5-,9*2,5-0,7*2+10</t>
  </si>
  <si>
    <t>4,47+5,325+0,75*2+4,25+4,6+2,4+2,055+2,085*2+1,25</t>
  </si>
  <si>
    <t>3,85*4+2,95*4+3,85*3</t>
  </si>
  <si>
    <t>u ocel.překladů:2,05*0,12*2</t>
  </si>
  <si>
    <t>347081241R00</t>
  </si>
  <si>
    <t>Předstěna bezp.tl.150,O.K.CD,2xopl.,desky RB 12,5 s minerální izolací tl.50 mm</t>
  </si>
  <si>
    <t>Předsazená stěna bezpečnostní spřažená, ocelová konstrukce z profilů CD a UD, 2x opláštěná, tl. 150 mm, s minerální izolací tl. 50 mm, desky standard RB (A) tl. 12,5 mm. Požární odolnost EI 30.</t>
  </si>
  <si>
    <t>sdk předstěny:(1,5+0,4*4+6,3+6,6+2*2+0,7+4,25*2+0,6+0,7+1,5+0,55+2,6+0,3)*3,85</t>
  </si>
  <si>
    <t>(0,8*2+0,55*2+0,95+0,75+0,95+0,55+0,7)*3,85-1,8*2,8-1,6*2,95+5</t>
  </si>
  <si>
    <t>ocel.překlady - IPE 120:0,0427*1,1</t>
  </si>
  <si>
    <t>416021222R00</t>
  </si>
  <si>
    <t xml:space="preserve">Omítka vápenná vnitřního ostění - štuková </t>
  </si>
  <si>
    <t>m.č.1001:(2,05*2+1,6+2,5*2+2,05*4)*0,3+(1,5*2+3,25*4)*0,15</t>
  </si>
  <si>
    <t>m.č.134 -137:(2,05*3+1,4+2*8)*0,3</t>
  </si>
  <si>
    <t>m.č.104b:(2,05*3+1,4+2*8)*0,3</t>
  </si>
  <si>
    <t>m.č.049:(2,31*2+1,15*4+1,71*2+1+2,1*2)*0,15</t>
  </si>
  <si>
    <t>612473182R00</t>
  </si>
  <si>
    <t xml:space="preserve">Omítka vnitřního zdiva ze suché směsi, štuková </t>
  </si>
  <si>
    <t>m.č.104a, 104b:1,5*3,2+1,8*3,2+1,8*2,7+1,5*2,7-1,25*2*2-1,6*2*2</t>
  </si>
  <si>
    <t>612473186R00</t>
  </si>
  <si>
    <t xml:space="preserve">Příplatek za zabudované rohovníky </t>
  </si>
  <si>
    <t>1,65*2+2,05*4+1,5*2+3,25*4+2,3*2+1,7*2+1,15*4+1+2,1*2</t>
  </si>
  <si>
    <t>612481211RT8</t>
  </si>
  <si>
    <t>KLIMA PROJEKT s.r.o.</t>
  </si>
  <si>
    <t>Pozice</t>
  </si>
  <si>
    <t>Text</t>
  </si>
  <si>
    <t>Počet</t>
  </si>
  <si>
    <t>Cena  v  Kč</t>
  </si>
  <si>
    <t>jednotek</t>
  </si>
  <si>
    <t>jednotková</t>
  </si>
  <si>
    <t>celkem</t>
  </si>
  <si>
    <t>dodávka</t>
  </si>
  <si>
    <t>5</t>
  </si>
  <si>
    <t>zařízení č. 1</t>
  </si>
  <si>
    <t>- dveřní clona v zádveří - 1.etapa</t>
  </si>
  <si>
    <t>1.1</t>
  </si>
  <si>
    <t>dveřní clona pro dveře 1820x2500 mm - NEREZ</t>
  </si>
  <si>
    <t>ve standardu např. TWISTO 200 - E - 5 - NEREZ AOR</t>
  </si>
  <si>
    <t>vč. ventilátor</t>
  </si>
  <si>
    <t>elektriský ohřev</t>
  </si>
  <si>
    <t>filtr vzduchu EU2</t>
  </si>
  <si>
    <t>regulátor otáček 3. stupňový + datový kabel</t>
  </si>
  <si>
    <t>dveřní kontakt elektronický</t>
  </si>
  <si>
    <t>konzoly</t>
  </si>
  <si>
    <t>0,5 kW, 3,0 A, 230 V/50 Hz</t>
  </si>
  <si>
    <t>provedení : vnitřní, podstropní, NEREZ, rozměry 2000x464 mm</t>
  </si>
  <si>
    <t>Celkem za dodávku zař. č. 1</t>
  </si>
  <si>
    <t>napojení a zprovoznění VZT zařízení</t>
  </si>
  <si>
    <t>zařízení č. 2</t>
  </si>
  <si>
    <t>- větrání sociálních zařízení - 1.etapa</t>
  </si>
  <si>
    <t>2.1</t>
  </si>
  <si>
    <t>odsávací talířový ventil kovový pr. 125 mm</t>
  </si>
  <si>
    <t>ve standardu např. KO 12</t>
  </si>
  <si>
    <t>vč. rámeček</t>
  </si>
  <si>
    <t>2.2</t>
  </si>
  <si>
    <t>odsávací talířový ventil kovový pr. 100 mm</t>
  </si>
  <si>
    <t>ve standardu např. KO 10</t>
  </si>
  <si>
    <t>2.3</t>
  </si>
  <si>
    <t>stěnová mřížka 300x100 mm - RAL</t>
  </si>
  <si>
    <t>ve standardu např. L - 1 - 300x100 - R1 - UR - H - 20 - 0</t>
  </si>
  <si>
    <t>jednořadá mřížka s pevnými horizontálními lamelami s upínacím rámečkem</t>
  </si>
  <si>
    <t>2.4</t>
  </si>
  <si>
    <t>stěnová mřížka 200x100 mm - RAL</t>
  </si>
  <si>
    <t>ve standardu např. L - 1 - 200x100 - R1 - UR - H - 20 - 0</t>
  </si>
  <si>
    <t>2.5</t>
  </si>
  <si>
    <t>ohebná hliníková hadice</t>
  </si>
  <si>
    <t>ve standardu např. SEMIFLEX</t>
  </si>
  <si>
    <t>pr. 125 mm (2 x 1,5m)</t>
  </si>
  <si>
    <t>pr. 100 mm (1 x 1,5m)</t>
  </si>
  <si>
    <t>2.6</t>
  </si>
  <si>
    <t>potrubí kruhové těsné - s gumovým těsněním z pozinkovaného plechu, vč. mont. mater.</t>
  </si>
  <si>
    <t>ve standardu např. SPIRO těsné - Safe</t>
  </si>
  <si>
    <t>do pr. 125 mm /30% ( 2m + 2m + 2m)</t>
  </si>
  <si>
    <t>2.7</t>
  </si>
  <si>
    <t>potrubí čtyřhranné sk.I, vč. mont. mater.</t>
  </si>
  <si>
    <t>do obvodu 800 mm / 0% (1m + 1m)</t>
  </si>
  <si>
    <t>Celkem za dodávku zař. č. 2  (1.etapa)</t>
  </si>
  <si>
    <t>zařízení č. 3</t>
  </si>
  <si>
    <t>- chlazení vstupní haly a velínu - 1.etapa</t>
  </si>
  <si>
    <t>3.1</t>
  </si>
  <si>
    <t>vnitřní kazetová 4-cestná chladicí jednotka</t>
  </si>
  <si>
    <t>ve standardu např. SAMSUNG DVM - AM036 FNN DEH/EU</t>
  </si>
  <si>
    <t>vč. dekorační panel 670x670x45 mm</t>
  </si>
  <si>
    <t>kabelový ovladač</t>
  </si>
  <si>
    <t>0,020 kW, 0,19 A, 230 V/50 Hz</t>
  </si>
  <si>
    <t>R410 A</t>
  </si>
  <si>
    <t>3.2</t>
  </si>
  <si>
    <t>ve standardu např. SAMSUNG DVM - AM028 FN 4DEH/EU</t>
  </si>
  <si>
    <t>0,018 kW, 0,17 A, 230 V/50 Hz</t>
  </si>
  <si>
    <t>3.3</t>
  </si>
  <si>
    <t>chladovody (5m + 6m + 4m + 2m + 3m)</t>
  </si>
  <si>
    <t>vč. lišt, izolace a montážního materiálu, kabelového žlabu</t>
  </si>
  <si>
    <t>refnet 25/12 - 1 ks</t>
  </si>
  <si>
    <t>refnet 15/09 - 1 ks</t>
  </si>
  <si>
    <t>Celkem za dodávku zař. č. 3</t>
  </si>
  <si>
    <t>zařízení č. 4</t>
  </si>
  <si>
    <t>- větrání zázemí recepce a velínu - 1.etapa</t>
  </si>
  <si>
    <t>4.1</t>
  </si>
  <si>
    <t>přívodní větrací jednotka</t>
  </si>
  <si>
    <t>ve standardu např. Duovent Compact DV 500 DI2 KL M5/G4MVAVAH</t>
  </si>
  <si>
    <t xml:space="preserve">ve složení: </t>
  </si>
  <si>
    <t>filtrační komora M5/G4</t>
  </si>
  <si>
    <t>ventilátorová komora , vč. EC motoru</t>
  </si>
  <si>
    <t>deskový rekuperátor, vč. obtoku, min. účinnost 91%</t>
  </si>
  <si>
    <t>stříška</t>
  </si>
  <si>
    <t xml:space="preserve">tlumící vložka </t>
  </si>
  <si>
    <t>M+R a regulační prvky, čidla, servopohony, ovladač</t>
  </si>
  <si>
    <t>0,360 kW, 1,6 A, 230 V/50 Hz</t>
  </si>
  <si>
    <t>provedení : venkovní, AV</t>
  </si>
  <si>
    <t>splňující ECODESIGN (č. 1253/2014)</t>
  </si>
  <si>
    <t>4.2</t>
  </si>
  <si>
    <t>tlumič hluku pr. 200 mm, dl. 0,9 m</t>
  </si>
  <si>
    <t>ve standardu např. MAA 200</t>
  </si>
  <si>
    <t>4.3</t>
  </si>
  <si>
    <t>přívodní anemostat s vířivým výtokem vzduchu 298x298 mm</t>
  </si>
  <si>
    <t>ve standardu např. VVM - 300 C / V / P / 8 / R, TPM 001/96</t>
  </si>
  <si>
    <t>přívodní anemostat s nastavitelnými lamelami s regulační klapkou</t>
  </si>
  <si>
    <t>4.4</t>
  </si>
  <si>
    <t>odsávací anemostat s vířivým výtokem vzduchu 298x298 mm</t>
  </si>
  <si>
    <t>ve standardu např. VVM - 300 C / V / O / 8 / R, TPM 001/96</t>
  </si>
  <si>
    <t>4.5</t>
  </si>
  <si>
    <t>regulační klapka pro kruhové potrubí pr. 160 mm</t>
  </si>
  <si>
    <t>ve standardu např. DTU 160 - R</t>
  </si>
  <si>
    <t>hliníkový rám a lamely z lisovaných profilů,  táhlo pro ruční ovládání</t>
  </si>
  <si>
    <t>4.6</t>
  </si>
  <si>
    <t>nasávací hlavice pr. 200 mm, 60°</t>
  </si>
  <si>
    <t>ve standardu např. AVU 200</t>
  </si>
  <si>
    <t>nasávací hlavice pro kruhové potrubí šikmá, vč. síta</t>
  </si>
  <si>
    <t>4.7</t>
  </si>
  <si>
    <t>výfuková hlavice pr. 200 mm</t>
  </si>
  <si>
    <t>ve standardu např. HU 200</t>
  </si>
  <si>
    <t>krycí stříčka pro kruhové potrubí, vč. síta</t>
  </si>
  <si>
    <t>4.8</t>
  </si>
  <si>
    <t>ohebná hliníková hadice tepelně izolovaná</t>
  </si>
  <si>
    <t>ve standardu např. SONOFLEX</t>
  </si>
  <si>
    <t>pr. 160 mm (4 x 1,5m)</t>
  </si>
  <si>
    <t>4.9</t>
  </si>
  <si>
    <t>do pr. 250 mm /30% (11m + 2m + 8m + 2m + 2m + 1m + 2m + 2m + 3m + 2m)</t>
  </si>
  <si>
    <t>4.10</t>
  </si>
  <si>
    <t>požární klapka pr. 160 mm</t>
  </si>
  <si>
    <t>ve standardu např. PKTM - 90 / CZ - 160.40, TPM 018/01</t>
  </si>
  <si>
    <t>provedení: se servopohonem 230 V</t>
  </si>
  <si>
    <t>Celkem za dodávku zař. č. 4</t>
  </si>
  <si>
    <t>tepelná izolace tl. 60 mm do plechu</t>
  </si>
  <si>
    <t>zařízení č. 5</t>
  </si>
  <si>
    <t>- větrání haly - 1.etapa</t>
  </si>
  <si>
    <t>5.1</t>
  </si>
  <si>
    <t>demontáž stávající VZT jednotky ve 2.PP</t>
  </si>
  <si>
    <t>vč. potrubí</t>
  </si>
  <si>
    <t>zařízení společné</t>
  </si>
  <si>
    <t>montáž</t>
  </si>
  <si>
    <t>demontáž stávající VZT v 1. etapě</t>
  </si>
  <si>
    <t>mechanické zaregulování a zprovoznění VZT zařízení</t>
  </si>
  <si>
    <t>měření hluku</t>
  </si>
  <si>
    <t>lešení</t>
  </si>
  <si>
    <t>doprava</t>
  </si>
  <si>
    <t>dokumentace skutečného provedení stavby</t>
  </si>
  <si>
    <t>Cenová kalkulace</t>
  </si>
  <si>
    <t>Demontáž stávající VZT v 1. a 2 etapě</t>
  </si>
  <si>
    <t>Mechanické zaregulování a zprovoznění VZT zařízení</t>
  </si>
  <si>
    <t>Napojení a zprovoznění VZT zařízení</t>
  </si>
  <si>
    <t>Měření hluku</t>
  </si>
  <si>
    <t>Lešení</t>
  </si>
  <si>
    <t>Doprava</t>
  </si>
  <si>
    <t>Dokumentace skutečného provedení stavby</t>
  </si>
  <si>
    <t>VZT celkem bez DPH</t>
  </si>
  <si>
    <r>
      <t>V</t>
    </r>
    <r>
      <rPr>
        <vertAlign val="subscript"/>
        <sz val="10"/>
        <rFont val="Times New Roman"/>
        <family val="1"/>
      </rPr>
      <t>cirk</t>
    </r>
    <r>
      <rPr>
        <sz val="10"/>
        <rFont val="Times New Roman"/>
        <family val="1"/>
      </rPr>
      <t xml:space="preserve"> = 3 750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/h, Q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18,0 kW</t>
    </r>
  </si>
  <si>
    <r>
      <t>Q</t>
    </r>
    <r>
      <rPr>
        <vertAlign val="subscript"/>
        <sz val="10"/>
        <rFont val="Times New Roman"/>
        <family val="1"/>
      </rPr>
      <t>ch</t>
    </r>
    <r>
      <rPr>
        <sz val="10"/>
        <rFont val="Times New Roman"/>
        <family val="1"/>
      </rPr>
      <t xml:space="preserve"> = 3,6 kW, Q</t>
    </r>
    <r>
      <rPr>
        <vertAlign val="subscript"/>
        <sz val="10"/>
        <rFont val="Times New Roman"/>
        <family val="1"/>
      </rPr>
      <t>top</t>
    </r>
    <r>
      <rPr>
        <sz val="10"/>
        <rFont val="Times New Roman"/>
        <family val="1"/>
      </rPr>
      <t xml:space="preserve"> = 4,0 kW, 2,0 l/h</t>
    </r>
  </si>
  <si>
    <r>
      <t>Q</t>
    </r>
    <r>
      <rPr>
        <vertAlign val="subscript"/>
        <sz val="10"/>
        <rFont val="Times New Roman"/>
        <family val="1"/>
      </rPr>
      <t>ch</t>
    </r>
    <r>
      <rPr>
        <sz val="10"/>
        <rFont val="Times New Roman"/>
        <family val="1"/>
      </rPr>
      <t xml:space="preserve"> = 2,8 kW, Q</t>
    </r>
    <r>
      <rPr>
        <vertAlign val="subscript"/>
        <sz val="10"/>
        <rFont val="Times New Roman"/>
        <family val="1"/>
      </rPr>
      <t>top</t>
    </r>
    <r>
      <rPr>
        <sz val="10"/>
        <rFont val="Times New Roman"/>
        <family val="1"/>
      </rPr>
      <t xml:space="preserve"> = 3,2 kW, 2,0 l/h</t>
    </r>
  </si>
  <si>
    <r>
      <t>el. ohřívač, Q</t>
    </r>
    <r>
      <rPr>
        <vertAlign val="subscript"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 = 2,0 kW, 13A, 230 V/50 Hz</t>
    </r>
  </si>
  <si>
    <r>
      <t>V</t>
    </r>
    <r>
      <rPr>
        <vertAlign val="subscript"/>
        <sz val="10"/>
        <rFont val="Times New Roman"/>
        <family val="1"/>
      </rPr>
      <t>př</t>
    </r>
    <r>
      <rPr>
        <sz val="10"/>
        <rFont val="Times New Roman"/>
        <family val="1"/>
      </rPr>
      <t xml:space="preserve"> = 300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/h, P</t>
    </r>
    <r>
      <rPr>
        <vertAlign val="subscript"/>
        <sz val="10"/>
        <rFont val="Times New Roman"/>
        <family val="1"/>
      </rPr>
      <t>ext</t>
    </r>
    <r>
      <rPr>
        <sz val="10"/>
        <rFont val="Times New Roman"/>
        <family val="1"/>
      </rPr>
      <t xml:space="preserve"> = 250 Pa</t>
    </r>
  </si>
  <si>
    <r>
      <t>V</t>
    </r>
    <r>
      <rPr>
        <vertAlign val="subscript"/>
        <sz val="10"/>
        <rFont val="Times New Roman"/>
        <family val="1"/>
      </rPr>
      <t>od</t>
    </r>
    <r>
      <rPr>
        <sz val="10"/>
        <rFont val="Times New Roman"/>
        <family val="1"/>
      </rPr>
      <t xml:space="preserve"> = 300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/h, P</t>
    </r>
    <r>
      <rPr>
        <vertAlign val="subscript"/>
        <sz val="10"/>
        <rFont val="Times New Roman"/>
        <family val="1"/>
      </rPr>
      <t>ext</t>
    </r>
    <r>
      <rPr>
        <sz val="10"/>
        <rFont val="Times New Roman"/>
        <family val="1"/>
      </rPr>
      <t xml:space="preserve"> = 250 Pa</t>
    </r>
  </si>
  <si>
    <r>
      <t>0,3</t>
    </r>
    <r>
      <rPr>
        <sz val="10"/>
        <rFont val="Calibri"/>
        <family val="2"/>
      </rPr>
      <t>π x (5+5)</t>
    </r>
  </si>
  <si>
    <t>Montáž výztužné sítě (perlinky) do stěrky-stěny včetně výztužné sítě a stěrkového tmelu</t>
  </si>
  <si>
    <t>ocel.překlady + různé:15</t>
  </si>
  <si>
    <t>622473187RT2</t>
  </si>
  <si>
    <t>Příplatek za okenní lištu (APU) - montáž včetně dodávky lišty</t>
  </si>
  <si>
    <t>1,5*4+3,25*8</t>
  </si>
  <si>
    <t>63</t>
  </si>
  <si>
    <t>Podlahy a podlahové konstrukce</t>
  </si>
  <si>
    <t>63 Podlahy a podlahové konstrukce</t>
  </si>
  <si>
    <t>631312621R00</t>
  </si>
  <si>
    <t xml:space="preserve">Mazanina betonová tl. 5 - 8 cm C 20/25 </t>
  </si>
  <si>
    <t>skladba P01:13,98*0,04</t>
  </si>
  <si>
    <t>631316115R00</t>
  </si>
  <si>
    <t xml:space="preserve">Postřik nových beton. podlah proti prvotn. vysych. </t>
  </si>
  <si>
    <t>13,98</t>
  </si>
  <si>
    <t>631319151R00</t>
  </si>
  <si>
    <t xml:space="preserve">Příplatek za přehlaz. mazanin pod povlaky tl. 8 cm </t>
  </si>
  <si>
    <t>0,5592</t>
  </si>
  <si>
    <t>631361921RT8</t>
  </si>
  <si>
    <t>Výztuž mazanin svařovanou sítí průměr drátu  8,0, oka 100/100 mm</t>
  </si>
  <si>
    <t>skladba P1:13,98*0,0079*1,35</t>
  </si>
  <si>
    <t>632415106RT2</t>
  </si>
  <si>
    <t>Potěr samonivelační ručně tl. 6,5 mm vyrovnávací, vč.penetrace</t>
  </si>
  <si>
    <t>skladba P1:13,98</t>
  </si>
  <si>
    <t>skladba P10:7,65+4,94+29,33+3,7+9,91</t>
  </si>
  <si>
    <t>632451024R00</t>
  </si>
  <si>
    <t xml:space="preserve">Vyrovnávací potěr MC 15, v pásu, tl. 50 mm </t>
  </si>
  <si>
    <t>pro ocel.překlady:0,3*0,25*2</t>
  </si>
  <si>
    <t>pro kamenné prahy:3*0,3</t>
  </si>
  <si>
    <t>91</t>
  </si>
  <si>
    <t>Doplňující práce na komunikaci</t>
  </si>
  <si>
    <t>91 Doplňující práce na komunikaci</t>
  </si>
  <si>
    <t>915721112R00</t>
  </si>
  <si>
    <t xml:space="preserve">Vodorovné značení silnovrstvé stopčar,zeber atd. </t>
  </si>
  <si>
    <t>přechod pro chodce:4*1,4</t>
  </si>
  <si>
    <t>915729111R00</t>
  </si>
  <si>
    <t xml:space="preserve">Příplatek za reflexní úpravu stopčar, zeber atd. </t>
  </si>
  <si>
    <t>5,6</t>
  </si>
  <si>
    <t>915791112R00</t>
  </si>
  <si>
    <t xml:space="preserve">Předznačení pro značení stopčáry, zebry, nápisů </t>
  </si>
  <si>
    <t>919732111R00</t>
  </si>
  <si>
    <t xml:space="preserve">Úprava cementobetonového krytu broušením tl. 2 mm </t>
  </si>
  <si>
    <t>skladba P10:7,65+4,94+29,33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</si>
  <si>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</si>
  <si>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</si>
  <si>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</si>
  <si>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</si>
  <si>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</si>
  <si>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pomocné lešení:3,93+3,72+4,92+3,72+6,69+13,98+8*1,5+3,6*1,5+1,825*1,5</t>
  </si>
  <si>
    <t>4,94+29,33+7,65+2*1,5*4+1*1,5+9,91+3,02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</si>
  <si>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</si>
  <si>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</si>
  <si>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</si>
  <si>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</si>
  <si>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</si>
  <si>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závěrečný úklid:3,93+3,72+4,92+3,72+6,59+13,98+5,2*1,5+5,1*1,825+4,7*3,65+1,6*0,3+20</t>
  </si>
  <si>
    <t>SOUPIS PRACÍ</t>
  </si>
  <si>
    <t>Soupis prací</t>
  </si>
  <si>
    <t>Skleněné obklady</t>
  </si>
  <si>
    <t>Soupis prací stavby</t>
  </si>
  <si>
    <t>Podhled s lineár.orient.skrytou hranou tl.20mm pruhy š.600 a 150mm, vč.pozink.roštu, dod.a mont.</t>
  </si>
  <si>
    <t>Vnitřní vlákno ze skelné vlny 3RD technologie, zadní strana pokryta sklovlákennou tkaninou. Odolnost proti relativní vlhkosti do 95% při teplotě 30st., bez rizika vydouvání, oddělení vrstev. Součinitel zvukové absorbce dle klasifikace EN ISO 11654.</t>
  </si>
  <si>
    <t>Minimální standard Ecophon Focus LP.</t>
  </si>
  <si>
    <t>podhledy skladby T03:15,8+20,6+1,89+2,32+3,87+13,45</t>
  </si>
  <si>
    <t>767112812R00</t>
  </si>
  <si>
    <t xml:space="preserve">Demontáž stěn pro zasklení svařovaných </t>
  </si>
  <si>
    <t>stáv.prosklené stěny, vč.dveří:5,15*3,85+5,95*3,85+2*3,85+3,55*3,85+0,9*3,85+1,65*3,85</t>
  </si>
  <si>
    <t>767590830R00</t>
  </si>
  <si>
    <t xml:space="preserve">Demontáž zdvojených podlah - desek </t>
  </si>
  <si>
    <t>stáv.zdvojené podlahy:21,5+12,5+31,64</t>
  </si>
  <si>
    <t>767590840R00</t>
  </si>
  <si>
    <t xml:space="preserve">Demontáž zdvojených podlah - nosného roštu </t>
  </si>
  <si>
    <t>767591110R00</t>
  </si>
  <si>
    <t xml:space="preserve">Montáž zdvojených podlah - systém ZP,  ZALP apod. </t>
  </si>
  <si>
    <t>787600801R00</t>
  </si>
  <si>
    <t xml:space="preserve">Vysklívání oken skla plochého o ploše do 1 m2 </t>
  </si>
  <si>
    <t>D01.1 Dveře vnitřní hliníkové 162/335cm, 2křídlé vč.samozavírače a kování, EW30 DP3-C, d+m</t>
  </si>
  <si>
    <t>D02.1 Dveře vnitřní hliníkové 180/295cm, 2křídlé vč.samozavírače a kování, dod.a mont.</t>
  </si>
  <si>
    <t>D03.1 Dveře vnitřní 80/197cm, plné+sklen.obklad bezfalcové, vč.kování a zárubně, dod.a mont.</t>
  </si>
  <si>
    <t>76704Rpol</t>
  </si>
  <si>
    <t>D04.1 Dveře vnitřní 80/197cm, plné+sklen.obklad bezfalcové, vč.kování a zárubně, EI30 DP3-C,d+m</t>
  </si>
  <si>
    <t>D05.1 Dveře vnitřní 80/197cm, plné, HPL laminát vč.kování a zárubně, dod.a mont.</t>
  </si>
  <si>
    <t>D06.1 Dveře vnitřní 90/197+50cm, plné, HPL laminát vč.ocel.zárubně a kování, nadsvětlík sklo čiré,d+m</t>
  </si>
  <si>
    <t>Rámová ocelová zárubeň RAL 7035, dveřní křídlo vysokotlaký laminát HPL, tloušťky 0,8mm, vysový lesk, barva RAL 7035.</t>
  </si>
  <si>
    <t>Křídlo plné, nadsvětlík sklo čiré.</t>
  </si>
  <si>
    <t>Kování dělené rozetové nerez, zámek cylindrický, systém hlavního klíče.</t>
  </si>
  <si>
    <t>viz detailní popis v tabulce prvků PD !:1</t>
  </si>
  <si>
    <t>D07.1 Dveře vnitřní 70/197+50cm, plné, HPL laminát vč.ocel.zárubně a kování, nadsvětlík sklo čiré,d+m</t>
  </si>
  <si>
    <t>D08.1 Dveře vnitřní 70/197+50cm, plné, HPL laminát vč.ocel.zárubně a kování, nadsvětlík sklo čiré,d+m</t>
  </si>
  <si>
    <t>Kce dvojité podlahy, s vodivými plast.podložkami kalciumsulfátové desky s Pz plechem, dodávka</t>
  </si>
  <si>
    <t>Viz detailní popis v PD.</t>
  </si>
  <si>
    <t>skladba P03:120</t>
  </si>
  <si>
    <t>skladba P04:38</t>
  </si>
  <si>
    <t>skladba P05:11</t>
  </si>
  <si>
    <t>Dílenská dokumentace zámečnických výrobků vč.předání tištěné a digitální verze objednateli</t>
  </si>
  <si>
    <t>771</t>
  </si>
  <si>
    <t>Podlahy z dlaždic a obklady</t>
  </si>
  <si>
    <t>771 Podlahy z dlaždic a obklady</t>
  </si>
  <si>
    <t>771101210R00</t>
  </si>
  <si>
    <t>Penetrace podkladu pod dlažby vč.dodávky</t>
  </si>
  <si>
    <t>18,385</t>
  </si>
  <si>
    <t>771475014RT1</t>
  </si>
  <si>
    <t>Obklad soklíků keram.rovných, tmel,výška 10 cm vč.flexibilního lepidla a spár. hmoty</t>
  </si>
  <si>
    <t>sokl :1,8+4,5+3,5+1,5-0,8*2</t>
  </si>
  <si>
    <t>771479001R00</t>
  </si>
  <si>
    <t xml:space="preserve">Řezání dlaždic keramických pro soklíky </t>
  </si>
  <si>
    <t>9,7</t>
  </si>
  <si>
    <t>771575107RT2</t>
  </si>
  <si>
    <t>Montáž podlah keram.,režné hladké, tmel, 20x20 cm vč.flexibilního lepidla a spár. hmoty</t>
  </si>
  <si>
    <t>771578011R00</t>
  </si>
  <si>
    <t xml:space="preserve">Spára podlaha - stěna, silikonem </t>
  </si>
  <si>
    <t>ker.sokl:9,7</t>
  </si>
  <si>
    <t>spoj ker.dlažba/ker.obklad:2,085*2+1,8*2+2,055*4+1,085*2+0,875*2-0,7*3-0,9</t>
  </si>
  <si>
    <t>59701Rpol</t>
  </si>
  <si>
    <t>Dlažba keramická slinutá protiskl.R9, 200x200x10mm</t>
  </si>
  <si>
    <t>skladba P05:10,305*1,08</t>
  </si>
  <si>
    <t>sokl (řezaný):1,5</t>
  </si>
  <si>
    <t>skladba P06:8,08*1,08</t>
  </si>
  <si>
    <t>998771101R00</t>
  </si>
  <si>
    <t xml:space="preserve">Přesun hmot pro podlahy z dlaždic, výšky do 6 m </t>
  </si>
  <si>
    <t>772</t>
  </si>
  <si>
    <t>Kamenné  dlažby</t>
  </si>
  <si>
    <t>772 Kamenné  dlažby</t>
  </si>
  <si>
    <t>772501150R00</t>
  </si>
  <si>
    <t xml:space="preserve">Dlažba z kamene,pravoúhlých desek,prostá tl.4-5 cm </t>
  </si>
  <si>
    <t>doplnění dlažby u hlav.vstupu:5,5*0,6</t>
  </si>
  <si>
    <t>58382145</t>
  </si>
  <si>
    <t>Deska obklad.smirkovaná tl.5 do 0,24 m2 žula</t>
  </si>
  <si>
    <t>998772101R00</t>
  </si>
  <si>
    <t xml:space="preserve">Přesun hmot pro dlažby z kamene, výšky do 6 m </t>
  </si>
  <si>
    <t>773</t>
  </si>
  <si>
    <t>Podlahy teracové</t>
  </si>
  <si>
    <t>773 Podlahy teracové</t>
  </si>
  <si>
    <t>773541360R00</t>
  </si>
  <si>
    <t xml:space="preserve">Podlahy z teraca z barevné drtě, prosté, tl. 2,5cm </t>
  </si>
  <si>
    <t>773542010R00</t>
  </si>
  <si>
    <t xml:space="preserve">Obruby z teraca z barevné drtě, šířky do 10 cm </t>
  </si>
  <si>
    <t>6,3+6,5+0,7+2,05*2+4,15+4,3*2+0,65+0,8*2+3,35+4,8+075+0,95+1</t>
  </si>
  <si>
    <t>4,3+2,6+0,35+0,65+1,55+0,8*2+0,65*2-1,1*2+0,1*4-1,8-1,6-0,8+10</t>
  </si>
  <si>
    <t>773641140R00</t>
  </si>
  <si>
    <t xml:space="preserve">Obklady desek teracem z barevné drtě, rš do 40 cm </t>
  </si>
  <si>
    <t>stěna u výtahu v m.č.101b:4,15*3,85-1,1*2,1*2+(1,1*2+2,1*4)*0,2</t>
  </si>
  <si>
    <t>parapet proskl.stěny v m.č.101b:2*0,15*2+2*0,3*2</t>
  </si>
  <si>
    <t>773991001R00</t>
  </si>
  <si>
    <t xml:space="preserve">Broušení teracových podlah dvojnásobné </t>
  </si>
  <si>
    <t>119,4</t>
  </si>
  <si>
    <t>773992001R00</t>
  </si>
  <si>
    <t xml:space="preserve">Výplň dilatačních spár vložkami z barevných kovů </t>
  </si>
  <si>
    <t>29,6</t>
  </si>
  <si>
    <t>773994000R00</t>
  </si>
  <si>
    <t xml:space="preserve">Řezání spár v teracové podlaze tl. do 3 cm </t>
  </si>
  <si>
    <t>dilatace teraca:4,8*2+0,9+4,15*2+5+5,8</t>
  </si>
  <si>
    <t>77301Rpol</t>
  </si>
  <si>
    <t>Příplatek za provedení znaku PP ČR v terac.podlaze průměr znaku 150cm, odděleno pakfong</t>
  </si>
  <si>
    <t>998773101R00</t>
  </si>
  <si>
    <t xml:space="preserve">Přesun hmot pro podlahy teracové, výšky do 6 m </t>
  </si>
  <si>
    <t>37,895+13,45</t>
  </si>
  <si>
    <t>skladba P07:4,25*2+3,05*2-1,6-0,9-0,7+0,3*2</t>
  </si>
  <si>
    <t>776431010R00</t>
  </si>
  <si>
    <t xml:space="preserve">Montáž podlahových soklíků z koberc. pásů na lištu </t>
  </si>
  <si>
    <t>sokl koberce:4,5+1,5+3,5+1,8+6,15*2+3,7*2-0,8*3</t>
  </si>
  <si>
    <t>stáv.pvc:15,02+21,5+31,64+3,675*4,23+0,45*3,125+0,2*3,6</t>
  </si>
  <si>
    <t>776572100R00</t>
  </si>
  <si>
    <t xml:space="preserve">Lepení povlakových podlah z pásů textilních </t>
  </si>
  <si>
    <t>2,7+2+0,8*2+1,6+0,9+0,7*2</t>
  </si>
  <si>
    <t>28410104</t>
  </si>
  <si>
    <t>Marmoleum tl.4,0 mm š. 2 m</t>
  </si>
  <si>
    <t>skladba P07:13,45*1,08</t>
  </si>
  <si>
    <t>697410982</t>
  </si>
  <si>
    <t>Koberec střižená smyčka, zátěžový</t>
  </si>
  <si>
    <t>skladba P04:37,895*1,08</t>
  </si>
  <si>
    <t>sokl (řezaný):28,6*0,07*1,05</t>
  </si>
  <si>
    <t>781</t>
  </si>
  <si>
    <t>Obklady keramické</t>
  </si>
  <si>
    <t>781 Obklady keramické</t>
  </si>
  <si>
    <t>781101210R00</t>
  </si>
  <si>
    <t>Penetrace podkladu pod obklady vč.dodávky</t>
  </si>
  <si>
    <t>34,947</t>
  </si>
  <si>
    <t>781475120RT6</t>
  </si>
  <si>
    <t>Obklad vnitřní stěn keramický, do tmele, 30x60 cm vč.flexibilního lepidla a spár.hmoty</t>
  </si>
  <si>
    <t>m.č.1.12 :(2,055*2+0,875*2)*2-0,7*2</t>
  </si>
  <si>
    <t>m.č.1.13 :(2,055*2+1,0855*2)*2-0,7*2*2</t>
  </si>
  <si>
    <t>m.č.1.14 :(2,085*2+1,8*2)*2-0,9*2+1,5*0,25*3</t>
  </si>
  <si>
    <t>781479711R00</t>
  </si>
  <si>
    <t xml:space="preserve">Příplatek k obkladu stěn keram.,za plochu do 10 m2 </t>
  </si>
  <si>
    <t>781497121RS3</t>
  </si>
  <si>
    <t>Lišta hliníková rohová k obkladům profil pro tloušťku obkladu 10 mm</t>
  </si>
  <si>
    <t>1,5*2+2*2</t>
  </si>
  <si>
    <t>59782165</t>
  </si>
  <si>
    <t>Obklad keramický kalibrovaný 200/600/10mm dle výběru investora</t>
  </si>
  <si>
    <t>keram.obklad vč.prořezu (90% ploch):34,947*0,9*1,08</t>
  </si>
  <si>
    <t>59782166</t>
  </si>
  <si>
    <t>Obklad keramický kalibrovaný 200/200/10mm dle výběru investora</t>
  </si>
  <si>
    <t>keram.obklad vč.prořezu (10% ploch):34,947*0,1*1,08</t>
  </si>
  <si>
    <t>998781101R00</t>
  </si>
  <si>
    <t xml:space="preserve">Přesun hmot pro obklady keramické, výšky do 6 m </t>
  </si>
  <si>
    <t>782</t>
  </si>
  <si>
    <t>Konstrukce z přírodního kamene</t>
  </si>
  <si>
    <t>782 Konstrukce z přírodního kamene</t>
  </si>
  <si>
    <t>781497132RS2</t>
  </si>
  <si>
    <t>Lišta nerezová rohová k obkladům profil RIA, pro tloušťku obkladu 10 mm</t>
  </si>
  <si>
    <t>1NP:1,1*2+2,1*4</t>
  </si>
  <si>
    <t>2NP:1,1*2+2,1*4</t>
  </si>
  <si>
    <t>3NP, 4NP :1,1*2+2,1*4</t>
  </si>
  <si>
    <t>5NP :1,1*2+2,1*4</t>
  </si>
  <si>
    <t>782131140R00</t>
  </si>
  <si>
    <t xml:space="preserve">Obklad stěn kamenem tvrdým, rovným tl. 2,5 a 3 cm </t>
  </si>
  <si>
    <t>oprava stěn s mramorovým obkladem - u výtahů (použit původní mramor, demontovaný v 1NP):</t>
  </si>
  <si>
    <t>782531323R00</t>
  </si>
  <si>
    <t xml:space="preserve">Obklad ostění kamenem tvrdým tl. 2,5 - 3 cm </t>
  </si>
  <si>
    <t>998782203R00</t>
  </si>
  <si>
    <t xml:space="preserve">Přesun hmot pro obklady z kamene, výšky do 60 m </t>
  </si>
  <si>
    <t>783323330R00</t>
  </si>
  <si>
    <t xml:space="preserve">Nátěr syntetický radiátorů deskových 2x + 2x email </t>
  </si>
  <si>
    <t>nátěr radiátorů:25</t>
  </si>
  <si>
    <t>783851213R00</t>
  </si>
  <si>
    <t xml:space="preserve">Nátěr epoxidový stěn 2x + 1x email + 2x tmel </t>
  </si>
  <si>
    <t>dojezdy výtahů:1,8*2,4+1,5+2,125+(2,125*2+1,5*2+2,4*2+1,8*2)*1,8</t>
  </si>
  <si>
    <t>783851217R00</t>
  </si>
  <si>
    <t xml:space="preserve">Nátěr epoxidový stěn, napuštění </t>
  </si>
  <si>
    <t>36,115</t>
  </si>
  <si>
    <t>sdk:150,6+36,1107*2</t>
  </si>
  <si>
    <t>štuk.omítky:15*0,09+25*0,25+5+10,961+48,6114+3,264+172,8045</t>
  </si>
  <si>
    <t>nové sdk, omítky:471,0623</t>
  </si>
  <si>
    <t>plochy zasažené stav.činností:300</t>
  </si>
  <si>
    <t>787</t>
  </si>
  <si>
    <t>787 Zasklívání</t>
  </si>
  <si>
    <t>78701Rpol</t>
  </si>
  <si>
    <t>Tvrzené lesklé sklo barevné tl.6mm celoploš.lepené barva dle vzorníku RAL, dod.a mont.</t>
  </si>
  <si>
    <t>Včetně pomocného lešení pro montáž.</t>
  </si>
  <si>
    <t>skladba S01:</t>
  </si>
  <si>
    <t>m.č.101a:(4,3*2+0,6)*3,5</t>
  </si>
  <si>
    <t>m.č.101b:(0,8+0,7+2,1*2+6,5+6,35+1,55+0,7*3+0,8*3+0,35+1,85+0,95+1,05)*3,5</t>
  </si>
  <si>
    <t>(0,75+3,35+0,8+0,15*4)*3,5-1,62*2,95-2*2,95+20</t>
  </si>
  <si>
    <t>skladba S03:</t>
  </si>
  <si>
    <t>m.č.101b:(4,3+4,8)*3,5-0,8*2+10</t>
  </si>
  <si>
    <t>m.č.102b:3*1,5+0,6*1,5</t>
  </si>
  <si>
    <t>78702Rpol</t>
  </si>
  <si>
    <t>Dílenská dokumentace skleněných obkladů vč.předání tištěné a digitální verze objednateli</t>
  </si>
  <si>
    <t>998787102R00</t>
  </si>
  <si>
    <t>Odchodové tlačítko</t>
  </si>
  <si>
    <t>Skřínka na klíč</t>
  </si>
  <si>
    <t>Elektrický zámek</t>
  </si>
  <si>
    <t>P220-02</t>
  </si>
  <si>
    <t>Napojení na stávající rozvod EKV</t>
  </si>
  <si>
    <t>P220-03</t>
  </si>
  <si>
    <t>Uvedení systému do provozu</t>
  </si>
  <si>
    <t xml:space="preserve">   strana: 4</t>
  </si>
  <si>
    <t>El.požární signalizace-EPS</t>
  </si>
  <si>
    <t>220 28-0450</t>
  </si>
  <si>
    <t>Demontáž a opětná montáž stávajícího ústředny EPS(MHU109)</t>
  </si>
  <si>
    <t>vč. zdroje</t>
  </si>
  <si>
    <t>220 28-0458</t>
  </si>
  <si>
    <t>Optokouřový hlásič požáru adresovatelný</t>
  </si>
  <si>
    <t>Tlačítkový hlásič požáru adresovatelný</t>
  </si>
  <si>
    <t>Paralelní tablo ústředny EPS(vrátnice, operační středisko)</t>
  </si>
  <si>
    <t>Demontáž a opětná montáž stávajícího otokouř.hlásiče EPS</t>
  </si>
  <si>
    <t>220 28-0459</t>
  </si>
  <si>
    <t>Demontáž a opětná montáž stávajícího tlačítkového hlásiče EPS</t>
  </si>
  <si>
    <t>220 28-0111</t>
  </si>
  <si>
    <t xml:space="preserve">Kabel J-Y(St)Y 1x2x0,8 </t>
  </si>
  <si>
    <t>220 28-0118</t>
  </si>
  <si>
    <t>Kabel JE-H(St)H 1x2x0,8 provedení s požární odolností 45min</t>
  </si>
  <si>
    <t>Kabel JE-H(St)H 20x2x0,8 provedení s požární odolností 45min</t>
  </si>
  <si>
    <t>220 28-0666</t>
  </si>
  <si>
    <t>Svorková skřínka EPS-napojení stávajících linek</t>
  </si>
  <si>
    <t>Napojení na stávající reléovou skřínku(ovládání dveří)</t>
  </si>
  <si>
    <t>Propojení stávajících linek a uvedení systému do provozu</t>
  </si>
  <si>
    <t>EPS Součet</t>
  </si>
  <si>
    <t>EPS-CELKEM</t>
  </si>
  <si>
    <t xml:space="preserve">ZEDNICKÉ PRÁCE </t>
  </si>
  <si>
    <t>220 26-1622</t>
  </si>
  <si>
    <t>Osazení hmoždinky do betonu</t>
  </si>
  <si>
    <t>220 26-2020</t>
  </si>
  <si>
    <t>Vrtání otvoru do pr.50mm zděnou stěnou</t>
  </si>
  <si>
    <t>220 26-2024</t>
  </si>
  <si>
    <t>Demontáž a opětná montáž stávajícího podhledu</t>
  </si>
  <si>
    <t>P220-04</t>
  </si>
  <si>
    <t>Pritipožární utěsnění prodtupů kabelu tmelem</t>
  </si>
  <si>
    <t>ZEDNICKÉ PRÁCE CELKEM</t>
  </si>
  <si>
    <t>P210-HZS</t>
  </si>
  <si>
    <t>Výchozí revize</t>
  </si>
  <si>
    <t>Úpravy stávající slp instalace</t>
  </si>
  <si>
    <t>Koordinace s ostatními profesemi</t>
  </si>
  <si>
    <t>HZS  CELKEM</t>
  </si>
  <si>
    <t xml:space="preserve">   strana: 5</t>
  </si>
  <si>
    <t>Vybudování  zařízení staveniště</t>
  </si>
  <si>
    <t>Náklady spojené se zřízením staveniště, přípojky el. energie pro</t>
  </si>
  <si>
    <t xml:space="preserve">pro stavbu, náklady spojené s provozem staveniště po </t>
  </si>
  <si>
    <t>dobu stavby, každodenní úklid na stavbě</t>
  </si>
  <si>
    <t>Zabezpečení vybraných místností proti prašnosti</t>
  </si>
  <si>
    <t>po dobu stavby</t>
  </si>
  <si>
    <t>Účast kompetentních pracovníků na kontrolních dnech</t>
  </si>
  <si>
    <t>Odstranění zařízení staveniště</t>
  </si>
  <si>
    <t>Odstranění objektů zařízení staveniště vč.provizorní přípojky</t>
  </si>
  <si>
    <t>vč. úklidu ploch.kde bylo provozováno zařízení staveniště</t>
  </si>
  <si>
    <t>Vedlejší náklady CELKEM</t>
  </si>
  <si>
    <t>971033641R00</t>
  </si>
  <si>
    <t xml:space="preserve">Vybourání otv. zeď cihel. pl.4 m2, tl.30 cm, MVC </t>
  </si>
  <si>
    <t>SESTAVENÍ SILNOPROUD -( cena bez DPH)</t>
  </si>
  <si>
    <t>SILNOPROUD</t>
  </si>
  <si>
    <t>ROZVADĚČE-DODÁVKA</t>
  </si>
  <si>
    <t>ELEKTROINSTALACE-SILNOPROUD-CELKEM</t>
  </si>
  <si>
    <t>VEDLEJŠÍ NÁKLADY (SILNOPROUD)</t>
  </si>
  <si>
    <t>Krabice,trubky,příchytky,rošty</t>
  </si>
  <si>
    <t>210 01-0311</t>
  </si>
  <si>
    <t>210 01-0321</t>
  </si>
  <si>
    <t>Krabice KR68 vč.svorkov.a víčka</t>
  </si>
  <si>
    <t xml:space="preserve">Krabice KR97 vč. svorkov.a víčka </t>
  </si>
  <si>
    <t>210 01-0521</t>
  </si>
  <si>
    <t>Odvíčkování a zavíčk.krabic na záv.</t>
  </si>
  <si>
    <t>210 01-0002</t>
  </si>
  <si>
    <t>Trubka PVC tuhá pr. 29mm do betonu</t>
  </si>
  <si>
    <t>Lišta LV 40x40</t>
  </si>
  <si>
    <t>210 02-0951</t>
  </si>
  <si>
    <t>Výstražné a označ.tabulky</t>
  </si>
  <si>
    <t>Popisné štítky na zásuvky</t>
  </si>
  <si>
    <t>Kabely,šnůry,vodiče</t>
  </si>
  <si>
    <t>210 80-0101</t>
  </si>
  <si>
    <t xml:space="preserve">Kabel CYKY-J 3x1,5 </t>
  </si>
  <si>
    <t xml:space="preserve">Kabel CYKY-J 4Bx1,5 </t>
  </si>
  <si>
    <t xml:space="preserve">Kabel CYKY-J 5Cx1,5 </t>
  </si>
  <si>
    <t xml:space="preserve">Kabel CYKY-J 3Cx2,5 </t>
  </si>
  <si>
    <t>210 80-0105</t>
  </si>
  <si>
    <t>Kabel CXKE-R  3x1,5  , tř. B2ca-s1-d1</t>
  </si>
  <si>
    <t>210 10-0001</t>
  </si>
  <si>
    <t>Ukončení vodičů v rozvad.vč.zapoj.do 2.5 mm2</t>
  </si>
  <si>
    <t>Vypínače,přepínače,tlačítka, zásuvky-standard např. TANGO</t>
  </si>
  <si>
    <t>210 11-0031</t>
  </si>
  <si>
    <t>Přepínač střídavý. IP20 barva bílá</t>
  </si>
  <si>
    <t>210 11-0036</t>
  </si>
  <si>
    <t>Přepínač sériový  IP20 barva bílá</t>
  </si>
  <si>
    <t>21.</t>
  </si>
  <si>
    <t>Přepínač křížový. IP20 barva bílá</t>
  </si>
  <si>
    <t>22.</t>
  </si>
  <si>
    <t>210 11-0039</t>
  </si>
  <si>
    <t>Tlačítkový ovladač s orientační signálkou barva bílá</t>
  </si>
  <si>
    <t>23.</t>
  </si>
  <si>
    <t>210 11-1011</t>
  </si>
  <si>
    <t>Kompletní zásuvka jednonás. IP20 230V/16A</t>
  </si>
  <si>
    <t>24.</t>
  </si>
  <si>
    <t>210 11-1018</t>
  </si>
  <si>
    <t>Čidlo pohybu venkovní</t>
  </si>
  <si>
    <t>Svítidla vč. zdrojů</t>
  </si>
  <si>
    <t>25.</t>
  </si>
  <si>
    <t>210 20-1015</t>
  </si>
  <si>
    <t>Kruhové svítidlo stropní, válcové provedení, barva bílá</t>
  </si>
  <si>
    <t>26.</t>
  </si>
  <si>
    <t>Venkovní nástěnné svítidlo, barva bílá, polykarbonát</t>
  </si>
  <si>
    <t>27.</t>
  </si>
  <si>
    <t>Nouzové svítidlo nástěnné  8W, doba zálohy  1hod.</t>
  </si>
  <si>
    <t>28.</t>
  </si>
  <si>
    <t>Nouzové svítidlo přisazené ke stropu  8W, doba zálohy  1hod.</t>
  </si>
  <si>
    <t>29.</t>
  </si>
  <si>
    <t>Zářivkové svítidlo přisazené ke stropu, barva bílá</t>
  </si>
  <si>
    <t>30.</t>
  </si>
  <si>
    <t>31.</t>
  </si>
  <si>
    <t>P210 001</t>
  </si>
  <si>
    <t>Výměna stávajících dveří rozvaděče elektro za dveře</t>
  </si>
  <si>
    <t>s požární odolností EI 15-SmDP1(např. ORDEXAL f. SEIDL)</t>
  </si>
  <si>
    <t>Přirážka na prořez</t>
  </si>
  <si>
    <t>Přirážka na podružný materiál</t>
  </si>
  <si>
    <t>PPV</t>
  </si>
  <si>
    <t xml:space="preserve">        MEZISOUČET</t>
  </si>
  <si>
    <t xml:space="preserve">        SILNOPROUD CELKEM</t>
  </si>
  <si>
    <t>DODÁVKA - ROZVADĚČE</t>
  </si>
  <si>
    <t>Doplnění do stávajícího rozvaděče</t>
  </si>
  <si>
    <t>Jistič 1-pól. 6A-16A</t>
  </si>
  <si>
    <t>Proudový chránič 2P/25A/30mA</t>
  </si>
  <si>
    <t>Impulsní relé 1pól</t>
  </si>
  <si>
    <t>M4401-0011</t>
  </si>
  <si>
    <t>M4401-0012</t>
  </si>
  <si>
    <t>Vrtání otvoru do pr.50mm betonovým stropem</t>
  </si>
  <si>
    <t>M4401-0013</t>
  </si>
  <si>
    <t>M4401-0014</t>
  </si>
  <si>
    <t>Provedení drážky 50x30mm ve stávajícím zdivu</t>
  </si>
  <si>
    <t>M4401-0016</t>
  </si>
  <si>
    <t>Hrubé začištění drážek</t>
  </si>
  <si>
    <t>Protipožární utěsnění kabelových prostupů tmele</t>
  </si>
  <si>
    <t>Úprava stávající el. instalace</t>
  </si>
  <si>
    <t>Zabezpečení vybraných místností proti zaprášení</t>
  </si>
  <si>
    <r>
      <t xml:space="preserve">Al reflektor,IP20,  2x26W    ,EVG                ozn. </t>
    </r>
    <r>
      <rPr>
        <b/>
        <sz val="10"/>
        <rFont val="Arial CE"/>
        <family val="2"/>
      </rPr>
      <t>A</t>
    </r>
  </si>
  <si>
    <r>
      <t xml:space="preserve">IP54, 1x18W,                                        ozn. </t>
    </r>
    <r>
      <rPr>
        <b/>
        <sz val="10"/>
        <rFont val="Arial CE"/>
        <family val="2"/>
      </rPr>
      <t>D</t>
    </r>
  </si>
  <si>
    <r>
      <t xml:space="preserve">                      ozn.: </t>
    </r>
    <r>
      <rPr>
        <b/>
        <sz val="10"/>
        <rFont val="Arial CE"/>
        <family val="2"/>
      </rPr>
      <t>N1</t>
    </r>
  </si>
  <si>
    <r>
      <t xml:space="preserve">                       ozn.: </t>
    </r>
    <r>
      <rPr>
        <b/>
        <sz val="10"/>
        <rFont val="Arial CE"/>
        <family val="2"/>
      </rPr>
      <t>N2</t>
    </r>
  </si>
  <si>
    <r>
      <t>1x49W, EVG, prismatický kryt  ozn.</t>
    </r>
    <r>
      <rPr>
        <b/>
        <sz val="10"/>
        <rFont val="Arial CE"/>
        <family val="2"/>
      </rPr>
      <t xml:space="preserve"> Z1</t>
    </r>
  </si>
  <si>
    <r>
      <t>2x49W, EVG, prismatický kryt  ozn.</t>
    </r>
    <r>
      <rPr>
        <b/>
        <sz val="10"/>
        <rFont val="Arial CE"/>
        <family val="2"/>
      </rPr>
      <t xml:space="preserve"> Z2</t>
    </r>
  </si>
  <si>
    <t>ELEKTROINSTALACE-SILNOPROUD</t>
  </si>
  <si>
    <t>Os33.1 Revizní dvířka 30/30cm, se sklen.obkladem dod.a mont.</t>
  </si>
  <si>
    <t>79922Rpol</t>
  </si>
  <si>
    <t>Os34.1 Odrazivá deska za ÚT 200/200cm, Pz plech plech barvený dle RAL, dod.a mont.</t>
  </si>
  <si>
    <t>79923Rpol</t>
  </si>
  <si>
    <t>Os35.1 Odrazivá deska za ÚT 255/200cm, Pz plech plech barvený dle RAL, dod.a mont.</t>
  </si>
  <si>
    <t>79924Rpol</t>
  </si>
  <si>
    <t>Os36.1 Kryt ÚT vč.konstrukce 100/200cm snímatel.deska s barevným sklem, dod.a mont.</t>
  </si>
  <si>
    <t>79925Rpol</t>
  </si>
  <si>
    <t>Os37.1 Kryt ÚT vč.konstrukce 100/255cm snímatel.deska s barevným sklem, dod.a mont.</t>
  </si>
  <si>
    <t>79926Rpol</t>
  </si>
  <si>
    <t>Os38.1 Zrcadlo v nerezovém rámu 60/90cm dod.a mont.</t>
  </si>
  <si>
    <t>viz detailní popis v tabulce prvků PD !:2</t>
  </si>
  <si>
    <t>79927Rpol</t>
  </si>
  <si>
    <t>Os39.1 Háčky na stěnu, nerez dod.a mont.</t>
  </si>
  <si>
    <t>Referenční typ např." Franke STRX692 ".</t>
  </si>
  <si>
    <t>79928Rpol</t>
  </si>
  <si>
    <t>Os40.1 Odpadkový koš na hygienické odpadky na WC objem 3,8l, nerez, dod.a mont.</t>
  </si>
  <si>
    <t>Referenční typ např." Franke STRX611 ".</t>
  </si>
  <si>
    <t>79929Rpol</t>
  </si>
  <si>
    <t>Os41.1 Držák se štětkou na stěnu, mat nerez dod.a mont.</t>
  </si>
  <si>
    <t>Referenční typ např." Franke STRX687".</t>
  </si>
  <si>
    <t>79930Rpol</t>
  </si>
  <si>
    <t>Os42.1 Držák na toaletní papír nerez, uzamyk. dod.a mont.</t>
  </si>
  <si>
    <t>Referenční typ např." Franke CHRX669".</t>
  </si>
  <si>
    <t>79931Rpol</t>
  </si>
  <si>
    <t xml:space="preserve">Os43.1 Piktogram WC 12,5/12,5cm, dod.a mont. </t>
  </si>
  <si>
    <t>Referenční typ např." Franke RODX650 ".</t>
  </si>
  <si>
    <t>79932Rpol</t>
  </si>
  <si>
    <t>Os44.1 Dávkovač mýdla 11,2/30,5/13,4cm, nerez 0,8l dod.a mont.</t>
  </si>
  <si>
    <t>Referenční typ např." Franke STRX618 ".</t>
  </si>
  <si>
    <t>79933Rpol</t>
  </si>
  <si>
    <t>Os45.1 Zásobník na papír.ručníky nerez,kapac.400ks dod.a mont.</t>
  </si>
  <si>
    <t>Referenční typ např." Franke STRX600".</t>
  </si>
  <si>
    <t>79934Rpol</t>
  </si>
  <si>
    <t>Os46.1 Odpadkový koš na odpad na stěnu, nerez objem 22l, dod.a mont.</t>
  </si>
  <si>
    <t>Referenční typ např." Franke STRX605 ".</t>
  </si>
  <si>
    <t>79935Rpol</t>
  </si>
  <si>
    <t>Os47.1 Sklopný přebalovací pult š.76cm, v.65cm hl.61,5cm, dod.a mont.</t>
  </si>
  <si>
    <t>Referenční typ např." MC75 MAGRINI ".</t>
  </si>
  <si>
    <t>79936Rpol</t>
  </si>
  <si>
    <t>Os48.1 Revizní dvířka 30/30cm, pod obklad dod.a mont.</t>
  </si>
  <si>
    <t>M33</t>
  </si>
  <si>
    <t>Montáže dopravních zařízení a vah-výtahy</t>
  </si>
  <si>
    <t>M33 Montáže dopravních zařízení a vah-výtahy</t>
  </si>
  <si>
    <t>M3301Rpol</t>
  </si>
  <si>
    <t>Výtah č.1, kapacita 8 osob, nosnost 630kg, 7stanic rychlost 1m/s, vč.automat.dveří, dod.a mont.</t>
  </si>
  <si>
    <t>1. ETAPA</t>
  </si>
  <si>
    <t>Domácí telefon, videotelefon</t>
  </si>
  <si>
    <t>Včetně elektronického hlídače pásů, rekuperační verze pohonu a frekvenčního měniče.</t>
  </si>
  <si>
    <t>V ceně bude obsažena i demontáž a likvidace stávajícího výtahu !!!</t>
  </si>
  <si>
    <t>Do ceny zahrnout montážní lešení, osvětlení šachty,</t>
  </si>
  <si>
    <t>žebřík do prohlubně, likvidace odpadu vzniklého při</t>
  </si>
  <si>
    <t>montáži, nutné stavební přípomoci.</t>
  </si>
  <si>
    <t>M3302Rpol</t>
  </si>
  <si>
    <t>Výtah č.2, kapacita 13 osob,nosnost 1000kg,7stanic rychlost 1m/s, vč.automat.dveří, dod.a mont.</t>
  </si>
  <si>
    <t>M3303Rpol</t>
  </si>
  <si>
    <t>Dálkový monitorovací systém výtahu dod.a mont.</t>
  </si>
  <si>
    <t>M3304Rpol</t>
  </si>
  <si>
    <t>Automatický sjezd výtahu při výpadku energie dod.a mont.</t>
  </si>
  <si>
    <t>M3305Rpol</t>
  </si>
  <si>
    <t>Výbava výtahu pro tělesně postižené osoby dod.a mont.</t>
  </si>
  <si>
    <t>M3306Rpol</t>
  </si>
  <si>
    <t>Projektová a dílenská dokumentace výtahu dod.a mont.</t>
  </si>
  <si>
    <t>M3307Rpol</t>
  </si>
  <si>
    <t>Měření hluku dle nařízení vlády č.148/2006 v pl.zn dod.a mont.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</si>
  <si>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</si>
  <si>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</si>
  <si>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</si>
  <si>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</si>
  <si>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</si>
  <si>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</si>
  <si>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</si>
  <si>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</si>
  <si>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</si>
  <si>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</si>
  <si>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</si>
  <si>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</si>
  <si>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</si>
  <si>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</si>
  <si>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</si>
  <si>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</si>
  <si>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</si>
  <si>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</si>
  <si>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</si>
  <si>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</si>
  <si>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</si>
  <si>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</si>
  <si>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</si>
  <si>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</si>
  <si>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</si>
  <si>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</si>
  <si>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</si>
  <si>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</si>
  <si>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</si>
  <si>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</si>
  <si>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</si>
  <si>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</si>
  <si>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</si>
  <si>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</si>
  <si>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</si>
  <si>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</si>
  <si>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</si>
  <si>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</si>
  <si>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</si>
  <si>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</si>
  <si>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</si>
  <si>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</si>
  <si>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</si>
  <si>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</si>
  <si>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</si>
  <si>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</si>
  <si>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</si>
  <si>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</si>
  <si>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</si>
  <si>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</si>
  <si>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</si>
  <si>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</si>
  <si>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</si>
  <si>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</si>
  <si>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</si>
  <si>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</si>
  <si>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</si>
  <si>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</si>
  <si>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</si>
  <si>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</si>
  <si>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</si>
  <si>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</si>
  <si>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</si>
  <si>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</si>
  <si>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</si>
  <si>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</si>
  <si>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</si>
  <si>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</si>
  <si>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</si>
  <si>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733</t>
  </si>
  <si>
    <t>Rozvod potrubí</t>
  </si>
  <si>
    <t>733110803R00</t>
  </si>
  <si>
    <t>Demontáž potrubí ocel.do DN 15</t>
  </si>
  <si>
    <t>733191912R00</t>
  </si>
  <si>
    <t>Zaslepení přípojek DN 10</t>
  </si>
  <si>
    <t>733890801R00</t>
  </si>
  <si>
    <t>Přesun vybour.hmot rozvodů potrubí,H 6 m</t>
  </si>
  <si>
    <t>735</t>
  </si>
  <si>
    <t>Otopná tělesa</t>
  </si>
  <si>
    <t>735111810R00</t>
  </si>
  <si>
    <t>Demontáž těles litinových článk. (13/500/110 a 17/500/110)</t>
  </si>
  <si>
    <t>735291800R00</t>
  </si>
  <si>
    <t>Demontáž konzol a držáků těles</t>
  </si>
  <si>
    <t>735494811MAT</t>
  </si>
  <si>
    <t>Vypuštění vody z otopných těles</t>
  </si>
  <si>
    <t>Nh</t>
  </si>
  <si>
    <t>735890801R00</t>
  </si>
  <si>
    <t>Přesun demont. hmot otop.těles,H do 6 m</t>
  </si>
  <si>
    <t>799104200MAT</t>
  </si>
  <si>
    <t>Odvoz demont.hmot na skládku</t>
  </si>
  <si>
    <t>CELKEM ÚT</t>
  </si>
  <si>
    <t>991</t>
  </si>
  <si>
    <t>Hodinové zúčtovací sazby</t>
  </si>
  <si>
    <t>R01991000MAT</t>
  </si>
  <si>
    <t>HZS-zkoušky v rámci montáž.prací Topná a tlaková zkouška</t>
  </si>
  <si>
    <t>hod</t>
  </si>
  <si>
    <t>713001024MAT</t>
  </si>
  <si>
    <t>Návl.izol. potrubí polyetyl., DN 28/25mm (na př.Tubolit DG, Mirelon a pod.)</t>
  </si>
  <si>
    <t>713008011T00</t>
  </si>
  <si>
    <t>Montáž návlekové izolace</t>
  </si>
  <si>
    <t>713511427MAT</t>
  </si>
  <si>
    <t>Izol.pouzdra z miner.vlákna a AL fol. DN 60/50mm ( na př.Paroc  pod)</t>
  </si>
  <si>
    <t>713511435R00</t>
  </si>
  <si>
    <t>Montáž pouzder s AL folií</t>
  </si>
  <si>
    <t>713521152R00</t>
  </si>
  <si>
    <t>AL páska samolepící 50mm</t>
  </si>
  <si>
    <t>998713201ROO</t>
  </si>
  <si>
    <t>Přesun hmot - izolace tepelné, H do 6 m</t>
  </si>
  <si>
    <t>733110806R00</t>
  </si>
  <si>
    <t>Demontáž potrubí ocel.do DN 32</t>
  </si>
  <si>
    <t>733111122R00</t>
  </si>
  <si>
    <t>Potrubí závitové ocelové DN 10</t>
  </si>
  <si>
    <t>733111123R00</t>
  </si>
  <si>
    <t>Potrubí závitové ocelové DN 15</t>
  </si>
  <si>
    <t>733113112R00</t>
  </si>
  <si>
    <t>Příplatek za úpravu přípoj., DN 10</t>
  </si>
  <si>
    <t>733113113R00</t>
  </si>
  <si>
    <t>Příplatek za úpravu přípoj. DN 15</t>
  </si>
  <si>
    <t>733190107R00</t>
  </si>
  <si>
    <t>Tlak.zkouška potrubí ocel. DN 40</t>
  </si>
  <si>
    <t>733191905R00</t>
  </si>
  <si>
    <t>Přeložení potrubí závit.ocel.do DN 25</t>
  </si>
  <si>
    <t>733191913R00</t>
  </si>
  <si>
    <t>Zaslepení přípojek, DN 15</t>
  </si>
  <si>
    <t>998732201T00</t>
  </si>
  <si>
    <t>Přesun vyb.hmot-potrubí, H do 6m</t>
  </si>
  <si>
    <t>998733201R00</t>
  </si>
  <si>
    <t>Přesun  hmot rozvodů potrubí,H 6 m</t>
  </si>
  <si>
    <t>734</t>
  </si>
  <si>
    <t>Armatury</t>
  </si>
  <si>
    <t>734209113R00</t>
  </si>
  <si>
    <t>Montáž armatur závit.,se 2záv., G 1/2´´</t>
  </si>
  <si>
    <t>734260002MAT</t>
  </si>
  <si>
    <t>Radiat.termostatické ventily G 1/2´´ (na př.Heimeier, Danfoss a pod.)</t>
  </si>
  <si>
    <t>734261222MAT</t>
  </si>
  <si>
    <t>Šroubení uzav. rohové, G 1/2´´ (na př.Regulux a pod.)</t>
  </si>
  <si>
    <t>734261314MAT</t>
  </si>
  <si>
    <t>Dvoj.šroubení roh.k těl.VK, G 1/2" (na př.Heimeier, Ivar a pod.)</t>
  </si>
  <si>
    <t>734271200MAT</t>
  </si>
  <si>
    <t>Hlavice termostatická (na př.Heimeier, Danfoss a pod.)</t>
  </si>
  <si>
    <t>734271203T00</t>
  </si>
  <si>
    <t>Montáž termostatických hlavic</t>
  </si>
  <si>
    <t>998734201R00</t>
  </si>
  <si>
    <t>Přesun  hmot armatur, H do 6 m</t>
  </si>
  <si>
    <t>735000912R00</t>
  </si>
  <si>
    <t>Vyregulování ventilů s termost.ovládáním (bude provedeno po přepočtu soustavy)</t>
  </si>
  <si>
    <t>735111811R00</t>
  </si>
  <si>
    <t>Demontáž těles litinových článk. (15,18,20 a 30/900/70)</t>
  </si>
  <si>
    <t>735117110R00</t>
  </si>
  <si>
    <t>Odpojení a připojení těles po nátěru</t>
  </si>
  <si>
    <t>735118110R00</t>
  </si>
  <si>
    <t>Tlak.zkouška těles litinových</t>
  </si>
  <si>
    <t>735141111U00</t>
  </si>
  <si>
    <t>Montáž tělesa trubk.Koralux</t>
  </si>
  <si>
    <t>735149220U00</t>
  </si>
  <si>
    <t>Montáž tělesa panel. nad 1500 mm</t>
  </si>
  <si>
    <t>735152562MAT</t>
  </si>
  <si>
    <t>Panel.těleso VK, vel.22VK-5180 (na př.Korado a pod.)</t>
  </si>
  <si>
    <t>735152565MAT</t>
  </si>
  <si>
    <t>Panel.těleso VK, vel.22VK-5260 (na př.Korado a pod.)</t>
  </si>
  <si>
    <t>735152566MAT</t>
  </si>
  <si>
    <t>Panel.těleso VK, vel.22VK-5300 (na př.Korado a pod.)</t>
  </si>
  <si>
    <t>735153113MAT</t>
  </si>
  <si>
    <t>Trub.těleso Koralux KLME, vel. 1500x450 (na př.Korado a pod.)</t>
  </si>
  <si>
    <t>735191904R00</t>
  </si>
  <si>
    <t>Propláchnutí otopných těles</t>
  </si>
  <si>
    <t>735192911R00</t>
  </si>
  <si>
    <t>Zpětná montáž těles litin 900/70 1x15, 2x18, 2x20 a 2x30čl.)</t>
  </si>
  <si>
    <t>735211811R00</t>
  </si>
  <si>
    <t>Demontáž regist.žebr.76x3/156 do 3 m (1x1000mm a 1x2000mm)</t>
  </si>
  <si>
    <t>735211830R00</t>
  </si>
  <si>
    <t>Rozřezání demont.3registrů 76x3/156</t>
  </si>
  <si>
    <t>735411812R00</t>
  </si>
  <si>
    <t>Demontáž desk.těles, délka do 1600mm (2xdélka 900mm a 2xdélka 1400mm)</t>
  </si>
  <si>
    <t>735411813R00</t>
  </si>
  <si>
    <t>Demontáž desk.těles, délka do 2150mm (1xdélka 2000mm)</t>
  </si>
  <si>
    <t>735412265MAT</t>
  </si>
  <si>
    <t>Otopná lavice Koraline LK Exclusive vel.150x240x1600, na př.Korado)</t>
  </si>
  <si>
    <t>735412266MAT</t>
  </si>
  <si>
    <t>El.regulátor teploty 10 A</t>
  </si>
  <si>
    <t>735412270R00</t>
  </si>
  <si>
    <t>Montáž otopných lavic</t>
  </si>
  <si>
    <t>Vyp.a napouštění vody z otop. těles</t>
  </si>
  <si>
    <t>998735201R00</t>
  </si>
  <si>
    <t>Přesun  hmot otop.těles,H do 6m</t>
  </si>
  <si>
    <t>783322220T00</t>
  </si>
  <si>
    <t>Nátěry syntet.radiatorů čl.2+1E (nátěry stáv.lit.radiatorů)</t>
  </si>
  <si>
    <t>783424340T00</t>
  </si>
  <si>
    <t>Nátěr syntetic.potr.do DN 50 Z+2+1E (přípojek a potrubí do DN 25)</t>
  </si>
  <si>
    <t>Poř.</t>
  </si>
  <si>
    <t>Kód</t>
  </si>
  <si>
    <t>Alter. kód</t>
  </si>
  <si>
    <t>Popis</t>
  </si>
  <si>
    <t>Výměra</t>
  </si>
  <si>
    <t>Jedn. cena</t>
  </si>
  <si>
    <t>Cena</t>
  </si>
  <si>
    <t>POLICIE PRAHA ETAPA  - ZDRAVOTNÍ INSTALACE (euro CALC 3)</t>
  </si>
  <si>
    <t>VŠECHNY POLOŽKY MIMO ZEMNÍCH PRACÍ JSOU ODMĚŘENY Z VÝKRESOVÉ ČÁSTI</t>
  </si>
  <si>
    <t>001: Zemní práce</t>
  </si>
  <si>
    <t>009: Ostatní konstrukce a práce</t>
  </si>
  <si>
    <t>901</t>
  </si>
  <si>
    <t>Hodinová sazba pomocného dělníka - zednické výpomoci (drážky,otvory,prostupy stropy,jádrové vrtání a lešení)</t>
  </si>
  <si>
    <t>9b</t>
  </si>
  <si>
    <t>903</t>
  </si>
  <si>
    <t>dokumentace skut.provedení (digitálně v editovaném formátu + 3 výtisky, spolupráce při uvedení do provozu (vč.předání technické dokumentace, návodů, certifikátů, schválení k provozů, hygienických atestů apd. 2paré+CD</t>
  </si>
  <si>
    <t>713: Izolace tepelné</t>
  </si>
  <si>
    <t>71301</t>
  </si>
  <si>
    <t>Návleková 32/10 difusně lepené včetně tvarovek</t>
  </si>
  <si>
    <t>721: Vnitřní kanalizace</t>
  </si>
  <si>
    <t>722: Vnitřní vodovod</t>
  </si>
  <si>
    <t>531Iw4010-008</t>
  </si>
  <si>
    <t>722290229</t>
  </si>
  <si>
    <t>Tlakové zkoušky vodovodního potrubí - potrubí závitové, DN 50</t>
  </si>
  <si>
    <t>531Iw4020-002</t>
  </si>
  <si>
    <t>722290234</t>
  </si>
  <si>
    <t>Proplach a dezinfekce vodovodního potrubí - do DN 80</t>
  </si>
  <si>
    <t>72206</t>
  </si>
  <si>
    <t>Trouby ocel.závit.pozink. včetně tvarovek a uchycení ve zdi nebo v podhledu  - 1/2</t>
  </si>
  <si>
    <t>72210b</t>
  </si>
  <si>
    <t>Propojení nových rozvodů se stávajícími rozvody v 1.NP (viz.výkr.část-půdorys)</t>
  </si>
  <si>
    <t>72210d</t>
  </si>
  <si>
    <t>Hydrantová skříň typ D (s ventilem s tvarově stálou hadicí 30 metrů) včetně vstupní revize + demontáž po skončení 1.etapy</t>
  </si>
  <si>
    <t>72211</t>
  </si>
  <si>
    <t>Kul. uzávěr 1" - celokovový</t>
  </si>
  <si>
    <t>58.</t>
  </si>
  <si>
    <t>72233</t>
  </si>
  <si>
    <t>Vyvedení výpustek - 1"</t>
  </si>
  <si>
    <t>725: Zařizovací předměty</t>
  </si>
  <si>
    <t>POLICIE PRAHA ETAPA 1 - ZDRAVOTNÍ INSTALACE (euro CALC 3)</t>
  </si>
  <si>
    <t>9a</t>
  </si>
  <si>
    <t>902</t>
  </si>
  <si>
    <t>Hodinová sazba kvalifikovaného dělníka - demontáže stávajících rozvodů a zařízení ZTI včetně uložení na skládku a přesun na staveništi (skládkovné 150,-/t)</t>
  </si>
  <si>
    <t>953 99 1111</t>
  </si>
  <si>
    <t xml:space="preserve">M+d provedení proti požárního utěsnění prostupů (těsnění tmel=8 ks + štítky)  </t>
  </si>
  <si>
    <t>Návleková 22/10 difusně lepené včetně tvarovek</t>
  </si>
  <si>
    <t>11a</t>
  </si>
  <si>
    <t>71302</t>
  </si>
  <si>
    <t>Návleková 22/25 difusně lepené včetně tvarovek</t>
  </si>
  <si>
    <t>521In6020-004</t>
  </si>
  <si>
    <t>721194104</t>
  </si>
  <si>
    <t>Zřízení přípojek na potrubí, vyvedení a upevnění odpadních výpustek - Dxt 40×1,8 mm</t>
  </si>
  <si>
    <t>521In6020-006</t>
  </si>
  <si>
    <t>721194105</t>
  </si>
  <si>
    <t>Zřízení přípojek na potrubí, vyvedení a upevnění odpadních výpustek - Dxt 50×1,8 mm</t>
  </si>
  <si>
    <t>521In6020-012</t>
  </si>
  <si>
    <t>721194109</t>
  </si>
  <si>
    <t>Zřízení přípojek na potrubí, vyvedení a upevnění odpadních výpustek - Dxt 110×2,3 mm</t>
  </si>
  <si>
    <t>521Iw4010-006</t>
  </si>
  <si>
    <t>721290113</t>
  </si>
  <si>
    <t>Zkouška těsnosti kanalizace v objektech - podle ČSN 73 6760 - vodou, do DN 100</t>
  </si>
  <si>
    <t>72103</t>
  </si>
  <si>
    <t>Sifon pro kondenzát HL 138 podomítkový</t>
  </si>
  <si>
    <t>72103a</t>
  </si>
  <si>
    <t>Plast. potr. PPR PN20 včetně tvarovek a uchycení   -  32 (KONDENZÁT OD VZT)</t>
  </si>
  <si>
    <t>72103c</t>
  </si>
  <si>
    <t>Plast.potrubí PP(HT) včetně tvarovek , průměr 40</t>
  </si>
  <si>
    <t>72108</t>
  </si>
  <si>
    <t>Plast.potrubí PP(HT) včetně tvarovek ,  DN 100</t>
  </si>
  <si>
    <t>72106</t>
  </si>
  <si>
    <t>Plast.potrubí PP(HT) včetně tvarovek ,  průměr 50</t>
  </si>
  <si>
    <t>72131</t>
  </si>
  <si>
    <t>Propojení nových odpadů se stáv.svody v 1.PP a 1.NP, včetně odskoků (včetně příslušných tvarovek)</t>
  </si>
  <si>
    <t>Plast. potr. PPR PN20 včetně tvarovek a uchycení ve zdi  - 1/2</t>
  </si>
  <si>
    <t>Propojení nových rozvodů se stávajícími rozvody v 1.NP a 1.PP (viz.výkr.část-půdorys)</t>
  </si>
  <si>
    <t>Hydrantová skříň typ D (s ventilem s tvarově stálou hadicí 30 metrů) včetně vstupní revize + demontáž stávajícího H (C- 2")</t>
  </si>
  <si>
    <t>Kul. uzávěr 1/2 - celokovový</t>
  </si>
  <si>
    <t>72212</t>
  </si>
  <si>
    <t>Rohový kulový uzávěr 1/2- celokovový</t>
  </si>
  <si>
    <t>Vyvedení výpustek - 1/2"</t>
  </si>
  <si>
    <t>62a</t>
  </si>
  <si>
    <t>725 05</t>
  </si>
  <si>
    <t>Dřez nerezový + sifon</t>
  </si>
  <si>
    <t>62b</t>
  </si>
  <si>
    <t>725 05a</t>
  </si>
  <si>
    <t>Odpad a přívod vody pro myčku HL 405 + chrom.výtok 1/2" pračkový</t>
  </si>
  <si>
    <t>63b</t>
  </si>
  <si>
    <t>725 14</t>
  </si>
  <si>
    <t>Páková dřezová baterie 1/2" x 150 - celokovové</t>
  </si>
  <si>
    <t>725 01</t>
  </si>
  <si>
    <t xml:space="preserve">Umyvadlo invalidní  + podomítkový sifony + sklopné zrcadlo + připevňovací materiál </t>
  </si>
  <si>
    <t>725 02</t>
  </si>
  <si>
    <t xml:space="preserve">Invalidní WC + poklop + sklopn madlo + pevné madlo + připevňovací materiál  </t>
  </si>
  <si>
    <t>725 03</t>
  </si>
  <si>
    <t>Umyvadlo porcelán bílé šířky 600mm  + chrom. Sifony + připevňovací materiál  PURE JIKA</t>
  </si>
  <si>
    <t>725 04</t>
  </si>
  <si>
    <t>Závěs.WC+závěsná konstrukce standart se splach.GEBERIT DUOFIX +ovl.deska ovl.ze předu+poklop vše bílé + připevňovací materiál  PURE JIKA</t>
  </si>
  <si>
    <t>63a</t>
  </si>
  <si>
    <t>725 09</t>
  </si>
  <si>
    <t>Pisoár Golem + sifon + automat.splachování na baterie + připevňovací materiál</t>
  </si>
  <si>
    <t>725 11</t>
  </si>
  <si>
    <t>Stojánková umyvadlová baterie - 1/2 - celokovové - JIKA MIO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</si>
  <si>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</si>
  <si>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</si>
  <si>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</si>
  <si>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</si>
  <si>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</si>
  <si>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</si>
  <si>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</si>
  <si>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</si>
  <si>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</si>
  <si>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</si>
  <si>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</si>
  <si>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</si>
  <si>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</si>
  <si>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</si>
  <si>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</si>
  <si>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</si>
  <si>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</si>
  <si>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</si>
  <si>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</si>
  <si>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</si>
  <si>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</si>
  <si>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Celkem za</t>
  </si>
  <si>
    <t>2016/057</t>
  </si>
  <si>
    <t>Rekonstrukce vstupní haly Policejního prezídia ČR</t>
  </si>
  <si>
    <t>2016/057 Rekonstrukce vstupní haly Policejního prezídia ČR</t>
  </si>
  <si>
    <t>00</t>
  </si>
  <si>
    <t>Ostatní a vedlejší náklady</t>
  </si>
  <si>
    <t>00 Ostatní a vedlejší náklady</t>
  </si>
  <si>
    <t>ON</t>
  </si>
  <si>
    <t>Ostatní náklady</t>
  </si>
  <si>
    <t>ON Ostatní náklady</t>
  </si>
  <si>
    <t>005111029R</t>
  </si>
  <si>
    <t xml:space="preserve">Pasportizace před zahájením stavby </t>
  </si>
  <si>
    <t>005111030R</t>
  </si>
  <si>
    <t xml:space="preserve">Fotodokumentace průběhu stavby </t>
  </si>
  <si>
    <t xml:space="preserve">Fotodokumentace postupného průběhu výstavby, vč.předání digitální kopie. </t>
  </si>
  <si>
    <t>005211010R</t>
  </si>
  <si>
    <t xml:space="preserve">Předání a převzetí staveniště </t>
  </si>
  <si>
    <t>Náklady spojené s účastí zhotovitele na předání a převzetí staveniště.</t>
  </si>
  <si>
    <t>005211020R</t>
  </si>
  <si>
    <t xml:space="preserve">Ochrana stávajících inženýrských sítí na staveništ 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</si>
  <si>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</si>
  <si>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005211030R</t>
  </si>
  <si>
    <t xml:space="preserve">Dočasná dopravní opatření 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</si>
</sst>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  <numFmt numFmtId="171" formatCode="#,##0&quot; Kč&quot;"/>
    <numFmt numFmtId="172" formatCode="_(#,##0&quot;.&quot;_);;;_(@_)"/>
    <numFmt numFmtId="173" formatCode="_(#,##0.0??;\-\ #,##0.0??;&quot;–&quot;???;_(@_)"/>
    <numFmt numFmtId="174" formatCode="_(#,##0.00_);[Red]\-\ #,##0.00_);&quot;–&quot;??;_(@_)"/>
    <numFmt numFmtId="175" formatCode="_(#,##0_);[Red]\-\ #,##0_);&quot;–&quot;??;_(@_)"/>
    <numFmt numFmtId="176" formatCode="_(#,##0.00000_);[Red]\-\ #,##0.00000_);&quot;–&quot;??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[$-405]d\.\ mmmm\ yyyy"/>
    <numFmt numFmtId="182" formatCode="_(#,##0_);[Red]\-\ #,##0\);&quot;–&quot;??;_(@_)"/>
    <numFmt numFmtId="183" formatCode="_(#,##0\);[Red]\-\ #,##0\);&quot;–&quot;??;_(@_)"/>
    <numFmt numFmtId="184" formatCode="_(#,##0.0_);[Red]\-\ #,##0.0_);&quot;–&quot;??;_(@_)"/>
    <numFmt numFmtId="185" formatCode="#"/>
    <numFmt numFmtId="186" formatCode="_(#,##0\._);;;_(@_)"/>
    <numFmt numFmtId="187" formatCode="_(#,##0.0??;&quot;- &quot;#,##0.0??;\–???;_(@_)"/>
    <numFmt numFmtId="188" formatCode="_(#,##0.00_);[Red]&quot;- &quot;#,##0.00_);\–??;_(@_)"/>
    <numFmt numFmtId="189" formatCode="_(#,##0_);[Red]&quot;- &quot;#,##0_);\–??;_(@_)"/>
    <numFmt numFmtId="190" formatCode="#,##0\ &quot;ks&quot;"/>
    <numFmt numFmtId="191" formatCode="#,##0\ &quot;,-&quot;"/>
    <numFmt numFmtId="192" formatCode="#,##0\ &quot;kpl&quot;"/>
    <numFmt numFmtId="193" formatCode="#,##0\ &quot;m&quot;"/>
    <numFmt numFmtId="194" formatCode="#,##0\ &quot;m2&quot;"/>
    <numFmt numFmtId="195" formatCode="#,##0\ &quot;hod&quot;"/>
    <numFmt numFmtId="196" formatCode="#,##0\ &quot;km&quot;"/>
    <numFmt numFmtId="197" formatCode="#,##0&quot; Kč&quot;;\-#,##0&quot; Kč&quot;"/>
    <numFmt numFmtId="198" formatCode="#,##0&quot; Kč&quot;;[Red]\-#,##0&quot; Kč&quot;"/>
    <numFmt numFmtId="199" formatCode="#,##0.00&quot; Kč&quot;;\-#,##0.00&quot; Kč&quot;"/>
    <numFmt numFmtId="200" formatCode="#,##0.00&quot; Kč&quot;;[Red]\-#,##0.00&quot; Kč&quot;"/>
    <numFmt numFmtId="201" formatCode="0.00;[Red]0.00"/>
    <numFmt numFmtId="202" formatCode="#,##0.00;[Red]#,##0.00"/>
  </numFmts>
  <fonts count="7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0"/>
    </font>
    <font>
      <b/>
      <i/>
      <sz val="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3"/>
      <color indexed="8"/>
      <name val="Times New Roman"/>
      <family val="1"/>
    </font>
    <font>
      <sz val="10"/>
      <name val="Times New Roman CE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CE"/>
      <family val="0"/>
    </font>
    <font>
      <vertAlign val="sub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11"/>
      <name val="Arial CE"/>
      <family val="0"/>
    </font>
    <font>
      <b/>
      <sz val="11"/>
      <name val="Arial CE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 applyProtection="0">
      <alignment/>
    </xf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82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0" fontId="25" fillId="0" borderId="1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5" xfId="0" applyFont="1" applyFill="1" applyBorder="1" applyAlignment="1">
      <alignment horizontal="left"/>
    </xf>
    <xf numFmtId="0" fontId="25" fillId="18" borderId="26" xfId="0" applyFont="1" applyFill="1" applyBorder="1" applyAlignment="1">
      <alignment horizontal="centerContinuous"/>
    </xf>
    <xf numFmtId="49" fontId="26" fillId="18" borderId="27" xfId="0" applyNumberFormat="1" applyFont="1" applyFill="1" applyBorder="1" applyAlignment="1">
      <alignment horizontal="left"/>
    </xf>
    <xf numFmtId="49" fontId="25" fillId="18" borderId="26" xfId="0" applyNumberFormat="1" applyFont="1" applyFill="1" applyBorder="1" applyAlignment="1">
      <alignment horizontal="centerContinuous"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left"/>
    </xf>
    <xf numFmtId="0" fontId="23" fillId="0" borderId="30" xfId="0" applyFont="1" applyBorder="1" applyAlignment="1">
      <alignment/>
    </xf>
    <xf numFmtId="0" fontId="25" fillId="0" borderId="12" xfId="0" applyFont="1" applyBorder="1" applyAlignment="1">
      <alignment/>
    </xf>
    <xf numFmtId="49" fontId="25" fillId="0" borderId="11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9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49" fontId="29" fillId="18" borderId="30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49" fontId="29" fillId="18" borderId="11" xfId="0" applyNumberFormat="1" applyFont="1" applyFill="1" applyBorder="1" applyAlignment="1">
      <alignment/>
    </xf>
    <xf numFmtId="49" fontId="23" fillId="18" borderId="11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1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2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49" fontId="29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4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centerContinuous" vertical="center"/>
    </xf>
    <xf numFmtId="0" fontId="28" fillId="0" borderId="37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39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shrinkToFit="1"/>
    </xf>
    <xf numFmtId="0" fontId="23" fillId="0" borderId="43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9" fillId="18" borderId="25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49" fontId="29" fillId="0" borderId="54" xfId="51" applyNumberFormat="1" applyFont="1" applyBorder="1">
      <alignment/>
      <protection/>
    </xf>
    <xf numFmtId="49" fontId="23" fillId="0" borderId="54" xfId="51" applyNumberFormat="1" applyFont="1" applyBorder="1">
      <alignment/>
      <protection/>
    </xf>
    <xf numFmtId="49" fontId="23" fillId="0" borderId="54" xfId="51" applyNumberFormat="1" applyFont="1" applyBorder="1" applyAlignment="1">
      <alignment horizontal="right"/>
      <protection/>
    </xf>
    <xf numFmtId="0" fontId="23" fillId="0" borderId="55" xfId="51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49" fontId="29" fillId="0" borderId="57" xfId="51" applyNumberFormat="1" applyFont="1" applyBorder="1">
      <alignment/>
      <protection/>
    </xf>
    <xf numFmtId="49" fontId="23" fillId="0" borderId="57" xfId="51" applyNumberFormat="1" applyFont="1" applyBorder="1">
      <alignment/>
      <protection/>
    </xf>
    <xf numFmtId="49" fontId="23" fillId="0" borderId="57" xfId="51" applyNumberFormat="1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0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39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51" applyFont="1">
      <alignment/>
      <protection/>
    </xf>
    <xf numFmtId="0" fontId="32" fillId="0" borderId="0" xfId="51" applyFont="1" applyAlignment="1">
      <alignment horizontal="centerContinuous"/>
      <protection/>
    </xf>
    <xf numFmtId="0" fontId="33" fillId="0" borderId="0" xfId="51" applyFont="1" applyAlignment="1">
      <alignment horizontal="centerContinuous"/>
      <protection/>
    </xf>
    <xf numFmtId="0" fontId="33" fillId="0" borderId="0" xfId="51" applyFont="1" applyAlignment="1">
      <alignment horizontal="right"/>
      <protection/>
    </xf>
    <xf numFmtId="0" fontId="23" fillId="0" borderId="54" xfId="51" applyFont="1" applyBorder="1">
      <alignment/>
      <protection/>
    </xf>
    <xf numFmtId="0" fontId="25" fillId="0" borderId="55" xfId="51" applyFont="1" applyBorder="1" applyAlignment="1">
      <alignment horizontal="right"/>
      <protection/>
    </xf>
    <xf numFmtId="49" fontId="23" fillId="0" borderId="54" xfId="51" applyNumberFormat="1" applyFont="1" applyBorder="1" applyAlignment="1">
      <alignment horizontal="left"/>
      <protection/>
    </xf>
    <xf numFmtId="0" fontId="23" fillId="0" borderId="56" xfId="51" applyFont="1" applyBorder="1">
      <alignment/>
      <protection/>
    </xf>
    <xf numFmtId="0" fontId="23" fillId="0" borderId="57" xfId="51" applyFont="1" applyBorder="1">
      <alignment/>
      <protection/>
    </xf>
    <xf numFmtId="0" fontId="25" fillId="0" borderId="0" xfId="51" applyFont="1">
      <alignment/>
      <protection/>
    </xf>
    <xf numFmtId="0" fontId="23" fillId="0" borderId="0" xfId="51" applyFont="1" applyAlignment="1">
      <alignment horizontal="right"/>
      <protection/>
    </xf>
    <xf numFmtId="0" fontId="23" fillId="0" borderId="0" xfId="51" applyFont="1" applyAlignment="1">
      <alignment/>
      <protection/>
    </xf>
    <xf numFmtId="49" fontId="25" fillId="18" borderId="21" xfId="51" applyNumberFormat="1" applyFont="1" applyFill="1" applyBorder="1">
      <alignment/>
      <protection/>
    </xf>
    <xf numFmtId="0" fontId="25" fillId="18" borderId="12" xfId="51" applyFont="1" applyFill="1" applyBorder="1" applyAlignment="1">
      <alignment horizontal="center"/>
      <protection/>
    </xf>
    <xf numFmtId="0" fontId="25" fillId="18" borderId="12" xfId="51" applyNumberFormat="1" applyFont="1" applyFill="1" applyBorder="1" applyAlignment="1">
      <alignment horizontal="center"/>
      <protection/>
    </xf>
    <xf numFmtId="0" fontId="25" fillId="18" borderId="21" xfId="51" applyFont="1" applyFill="1" applyBorder="1" applyAlignment="1">
      <alignment horizontal="center"/>
      <protection/>
    </xf>
    <xf numFmtId="0" fontId="25" fillId="18" borderId="21" xfId="51" applyFont="1" applyFill="1" applyBorder="1" applyAlignment="1">
      <alignment horizontal="center" wrapText="1"/>
      <protection/>
    </xf>
    <xf numFmtId="0" fontId="29" fillId="0" borderId="24" xfId="51" applyFont="1" applyBorder="1" applyAlignment="1">
      <alignment horizontal="center"/>
      <protection/>
    </xf>
    <xf numFmtId="49" fontId="29" fillId="0" borderId="24" xfId="51" applyNumberFormat="1" applyFont="1" applyBorder="1" applyAlignment="1">
      <alignment horizontal="left"/>
      <protection/>
    </xf>
    <xf numFmtId="0" fontId="29" fillId="0" borderId="10" xfId="51" applyFont="1" applyBorder="1">
      <alignment/>
      <protection/>
    </xf>
    <xf numFmtId="0" fontId="23" fillId="0" borderId="11" xfId="51" applyFont="1" applyBorder="1" applyAlignment="1">
      <alignment horizontal="center"/>
      <protection/>
    </xf>
    <xf numFmtId="0" fontId="23" fillId="0" borderId="11" xfId="51" applyNumberFormat="1" applyFont="1" applyBorder="1" applyAlignment="1">
      <alignment horizontal="right"/>
      <protection/>
    </xf>
    <xf numFmtId="0" fontId="23" fillId="0" borderId="12" xfId="51" applyNumberFormat="1" applyFont="1" applyBorder="1">
      <alignment/>
      <protection/>
    </xf>
    <xf numFmtId="0" fontId="23" fillId="0" borderId="15" xfId="51" applyNumberFormat="1" applyFont="1" applyFill="1" applyBorder="1">
      <alignment/>
      <protection/>
    </xf>
    <xf numFmtId="0" fontId="23" fillId="0" borderId="22" xfId="51" applyNumberFormat="1" applyFont="1" applyFill="1" applyBorder="1">
      <alignment/>
      <protection/>
    </xf>
    <xf numFmtId="0" fontId="23" fillId="0" borderId="15" xfId="51" applyFont="1" applyFill="1" applyBorder="1">
      <alignment/>
      <protection/>
    </xf>
    <xf numFmtId="0" fontId="23" fillId="0" borderId="22" xfId="51" applyFont="1" applyFill="1" applyBorder="1">
      <alignment/>
      <protection/>
    </xf>
    <xf numFmtId="0" fontId="34" fillId="0" borderId="0" xfId="51" applyFont="1">
      <alignment/>
      <protection/>
    </xf>
    <xf numFmtId="0" fontId="30" fillId="0" borderId="23" xfId="51" applyFont="1" applyBorder="1" applyAlignment="1">
      <alignment horizontal="center" vertical="top"/>
      <protection/>
    </xf>
    <xf numFmtId="49" fontId="30" fillId="0" borderId="23" xfId="51" applyNumberFormat="1" applyFont="1" applyBorder="1" applyAlignment="1">
      <alignment horizontal="left" vertical="top"/>
      <protection/>
    </xf>
    <xf numFmtId="0" fontId="30" fillId="0" borderId="23" xfId="51" applyFont="1" applyBorder="1" applyAlignment="1">
      <alignment vertical="top" wrapText="1"/>
      <protection/>
    </xf>
    <xf numFmtId="49" fontId="30" fillId="0" borderId="23" xfId="51" applyNumberFormat="1" applyFont="1" applyBorder="1" applyAlignment="1">
      <alignment horizontal="center" shrinkToFit="1"/>
      <protection/>
    </xf>
    <xf numFmtId="4" fontId="30" fillId="0" borderId="23" xfId="51" applyNumberFormat="1" applyFont="1" applyBorder="1" applyAlignment="1">
      <alignment horizontal="right"/>
      <protection/>
    </xf>
    <xf numFmtId="4" fontId="30" fillId="0" borderId="23" xfId="51" applyNumberFormat="1" applyFont="1" applyBorder="1">
      <alignment/>
      <protection/>
    </xf>
    <xf numFmtId="165" fontId="30" fillId="0" borderId="23" xfId="51" applyNumberFormat="1" applyFont="1" applyBorder="1">
      <alignment/>
      <protection/>
    </xf>
    <xf numFmtId="4" fontId="30" fillId="0" borderId="22" xfId="51" applyNumberFormat="1" applyFont="1" applyBorder="1">
      <alignment/>
      <protection/>
    </xf>
    <xf numFmtId="0" fontId="25" fillId="0" borderId="24" xfId="51" applyFont="1" applyBorder="1" applyAlignment="1">
      <alignment horizontal="center"/>
      <protection/>
    </xf>
    <xf numFmtId="49" fontId="25" fillId="0" borderId="24" xfId="51" applyNumberFormat="1" applyFont="1" applyBorder="1" applyAlignment="1">
      <alignment horizontal="left"/>
      <protection/>
    </xf>
    <xf numFmtId="4" fontId="23" fillId="0" borderId="14" xfId="51" applyNumberFormat="1" applyFont="1" applyBorder="1">
      <alignment/>
      <protection/>
    </xf>
    <xf numFmtId="0" fontId="37" fillId="0" borderId="0" xfId="51" applyFont="1" applyAlignment="1">
      <alignment wrapText="1"/>
      <protection/>
    </xf>
    <xf numFmtId="49" fontId="25" fillId="0" borderId="24" xfId="51" applyNumberFormat="1" applyFont="1" applyBorder="1" applyAlignment="1">
      <alignment horizontal="right"/>
      <protection/>
    </xf>
    <xf numFmtId="4" fontId="38" fillId="19" borderId="61" xfId="51" applyNumberFormat="1" applyFont="1" applyFill="1" applyBorder="1" applyAlignment="1">
      <alignment horizontal="right" wrapText="1"/>
      <protection/>
    </xf>
    <xf numFmtId="0" fontId="38" fillId="19" borderId="13" xfId="51" applyFont="1" applyFill="1" applyBorder="1" applyAlignment="1">
      <alignment horizontal="left" wrapText="1"/>
      <protection/>
    </xf>
    <xf numFmtId="0" fontId="38" fillId="0" borderId="14" xfId="0" applyFont="1" applyBorder="1" applyAlignment="1">
      <alignment horizontal="right"/>
    </xf>
    <xf numFmtId="0" fontId="23" fillId="0" borderId="13" xfId="51" applyFont="1" applyBorder="1">
      <alignment/>
      <protection/>
    </xf>
    <xf numFmtId="0" fontId="23" fillId="0" borderId="0" xfId="51" applyFont="1" applyBorder="1">
      <alignment/>
      <protection/>
    </xf>
    <xf numFmtId="0" fontId="23" fillId="18" borderId="21" xfId="51" applyFont="1" applyFill="1" applyBorder="1" applyAlignment="1">
      <alignment horizontal="center"/>
      <protection/>
    </xf>
    <xf numFmtId="49" fontId="40" fillId="18" borderId="21" xfId="51" applyNumberFormat="1" applyFont="1" applyFill="1" applyBorder="1" applyAlignment="1">
      <alignment horizontal="left"/>
      <protection/>
    </xf>
    <xf numFmtId="0" fontId="40" fillId="18" borderId="10" xfId="51" applyFont="1" applyFill="1" applyBorder="1">
      <alignment/>
      <protection/>
    </xf>
    <xf numFmtId="0" fontId="23" fillId="18" borderId="11" xfId="51" applyFont="1" applyFill="1" applyBorder="1" applyAlignment="1">
      <alignment horizontal="center"/>
      <protection/>
    </xf>
    <xf numFmtId="4" fontId="23" fillId="18" borderId="11" xfId="51" applyNumberFormat="1" applyFont="1" applyFill="1" applyBorder="1" applyAlignment="1">
      <alignment horizontal="right"/>
      <protection/>
    </xf>
    <xf numFmtId="4" fontId="23" fillId="18" borderId="12" xfId="51" applyNumberFormat="1" applyFont="1" applyFill="1" applyBorder="1" applyAlignment="1">
      <alignment horizontal="right"/>
      <protection/>
    </xf>
    <xf numFmtId="4" fontId="29" fillId="18" borderId="21" xfId="51" applyNumberFormat="1" applyFont="1" applyFill="1" applyBorder="1">
      <alignment/>
      <protection/>
    </xf>
    <xf numFmtId="0" fontId="23" fillId="18" borderId="11" xfId="51" applyFont="1" applyFill="1" applyBorder="1">
      <alignment/>
      <protection/>
    </xf>
    <xf numFmtId="4" fontId="29" fillId="18" borderId="12" xfId="51" applyNumberFormat="1" applyFont="1" applyFill="1" applyBorder="1">
      <alignment/>
      <protection/>
    </xf>
    <xf numFmtId="3" fontId="23" fillId="0" borderId="0" xfId="51" applyNumberFormat="1" applyFont="1">
      <alignment/>
      <protection/>
    </xf>
    <xf numFmtId="0" fontId="41" fillId="0" borderId="0" xfId="51" applyFont="1" applyAlignment="1">
      <alignment/>
      <protection/>
    </xf>
    <xf numFmtId="0" fontId="42" fillId="0" borderId="0" xfId="51" applyFont="1" applyBorder="1">
      <alignment/>
      <protection/>
    </xf>
    <xf numFmtId="3" fontId="42" fillId="0" borderId="0" xfId="51" applyNumberFormat="1" applyFont="1" applyBorder="1" applyAlignment="1">
      <alignment horizontal="right"/>
      <protection/>
    </xf>
    <xf numFmtId="4" fontId="42" fillId="0" borderId="0" xfId="51" applyNumberFormat="1" applyFont="1" applyBorder="1">
      <alignment/>
      <protection/>
    </xf>
    <xf numFmtId="0" fontId="41" fillId="0" borderId="0" xfId="51" applyFont="1" applyBorder="1" applyAlignment="1">
      <alignment/>
      <protection/>
    </xf>
    <xf numFmtId="0" fontId="23" fillId="0" borderId="0" xfId="51" applyFont="1" applyBorder="1" applyAlignment="1">
      <alignment horizontal="right"/>
      <protection/>
    </xf>
    <xf numFmtId="49" fontId="25" fillId="0" borderId="3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37" fillId="0" borderId="0" xfId="51" applyNumberFormat="1" applyFont="1" applyAlignment="1">
      <alignment wrapText="1"/>
      <protection/>
    </xf>
    <xf numFmtId="0" fontId="25" fillId="13" borderId="0" xfId="0" applyFont="1" applyFill="1" applyBorder="1" applyAlignment="1">
      <alignment horizontal="left"/>
    </xf>
    <xf numFmtId="0" fontId="25" fillId="13" borderId="0" xfId="0" applyFont="1" applyFill="1" applyBorder="1" applyAlignment="1">
      <alignment/>
    </xf>
    <xf numFmtId="170" fontId="25" fillId="13" borderId="0" xfId="0" applyNumberFormat="1" applyFont="1" applyFill="1" applyBorder="1" applyAlignment="1">
      <alignment/>
    </xf>
    <xf numFmtId="3" fontId="26" fillId="13" borderId="0" xfId="0" applyNumberFormat="1" applyFont="1" applyFill="1" applyBorder="1" applyAlignment="1">
      <alignment horizontal="right"/>
    </xf>
    <xf numFmtId="0" fontId="23" fillId="13" borderId="0" xfId="0" applyFont="1" applyFill="1" applyBorder="1" applyAlignment="1">
      <alignment/>
    </xf>
    <xf numFmtId="0" fontId="28" fillId="13" borderId="0" xfId="0" applyFont="1" applyFill="1" applyBorder="1" applyAlignment="1">
      <alignment horizontal="left"/>
    </xf>
    <xf numFmtId="0" fontId="24" fillId="13" borderId="0" xfId="0" applyFont="1" applyFill="1" applyBorder="1" applyAlignment="1">
      <alignment horizontal="center"/>
    </xf>
    <xf numFmtId="0" fontId="23" fillId="13" borderId="0" xfId="0" applyFont="1" applyFill="1" applyBorder="1" applyAlignment="1">
      <alignment/>
    </xf>
    <xf numFmtId="0" fontId="26" fillId="13" borderId="0" xfId="0" applyFont="1" applyFill="1" applyBorder="1" applyAlignment="1">
      <alignment vertical="center"/>
    </xf>
    <xf numFmtId="0" fontId="29" fillId="13" borderId="0" xfId="0" applyFont="1" applyFill="1" applyBorder="1" applyAlignment="1">
      <alignment vertical="center"/>
    </xf>
    <xf numFmtId="0" fontId="29" fillId="13" borderId="0" xfId="0" applyFont="1" applyFill="1" applyBorder="1" applyAlignment="1">
      <alignment horizontal="center" vertical="center" wrapText="1"/>
    </xf>
    <xf numFmtId="4" fontId="29" fillId="13" borderId="0" xfId="0" applyNumberFormat="1" applyFont="1" applyFill="1" applyBorder="1" applyAlignment="1">
      <alignment horizontal="center" vertical="center"/>
    </xf>
    <xf numFmtId="49" fontId="25" fillId="13" borderId="0" xfId="0" applyNumberFormat="1" applyFont="1" applyFill="1" applyBorder="1" applyAlignment="1">
      <alignment horizontal="left"/>
    </xf>
    <xf numFmtId="166" fontId="25" fillId="13" borderId="0" xfId="0" applyNumberFormat="1" applyFont="1" applyFill="1" applyBorder="1" applyAlignment="1">
      <alignment/>
    </xf>
    <xf numFmtId="3" fontId="25" fillId="13" borderId="0" xfId="0" applyNumberFormat="1" applyFont="1" applyFill="1" applyBorder="1" applyAlignment="1">
      <alignment horizontal="right"/>
    </xf>
    <xf numFmtId="49" fontId="26" fillId="13" borderId="0" xfId="0" applyNumberFormat="1" applyFont="1" applyFill="1" applyBorder="1" applyAlignment="1">
      <alignment horizontal="left" vertical="center"/>
    </xf>
    <xf numFmtId="3" fontId="26" fillId="13" borderId="0" xfId="0" applyNumberFormat="1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vertical="center" wrapText="1"/>
    </xf>
    <xf numFmtId="0" fontId="24" fillId="13" borderId="0" xfId="0" applyFont="1" applyFill="1" applyBorder="1" applyAlignment="1">
      <alignment horizontal="centerContinuous"/>
    </xf>
    <xf numFmtId="3" fontId="24" fillId="13" borderId="0" xfId="0" applyNumberFormat="1" applyFont="1" applyFill="1" applyBorder="1" applyAlignment="1">
      <alignment horizontal="centerContinuous"/>
    </xf>
    <xf numFmtId="3" fontId="23" fillId="13" borderId="0" xfId="0" applyNumberFormat="1" applyFont="1" applyFill="1" applyBorder="1" applyAlignment="1">
      <alignment/>
    </xf>
    <xf numFmtId="0" fontId="29" fillId="13" borderId="0" xfId="0" applyFont="1" applyFill="1" applyBorder="1" applyAlignment="1">
      <alignment/>
    </xf>
    <xf numFmtId="0" fontId="29" fillId="13" borderId="0" xfId="0" applyFont="1" applyFill="1" applyBorder="1" applyAlignment="1">
      <alignment horizontal="right"/>
    </xf>
    <xf numFmtId="0" fontId="29" fillId="13" borderId="0" xfId="0" applyFont="1" applyFill="1" applyBorder="1" applyAlignment="1">
      <alignment horizontal="center"/>
    </xf>
    <xf numFmtId="4" fontId="26" fillId="13" borderId="0" xfId="0" applyNumberFormat="1" applyFont="1" applyFill="1" applyBorder="1" applyAlignment="1">
      <alignment horizontal="right"/>
    </xf>
    <xf numFmtId="3" fontId="23" fillId="13" borderId="0" xfId="0" applyNumberFormat="1" applyFont="1" applyFill="1" applyBorder="1" applyAlignment="1">
      <alignment horizontal="right"/>
    </xf>
    <xf numFmtId="166" fontId="23" fillId="13" borderId="0" xfId="0" applyNumberFormat="1" applyFont="1" applyFill="1" applyBorder="1" applyAlignment="1">
      <alignment horizontal="right"/>
    </xf>
    <xf numFmtId="4" fontId="23" fillId="13" borderId="0" xfId="0" applyNumberFormat="1" applyFont="1" applyFill="1" applyBorder="1" applyAlignment="1">
      <alignment horizontal="right"/>
    </xf>
    <xf numFmtId="4" fontId="23" fillId="13" borderId="0" xfId="0" applyNumberFormat="1" applyFont="1" applyFill="1" applyBorder="1" applyAlignment="1">
      <alignment/>
    </xf>
    <xf numFmtId="0" fontId="25" fillId="0" borderId="52" xfId="0" applyFont="1" applyBorder="1" applyAlignment="1">
      <alignment horizontal="left"/>
    </xf>
    <xf numFmtId="0" fontId="25" fillId="0" borderId="41" xfId="0" applyFont="1" applyBorder="1" applyAlignment="1">
      <alignment/>
    </xf>
    <xf numFmtId="170" fontId="25" fillId="0" borderId="51" xfId="0" applyNumberFormat="1" applyFont="1" applyBorder="1" applyAlignment="1">
      <alignment/>
    </xf>
    <xf numFmtId="0" fontId="0" fillId="0" borderId="0" xfId="52">
      <alignment/>
      <protection/>
    </xf>
    <xf numFmtId="0" fontId="44" fillId="0" borderId="0" xfId="52" applyFont="1" applyAlignment="1">
      <alignment horizontal="center"/>
      <protection/>
    </xf>
    <xf numFmtId="0" fontId="45" fillId="0" borderId="0" xfId="52" applyFont="1" applyAlignment="1">
      <alignment horizontal="center"/>
      <protection/>
    </xf>
    <xf numFmtId="0" fontId="45" fillId="0" borderId="0" xfId="52" applyFont="1" applyAlignment="1">
      <alignment horizontal="right"/>
      <protection/>
    </xf>
    <xf numFmtId="0" fontId="3" fillId="0" borderId="63" xfId="52" applyFont="1" applyBorder="1">
      <alignment/>
      <protection/>
    </xf>
    <xf numFmtId="0" fontId="0" fillId="0" borderId="63" xfId="52" applyBorder="1">
      <alignment/>
      <protection/>
    </xf>
    <xf numFmtId="0" fontId="46" fillId="0" borderId="64" xfId="52" applyFont="1" applyBorder="1" applyAlignment="1">
      <alignment horizontal="right"/>
      <protection/>
    </xf>
    <xf numFmtId="0" fontId="0" fillId="0" borderId="63" xfId="52" applyBorder="1" applyAlignment="1">
      <alignment horizontal="left"/>
      <protection/>
    </xf>
    <xf numFmtId="0" fontId="0" fillId="0" borderId="65" xfId="52" applyBorder="1">
      <alignment/>
      <protection/>
    </xf>
    <xf numFmtId="0" fontId="3" fillId="0" borderId="66" xfId="52" applyFont="1" applyBorder="1">
      <alignment/>
      <protection/>
    </xf>
    <xf numFmtId="0" fontId="0" fillId="0" borderId="66" xfId="52" applyBorder="1">
      <alignment/>
      <protection/>
    </xf>
    <xf numFmtId="0" fontId="46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Alignment="1">
      <alignment horizontal="right"/>
      <protection/>
    </xf>
    <xf numFmtId="0" fontId="0" fillId="0" borderId="0" xfId="52" applyAlignment="1">
      <alignment/>
      <protection/>
    </xf>
    <xf numFmtId="49" fontId="46" fillId="20" borderId="67" xfId="52" applyNumberFormat="1" applyFont="1" applyFill="1" applyBorder="1">
      <alignment/>
      <protection/>
    </xf>
    <xf numFmtId="0" fontId="46" fillId="20" borderId="68" xfId="52" applyFont="1" applyFill="1" applyBorder="1" applyAlignment="1">
      <alignment horizontal="center"/>
      <protection/>
    </xf>
    <xf numFmtId="0" fontId="46" fillId="20" borderId="68" xfId="52" applyNumberFormat="1" applyFont="1" applyFill="1" applyBorder="1" applyAlignment="1">
      <alignment horizontal="center"/>
      <protection/>
    </xf>
    <xf numFmtId="0" fontId="46" fillId="20" borderId="67" xfId="52" applyFont="1" applyFill="1" applyBorder="1" applyAlignment="1">
      <alignment horizontal="center"/>
      <protection/>
    </xf>
    <xf numFmtId="0" fontId="1" fillId="0" borderId="69" xfId="52" applyFont="1" applyBorder="1" applyAlignment="1">
      <alignment horizontal="center"/>
      <protection/>
    </xf>
    <xf numFmtId="49" fontId="1" fillId="0" borderId="69" xfId="52" applyNumberFormat="1" applyFont="1" applyBorder="1" applyAlignment="1">
      <alignment horizontal="left"/>
      <protection/>
    </xf>
    <xf numFmtId="0" fontId="1" fillId="0" borderId="69" xfId="52" applyFont="1" applyBorder="1">
      <alignment/>
      <protection/>
    </xf>
    <xf numFmtId="0" fontId="0" fillId="0" borderId="69" xfId="52" applyBorder="1" applyAlignment="1">
      <alignment horizontal="center"/>
      <protection/>
    </xf>
    <xf numFmtId="0" fontId="0" fillId="0" borderId="69" xfId="52" applyNumberFormat="1" applyBorder="1" applyAlignment="1">
      <alignment horizontal="right"/>
      <protection/>
    </xf>
    <xf numFmtId="0" fontId="0" fillId="0" borderId="69" xfId="52" applyNumberFormat="1" applyBorder="1">
      <alignment/>
      <protection/>
    </xf>
    <xf numFmtId="0" fontId="0" fillId="0" borderId="0" xfId="52" applyNumberFormat="1">
      <alignment/>
      <protection/>
    </xf>
    <xf numFmtId="0" fontId="47" fillId="0" borderId="0" xfId="52" applyFont="1">
      <alignment/>
      <protection/>
    </xf>
    <xf numFmtId="0" fontId="0" fillId="0" borderId="69" xfId="52" applyFont="1" applyBorder="1" applyAlignment="1">
      <alignment horizontal="center" vertical="top"/>
      <protection/>
    </xf>
    <xf numFmtId="49" fontId="22" fillId="0" borderId="69" xfId="52" applyNumberFormat="1" applyFont="1" applyBorder="1" applyAlignment="1">
      <alignment horizontal="left" vertical="top"/>
      <protection/>
    </xf>
    <xf numFmtId="0" fontId="22" fillId="0" borderId="69" xfId="52" applyFont="1" applyBorder="1" applyAlignment="1">
      <alignment wrapText="1"/>
      <protection/>
    </xf>
    <xf numFmtId="49" fontId="22" fillId="0" borderId="69" xfId="52" applyNumberFormat="1" applyFont="1" applyBorder="1" applyAlignment="1">
      <alignment horizontal="center" shrinkToFit="1"/>
      <protection/>
    </xf>
    <xf numFmtId="4" fontId="22" fillId="0" borderId="69" xfId="52" applyNumberFormat="1" applyFont="1" applyBorder="1" applyAlignment="1">
      <alignment horizontal="right"/>
      <protection/>
    </xf>
    <xf numFmtId="4" fontId="22" fillId="0" borderId="69" xfId="52" applyNumberFormat="1" applyFont="1" applyBorder="1">
      <alignment/>
      <protection/>
    </xf>
    <xf numFmtId="0" fontId="0" fillId="21" borderId="70" xfId="52" applyFill="1" applyBorder="1" applyAlignment="1">
      <alignment horizontal="center"/>
      <protection/>
    </xf>
    <xf numFmtId="49" fontId="3" fillId="21" borderId="70" xfId="52" applyNumberFormat="1" applyFont="1" applyFill="1" applyBorder="1" applyAlignment="1">
      <alignment horizontal="left"/>
      <protection/>
    </xf>
    <xf numFmtId="0" fontId="3" fillId="21" borderId="70" xfId="52" applyFont="1" applyFill="1" applyBorder="1">
      <alignment/>
      <protection/>
    </xf>
    <xf numFmtId="4" fontId="0" fillId="21" borderId="70" xfId="52" applyNumberFormat="1" applyFill="1" applyBorder="1" applyAlignment="1">
      <alignment horizontal="right"/>
      <protection/>
    </xf>
    <xf numFmtId="4" fontId="1" fillId="21" borderId="70" xfId="52" applyNumberFormat="1" applyFont="1" applyFill="1" applyBorder="1">
      <alignment/>
      <protection/>
    </xf>
    <xf numFmtId="3" fontId="0" fillId="0" borderId="0" xfId="52" applyNumberFormat="1">
      <alignment/>
      <protection/>
    </xf>
    <xf numFmtId="0" fontId="0" fillId="21" borderId="69" xfId="52" applyFill="1" applyBorder="1" applyAlignment="1">
      <alignment horizontal="center"/>
      <protection/>
    </xf>
    <xf numFmtId="49" fontId="3" fillId="21" borderId="69" xfId="52" applyNumberFormat="1" applyFont="1" applyFill="1" applyBorder="1" applyAlignment="1">
      <alignment horizontal="left"/>
      <protection/>
    </xf>
    <xf numFmtId="0" fontId="3" fillId="21" borderId="69" xfId="52" applyFont="1" applyFill="1" applyBorder="1">
      <alignment/>
      <protection/>
    </xf>
    <xf numFmtId="4" fontId="0" fillId="21" borderId="69" xfId="52" applyNumberFormat="1" applyFill="1" applyBorder="1" applyAlignment="1">
      <alignment horizontal="right"/>
      <protection/>
    </xf>
    <xf numFmtId="4" fontId="1" fillId="21" borderId="69" xfId="52" applyNumberFormat="1" applyFont="1" applyFill="1" applyBorder="1">
      <alignment/>
      <protection/>
    </xf>
    <xf numFmtId="0" fontId="0" fillId="0" borderId="19" xfId="52" applyBorder="1">
      <alignment/>
      <protection/>
    </xf>
    <xf numFmtId="0" fontId="1" fillId="0" borderId="39" xfId="52" applyFont="1" applyBorder="1">
      <alignment/>
      <protection/>
    </xf>
    <xf numFmtId="0" fontId="0" fillId="0" borderId="20" xfId="52" applyBorder="1">
      <alignment/>
      <protection/>
    </xf>
    <xf numFmtId="3" fontId="1" fillId="0" borderId="71" xfId="52" applyNumberFormat="1" applyFont="1" applyBorder="1">
      <alignment/>
      <protection/>
    </xf>
    <xf numFmtId="0" fontId="0" fillId="0" borderId="0" xfId="52" applyBorder="1">
      <alignment/>
      <protection/>
    </xf>
    <xf numFmtId="0" fontId="48" fillId="0" borderId="0" xfId="52" applyFont="1" applyAlignment="1">
      <alignment/>
      <protection/>
    </xf>
    <xf numFmtId="0" fontId="49" fillId="0" borderId="0" xfId="52" applyFont="1" applyBorder="1">
      <alignment/>
      <protection/>
    </xf>
    <xf numFmtId="3" fontId="49" fillId="0" borderId="0" xfId="52" applyNumberFormat="1" applyFont="1" applyBorder="1" applyAlignment="1">
      <alignment horizontal="right"/>
      <protection/>
    </xf>
    <xf numFmtId="4" fontId="49" fillId="0" borderId="0" xfId="52" applyNumberFormat="1" applyFont="1" applyBorder="1">
      <alignment/>
      <protection/>
    </xf>
    <xf numFmtId="0" fontId="48" fillId="0" borderId="0" xfId="52" applyFont="1" applyBorder="1" applyAlignment="1">
      <alignment/>
      <protection/>
    </xf>
    <xf numFmtId="0" fontId="0" fillId="0" borderId="0" xfId="52" applyBorder="1" applyAlignment="1">
      <alignment horizontal="right"/>
      <protection/>
    </xf>
    <xf numFmtId="0" fontId="0" fillId="0" borderId="0" xfId="53">
      <alignment/>
      <protection/>
    </xf>
    <xf numFmtId="0" fontId="44" fillId="0" borderId="0" xfId="53" applyFont="1" applyAlignment="1">
      <alignment horizontal="center"/>
      <protection/>
    </xf>
    <xf numFmtId="0" fontId="45" fillId="0" borderId="0" xfId="53" applyFont="1" applyAlignment="1">
      <alignment horizontal="center"/>
      <protection/>
    </xf>
    <xf numFmtId="0" fontId="45" fillId="0" borderId="0" xfId="53" applyFont="1" applyAlignment="1">
      <alignment horizontal="right"/>
      <protection/>
    </xf>
    <xf numFmtId="0" fontId="3" fillId="0" borderId="63" xfId="53" applyFont="1" applyBorder="1">
      <alignment/>
      <protection/>
    </xf>
    <xf numFmtId="0" fontId="0" fillId="0" borderId="63" xfId="53" applyBorder="1">
      <alignment/>
      <protection/>
    </xf>
    <xf numFmtId="0" fontId="46" fillId="0" borderId="64" xfId="53" applyFont="1" applyBorder="1" applyAlignment="1">
      <alignment horizontal="right"/>
      <protection/>
    </xf>
    <xf numFmtId="0" fontId="0" fillId="0" borderId="63" xfId="53" applyBorder="1" applyAlignment="1">
      <alignment horizontal="left"/>
      <protection/>
    </xf>
    <xf numFmtId="0" fontId="0" fillId="0" borderId="65" xfId="53" applyBorder="1">
      <alignment/>
      <protection/>
    </xf>
    <xf numFmtId="0" fontId="3" fillId="0" borderId="66" xfId="53" applyFont="1" applyBorder="1">
      <alignment/>
      <protection/>
    </xf>
    <xf numFmtId="0" fontId="0" fillId="0" borderId="66" xfId="53" applyBorder="1">
      <alignment/>
      <protection/>
    </xf>
    <xf numFmtId="0" fontId="46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Alignment="1">
      <alignment horizontal="right"/>
      <protection/>
    </xf>
    <xf numFmtId="0" fontId="0" fillId="0" borderId="0" xfId="53" applyAlignment="1">
      <alignment/>
      <protection/>
    </xf>
    <xf numFmtId="49" fontId="46" fillId="20" borderId="67" xfId="53" applyNumberFormat="1" applyFont="1" applyFill="1" applyBorder="1">
      <alignment/>
      <protection/>
    </xf>
    <xf numFmtId="0" fontId="46" fillId="20" borderId="68" xfId="53" applyFont="1" applyFill="1" applyBorder="1" applyAlignment="1">
      <alignment horizontal="center"/>
      <protection/>
    </xf>
    <xf numFmtId="0" fontId="46" fillId="20" borderId="68" xfId="53" applyNumberFormat="1" applyFont="1" applyFill="1" applyBorder="1" applyAlignment="1">
      <alignment horizontal="center"/>
      <protection/>
    </xf>
    <xf numFmtId="0" fontId="46" fillId="20" borderId="67" xfId="53" applyFont="1" applyFill="1" applyBorder="1" applyAlignment="1">
      <alignment horizontal="center"/>
      <protection/>
    </xf>
    <xf numFmtId="0" fontId="1" fillId="0" borderId="69" xfId="53" applyFont="1" applyBorder="1" applyAlignment="1">
      <alignment horizontal="center"/>
      <protection/>
    </xf>
    <xf numFmtId="49" fontId="1" fillId="0" borderId="69" xfId="53" applyNumberFormat="1" applyFont="1" applyBorder="1" applyAlignment="1">
      <alignment horizontal="left"/>
      <protection/>
    </xf>
    <xf numFmtId="0" fontId="1" fillId="0" borderId="69" xfId="53" applyFont="1" applyBorder="1">
      <alignment/>
      <protection/>
    </xf>
    <xf numFmtId="0" fontId="0" fillId="0" borderId="69" xfId="53" applyBorder="1" applyAlignment="1">
      <alignment horizontal="center"/>
      <protection/>
    </xf>
    <xf numFmtId="0" fontId="0" fillId="0" borderId="69" xfId="53" applyNumberFormat="1" applyBorder="1" applyAlignment="1">
      <alignment horizontal="right"/>
      <protection/>
    </xf>
    <xf numFmtId="0" fontId="0" fillId="0" borderId="69" xfId="53" applyNumberFormat="1" applyBorder="1">
      <alignment/>
      <protection/>
    </xf>
    <xf numFmtId="0" fontId="0" fillId="0" borderId="0" xfId="53" applyNumberFormat="1">
      <alignment/>
      <protection/>
    </xf>
    <xf numFmtId="0" fontId="47" fillId="0" borderId="0" xfId="53" applyFont="1">
      <alignment/>
      <protection/>
    </xf>
    <xf numFmtId="0" fontId="0" fillId="0" borderId="69" xfId="53" applyFont="1" applyBorder="1" applyAlignment="1">
      <alignment horizontal="center" vertical="top"/>
      <protection/>
    </xf>
    <xf numFmtId="49" fontId="22" fillId="0" borderId="69" xfId="53" applyNumberFormat="1" applyFont="1" applyBorder="1" applyAlignment="1">
      <alignment horizontal="left" vertical="top"/>
      <protection/>
    </xf>
    <xf numFmtId="0" fontId="22" fillId="0" borderId="69" xfId="53" applyFont="1" applyBorder="1" applyAlignment="1">
      <alignment wrapText="1"/>
      <protection/>
    </xf>
    <xf numFmtId="49" fontId="22" fillId="0" borderId="69" xfId="53" applyNumberFormat="1" applyFont="1" applyBorder="1" applyAlignment="1">
      <alignment horizontal="center" shrinkToFit="1"/>
      <protection/>
    </xf>
    <xf numFmtId="4" fontId="22" fillId="0" borderId="69" xfId="53" applyNumberFormat="1" applyFont="1" applyBorder="1" applyAlignment="1">
      <alignment horizontal="right"/>
      <protection/>
    </xf>
    <xf numFmtId="4" fontId="22" fillId="0" borderId="69" xfId="53" applyNumberFormat="1" applyFont="1" applyBorder="1">
      <alignment/>
      <protection/>
    </xf>
    <xf numFmtId="0" fontId="0" fillId="21" borderId="70" xfId="53" applyFill="1" applyBorder="1" applyAlignment="1">
      <alignment horizontal="center"/>
      <protection/>
    </xf>
    <xf numFmtId="49" fontId="3" fillId="21" borderId="70" xfId="53" applyNumberFormat="1" applyFont="1" applyFill="1" applyBorder="1" applyAlignment="1">
      <alignment horizontal="left"/>
      <protection/>
    </xf>
    <xf numFmtId="0" fontId="3" fillId="21" borderId="70" xfId="53" applyFont="1" applyFill="1" applyBorder="1">
      <alignment/>
      <protection/>
    </xf>
    <xf numFmtId="4" fontId="0" fillId="21" borderId="70" xfId="53" applyNumberFormat="1" applyFill="1" applyBorder="1" applyAlignment="1">
      <alignment horizontal="right"/>
      <protection/>
    </xf>
    <xf numFmtId="4" fontId="1" fillId="21" borderId="70" xfId="53" applyNumberFormat="1" applyFont="1" applyFill="1" applyBorder="1">
      <alignment/>
      <protection/>
    </xf>
    <xf numFmtId="3" fontId="0" fillId="0" borderId="0" xfId="53" applyNumberFormat="1">
      <alignment/>
      <protection/>
    </xf>
    <xf numFmtId="0" fontId="0" fillId="21" borderId="69" xfId="53" applyFill="1" applyBorder="1" applyAlignment="1">
      <alignment horizontal="center"/>
      <protection/>
    </xf>
    <xf numFmtId="49" fontId="3" fillId="21" borderId="69" xfId="53" applyNumberFormat="1" applyFont="1" applyFill="1" applyBorder="1" applyAlignment="1">
      <alignment horizontal="left"/>
      <protection/>
    </xf>
    <xf numFmtId="0" fontId="3" fillId="21" borderId="69" xfId="53" applyFont="1" applyFill="1" applyBorder="1">
      <alignment/>
      <protection/>
    </xf>
    <xf numFmtId="4" fontId="0" fillId="21" borderId="69" xfId="53" applyNumberFormat="1" applyFill="1" applyBorder="1" applyAlignment="1">
      <alignment horizontal="right"/>
      <protection/>
    </xf>
    <xf numFmtId="4" fontId="1" fillId="21" borderId="69" xfId="53" applyNumberFormat="1" applyFont="1" applyFill="1" applyBorder="1">
      <alignment/>
      <protection/>
    </xf>
    <xf numFmtId="0" fontId="1" fillId="0" borderId="19" xfId="53" applyFont="1" applyBorder="1">
      <alignment/>
      <protection/>
    </xf>
    <xf numFmtId="0" fontId="1" fillId="0" borderId="39" xfId="53" applyFont="1" applyBorder="1">
      <alignment/>
      <protection/>
    </xf>
    <xf numFmtId="0" fontId="0" fillId="0" borderId="20" xfId="53" applyBorder="1">
      <alignment/>
      <protection/>
    </xf>
    <xf numFmtId="3" fontId="1" fillId="0" borderId="71" xfId="53" applyNumberFormat="1" applyFont="1" applyBorder="1">
      <alignment/>
      <protection/>
    </xf>
    <xf numFmtId="0" fontId="0" fillId="0" borderId="0" xfId="53" applyBorder="1">
      <alignment/>
      <protection/>
    </xf>
    <xf numFmtId="0" fontId="48" fillId="0" borderId="0" xfId="53" applyFont="1" applyAlignment="1">
      <alignment/>
      <protection/>
    </xf>
    <xf numFmtId="0" fontId="49" fillId="0" borderId="0" xfId="53" applyFont="1" applyBorder="1">
      <alignment/>
      <protection/>
    </xf>
    <xf numFmtId="3" fontId="49" fillId="0" borderId="0" xfId="53" applyNumberFormat="1" applyFont="1" applyBorder="1" applyAlignment="1">
      <alignment horizontal="right"/>
      <protection/>
    </xf>
    <xf numFmtId="4" fontId="49" fillId="0" borderId="0" xfId="53" applyNumberFormat="1" applyFont="1" applyBorder="1">
      <alignment/>
      <protection/>
    </xf>
    <xf numFmtId="0" fontId="48" fillId="0" borderId="0" xfId="53" applyFont="1" applyBorder="1" applyAlignment="1">
      <alignment/>
      <protection/>
    </xf>
    <xf numFmtId="0" fontId="0" fillId="0" borderId="0" xfId="53" applyBorder="1" applyAlignment="1">
      <alignment horizontal="right"/>
      <protection/>
    </xf>
    <xf numFmtId="172" fontId="50" fillId="0" borderId="0" xfId="54" applyNumberFormat="1" applyFont="1" applyAlignment="1">
      <alignment/>
      <protection/>
    </xf>
    <xf numFmtId="49" fontId="50" fillId="0" borderId="0" xfId="54" applyNumberFormat="1" applyFont="1" applyAlignment="1">
      <alignment/>
      <protection/>
    </xf>
    <xf numFmtId="173" fontId="50" fillId="0" borderId="0" xfId="54" applyNumberFormat="1" applyFont="1" applyFill="1" applyBorder="1" applyAlignment="1">
      <alignment/>
      <protection/>
    </xf>
    <xf numFmtId="174" fontId="50" fillId="0" borderId="0" xfId="54" applyNumberFormat="1" applyFont="1" applyAlignment="1">
      <alignment/>
      <protection/>
    </xf>
    <xf numFmtId="175" fontId="50" fillId="0" borderId="0" xfId="54" applyNumberFormat="1" applyFont="1" applyAlignment="1">
      <alignment/>
      <protection/>
    </xf>
    <xf numFmtId="0" fontId="23" fillId="0" borderId="0" xfId="54">
      <alignment/>
      <protection/>
    </xf>
    <xf numFmtId="49" fontId="51" fillId="0" borderId="18" xfId="54" applyNumberFormat="1" applyFont="1" applyBorder="1" applyAlignment="1">
      <alignment horizontal="right"/>
      <protection/>
    </xf>
    <xf numFmtId="49" fontId="51" fillId="0" borderId="18" xfId="54" applyNumberFormat="1" applyFont="1" applyBorder="1" applyAlignment="1">
      <alignment horizontal="left"/>
      <protection/>
    </xf>
    <xf numFmtId="0" fontId="51" fillId="0" borderId="18" xfId="54" applyNumberFormat="1" applyFont="1" applyBorder="1" applyAlignment="1">
      <alignment horizontal="left"/>
      <protection/>
    </xf>
    <xf numFmtId="49" fontId="51" fillId="0" borderId="18" xfId="54" applyNumberFormat="1" applyFont="1" applyBorder="1" applyAlignment="1">
      <alignment horizontal="center"/>
      <protection/>
    </xf>
    <xf numFmtId="0" fontId="52" fillId="0" borderId="0" xfId="54" applyFont="1">
      <alignment/>
      <protection/>
    </xf>
    <xf numFmtId="49" fontId="51" fillId="0" borderId="0" xfId="54" applyNumberFormat="1" applyFont="1" applyAlignment="1">
      <alignment horizontal="right"/>
      <protection/>
    </xf>
    <xf numFmtId="49" fontId="51" fillId="0" borderId="0" xfId="54" applyNumberFormat="1" applyFont="1" applyAlignment="1">
      <alignment horizontal="left"/>
      <protection/>
    </xf>
    <xf numFmtId="0" fontId="53" fillId="0" borderId="0" xfId="54" applyNumberFormat="1" applyFont="1" applyAlignment="1">
      <alignment horizontal="left"/>
      <protection/>
    </xf>
    <xf numFmtId="49" fontId="53" fillId="0" borderId="0" xfId="54" applyNumberFormat="1" applyFont="1" applyAlignment="1">
      <alignment horizontal="center"/>
      <protection/>
    </xf>
    <xf numFmtId="173" fontId="53" fillId="0" borderId="0" xfId="54" applyNumberFormat="1" applyFont="1" applyFill="1" applyBorder="1" applyAlignment="1">
      <alignment/>
      <protection/>
    </xf>
    <xf numFmtId="174" fontId="53" fillId="0" borderId="0" xfId="54" applyNumberFormat="1" applyFont="1" applyAlignment="1">
      <alignment/>
      <protection/>
    </xf>
    <xf numFmtId="175" fontId="53" fillId="0" borderId="0" xfId="54" applyNumberFormat="1" applyFont="1" applyAlignment="1">
      <alignment/>
      <protection/>
    </xf>
    <xf numFmtId="172" fontId="53" fillId="0" borderId="0" xfId="54" applyNumberFormat="1" applyFont="1" applyAlignment="1">
      <alignment/>
      <protection/>
    </xf>
    <xf numFmtId="0" fontId="53" fillId="0" borderId="0" xfId="54" applyFont="1">
      <alignment/>
      <protection/>
    </xf>
    <xf numFmtId="172" fontId="51" fillId="0" borderId="0" xfId="54" applyNumberFormat="1" applyFont="1" applyAlignment="1">
      <alignment/>
      <protection/>
    </xf>
    <xf numFmtId="0" fontId="51" fillId="0" borderId="0" xfId="54" applyNumberFormat="1" applyFont="1" applyAlignment="1">
      <alignment horizontal="left"/>
      <protection/>
    </xf>
    <xf numFmtId="49" fontId="51" fillId="0" borderId="0" xfId="54" applyNumberFormat="1" applyFont="1" applyAlignment="1">
      <alignment horizontal="center"/>
      <protection/>
    </xf>
    <xf numFmtId="173" fontId="51" fillId="0" borderId="0" xfId="54" applyNumberFormat="1" applyFont="1" applyFill="1" applyBorder="1" applyAlignment="1">
      <alignment/>
      <protection/>
    </xf>
    <xf numFmtId="174" fontId="51" fillId="0" borderId="0" xfId="54" applyNumberFormat="1" applyFont="1" applyAlignment="1">
      <alignment/>
      <protection/>
    </xf>
    <xf numFmtId="175" fontId="51" fillId="0" borderId="0" xfId="54" applyNumberFormat="1" applyFont="1" applyAlignment="1">
      <alignment/>
      <protection/>
    </xf>
    <xf numFmtId="0" fontId="51" fillId="0" borderId="0" xfId="54" applyFont="1">
      <alignment/>
      <protection/>
    </xf>
    <xf numFmtId="172" fontId="54" fillId="0" borderId="72" xfId="54" applyNumberFormat="1" applyFont="1" applyBorder="1" applyAlignment="1">
      <alignment horizontal="right" vertical="top"/>
      <protection/>
    </xf>
    <xf numFmtId="49" fontId="54" fillId="0" borderId="72" xfId="54" applyNumberFormat="1" applyFont="1" applyBorder="1" applyAlignment="1">
      <alignment horizontal="left" vertical="top"/>
      <protection/>
    </xf>
    <xf numFmtId="0" fontId="54" fillId="0" borderId="72" xfId="54" applyNumberFormat="1" applyFont="1" applyBorder="1" applyAlignment="1">
      <alignment horizontal="left" vertical="top" wrapText="1"/>
      <protection/>
    </xf>
    <xf numFmtId="49" fontId="54" fillId="0" borderId="72" xfId="54" applyNumberFormat="1" applyFont="1" applyBorder="1" applyAlignment="1">
      <alignment horizontal="center" vertical="top"/>
      <protection/>
    </xf>
    <xf numFmtId="173" fontId="55" fillId="0" borderId="72" xfId="54" applyNumberFormat="1" applyFont="1" applyFill="1" applyBorder="1" applyAlignment="1">
      <alignment horizontal="right" vertical="top"/>
      <protection/>
    </xf>
    <xf numFmtId="174" fontId="54" fillId="0" borderId="72" xfId="54" applyNumberFormat="1" applyFont="1" applyBorder="1" applyAlignment="1">
      <alignment horizontal="right" vertical="top"/>
      <protection/>
    </xf>
    <xf numFmtId="175" fontId="54" fillId="0" borderId="72" xfId="54" applyNumberFormat="1" applyFont="1" applyBorder="1" applyAlignment="1">
      <alignment horizontal="right" vertical="top"/>
      <protection/>
    </xf>
    <xf numFmtId="172" fontId="56" fillId="0" borderId="0" xfId="54" applyNumberFormat="1" applyFont="1" applyAlignment="1">
      <alignment horizontal="center" vertical="center"/>
      <protection/>
    </xf>
    <xf numFmtId="49" fontId="56" fillId="0" borderId="0" xfId="54" applyNumberFormat="1" applyFont="1" applyAlignment="1">
      <alignment horizontal="center" vertical="center"/>
      <protection/>
    </xf>
    <xf numFmtId="49" fontId="56" fillId="0" borderId="0" xfId="54" applyNumberFormat="1" applyFont="1" applyAlignment="1">
      <alignment horizontal="center" vertical="center" wrapText="1"/>
      <protection/>
    </xf>
    <xf numFmtId="173" fontId="56" fillId="0" borderId="0" xfId="54" applyNumberFormat="1" applyFont="1" applyFill="1" applyBorder="1" applyAlignment="1">
      <alignment horizontal="center" vertical="center"/>
      <protection/>
    </xf>
    <xf numFmtId="174" fontId="56" fillId="0" borderId="0" xfId="54" applyNumberFormat="1" applyFont="1" applyAlignment="1">
      <alignment horizontal="center" vertical="center"/>
      <protection/>
    </xf>
    <xf numFmtId="175" fontId="56" fillId="0" borderId="0" xfId="54" applyNumberFormat="1" applyFont="1" applyAlignment="1">
      <alignment horizontal="center" vertical="center"/>
      <protection/>
    </xf>
    <xf numFmtId="0" fontId="56" fillId="0" borderId="0" xfId="54" applyFont="1" applyAlignment="1">
      <alignment horizontal="center" vertical="center"/>
      <protection/>
    </xf>
    <xf numFmtId="0" fontId="25" fillId="0" borderId="0" xfId="54" applyFont="1">
      <alignment/>
      <protection/>
    </xf>
    <xf numFmtId="186" fontId="54" fillId="0" borderId="73" xfId="54" applyNumberFormat="1" applyFont="1" applyBorder="1" applyAlignment="1">
      <alignment horizontal="right" vertical="top"/>
      <protection/>
    </xf>
    <xf numFmtId="49" fontId="54" fillId="0" borderId="73" xfId="54" applyNumberFormat="1" applyFont="1" applyBorder="1" applyAlignment="1">
      <alignment horizontal="left" vertical="top"/>
      <protection/>
    </xf>
    <xf numFmtId="0" fontId="54" fillId="0" borderId="73" xfId="54" applyNumberFormat="1" applyFont="1" applyBorder="1" applyAlignment="1">
      <alignment horizontal="left" vertical="top" wrapText="1"/>
      <protection/>
    </xf>
    <xf numFmtId="49" fontId="54" fillId="0" borderId="73" xfId="54" applyNumberFormat="1" applyFont="1" applyBorder="1" applyAlignment="1">
      <alignment horizontal="center" vertical="top"/>
      <protection/>
    </xf>
    <xf numFmtId="187" fontId="55" fillId="0" borderId="73" xfId="54" applyNumberFormat="1" applyFont="1" applyFill="1" applyBorder="1" applyAlignment="1">
      <alignment horizontal="right" vertical="top"/>
      <protection/>
    </xf>
    <xf numFmtId="188" fontId="54" fillId="0" borderId="73" xfId="54" applyNumberFormat="1" applyFont="1" applyBorder="1" applyAlignment="1">
      <alignment horizontal="right" vertical="top"/>
      <protection/>
    </xf>
    <xf numFmtId="189" fontId="54" fillId="0" borderId="73" xfId="54" applyNumberFormat="1" applyFont="1" applyBorder="1" applyAlignment="1">
      <alignment horizontal="right" vertical="top"/>
      <protection/>
    </xf>
    <xf numFmtId="49" fontId="25" fillId="0" borderId="73" xfId="54" applyNumberFormat="1" applyFont="1" applyBorder="1" applyAlignment="1">
      <alignment horizontal="center" vertical="top"/>
      <protection/>
    </xf>
    <xf numFmtId="172" fontId="57" fillId="0" borderId="0" xfId="54" applyNumberFormat="1" applyFont="1" applyAlignment="1">
      <alignment horizontal="right" vertical="top"/>
      <protection/>
    </xf>
    <xf numFmtId="49" fontId="57" fillId="0" borderId="0" xfId="54" applyNumberFormat="1" applyFont="1" applyAlignment="1">
      <alignment horizontal="left" vertical="top"/>
      <protection/>
    </xf>
    <xf numFmtId="49" fontId="57" fillId="0" borderId="0" xfId="54" applyNumberFormat="1" applyFont="1" applyAlignment="1">
      <alignment horizontal="left" vertical="top" wrapText="1"/>
      <protection/>
    </xf>
    <xf numFmtId="49" fontId="57" fillId="0" borderId="0" xfId="54" applyNumberFormat="1" applyFont="1" applyAlignment="1">
      <alignment horizontal="center" vertical="top"/>
      <protection/>
    </xf>
    <xf numFmtId="173" fontId="58" fillId="0" borderId="0" xfId="54" applyNumberFormat="1" applyFont="1" applyFill="1" applyBorder="1" applyAlignment="1">
      <alignment horizontal="right" vertical="top"/>
      <protection/>
    </xf>
    <xf numFmtId="174" fontId="57" fillId="0" borderId="0" xfId="54" applyNumberFormat="1" applyFont="1" applyAlignment="1">
      <alignment horizontal="right" vertical="top"/>
      <protection/>
    </xf>
    <xf numFmtId="175" fontId="57" fillId="0" borderId="0" xfId="54" applyNumberFormat="1" applyFont="1" applyAlignment="1">
      <alignment horizontal="right" vertical="top"/>
      <protection/>
    </xf>
    <xf numFmtId="172" fontId="50" fillId="0" borderId="0" xfId="55" applyNumberFormat="1" applyFont="1" applyAlignment="1">
      <alignment/>
      <protection/>
    </xf>
    <xf numFmtId="49" fontId="50" fillId="0" borderId="0" xfId="55" applyNumberFormat="1" applyFont="1" applyAlignment="1">
      <alignment/>
      <protection/>
    </xf>
    <xf numFmtId="173" fontId="50" fillId="0" borderId="0" xfId="55" applyNumberFormat="1" applyFont="1" applyFill="1" applyBorder="1" applyAlignment="1">
      <alignment/>
      <protection/>
    </xf>
    <xf numFmtId="174" fontId="50" fillId="0" borderId="0" xfId="55" applyNumberFormat="1" applyFont="1" applyAlignment="1">
      <alignment/>
      <protection/>
    </xf>
    <xf numFmtId="175" fontId="50" fillId="0" borderId="0" xfId="55" applyNumberFormat="1" applyFont="1" applyAlignment="1">
      <alignment/>
      <protection/>
    </xf>
    <xf numFmtId="0" fontId="23" fillId="0" borderId="0" xfId="55">
      <alignment/>
      <protection/>
    </xf>
    <xf numFmtId="49" fontId="51" fillId="0" borderId="18" xfId="55" applyNumberFormat="1" applyFont="1" applyBorder="1" applyAlignment="1">
      <alignment horizontal="right"/>
      <protection/>
    </xf>
    <xf numFmtId="49" fontId="51" fillId="0" borderId="18" xfId="55" applyNumberFormat="1" applyFont="1" applyBorder="1" applyAlignment="1">
      <alignment horizontal="left"/>
      <protection/>
    </xf>
    <xf numFmtId="0" fontId="51" fillId="0" borderId="18" xfId="55" applyNumberFormat="1" applyFont="1" applyBorder="1" applyAlignment="1">
      <alignment horizontal="left"/>
      <protection/>
    </xf>
    <xf numFmtId="49" fontId="51" fillId="0" borderId="18" xfId="55" applyNumberFormat="1" applyFont="1" applyBorder="1" applyAlignment="1">
      <alignment horizontal="center"/>
      <protection/>
    </xf>
    <xf numFmtId="0" fontId="52" fillId="0" borderId="0" xfId="55" applyFont="1">
      <alignment/>
      <protection/>
    </xf>
    <xf numFmtId="49" fontId="51" fillId="0" borderId="0" xfId="55" applyNumberFormat="1" applyFont="1" applyAlignment="1">
      <alignment horizontal="right"/>
      <protection/>
    </xf>
    <xf numFmtId="49" fontId="51" fillId="0" borderId="0" xfId="55" applyNumberFormat="1" applyFont="1" applyAlignment="1">
      <alignment horizontal="left"/>
      <protection/>
    </xf>
    <xf numFmtId="0" fontId="53" fillId="0" borderId="0" xfId="55" applyNumberFormat="1" applyFont="1" applyAlignment="1">
      <alignment horizontal="left"/>
      <protection/>
    </xf>
    <xf numFmtId="49" fontId="53" fillId="0" borderId="0" xfId="55" applyNumberFormat="1" applyFont="1" applyAlignment="1">
      <alignment horizontal="center"/>
      <protection/>
    </xf>
    <xf numFmtId="173" fontId="53" fillId="0" borderId="0" xfId="55" applyNumberFormat="1" applyFont="1" applyFill="1" applyBorder="1" applyAlignment="1">
      <alignment/>
      <protection/>
    </xf>
    <xf numFmtId="174" fontId="53" fillId="0" borderId="0" xfId="55" applyNumberFormat="1" applyFont="1" applyAlignment="1">
      <alignment/>
      <protection/>
    </xf>
    <xf numFmtId="175" fontId="53" fillId="0" borderId="0" xfId="55" applyNumberFormat="1" applyFont="1" applyAlignment="1">
      <alignment/>
      <protection/>
    </xf>
    <xf numFmtId="172" fontId="53" fillId="0" borderId="0" xfId="55" applyNumberFormat="1" applyFont="1" applyAlignment="1">
      <alignment/>
      <protection/>
    </xf>
    <xf numFmtId="0" fontId="53" fillId="0" borderId="0" xfId="55" applyFont="1">
      <alignment/>
      <protection/>
    </xf>
    <xf numFmtId="172" fontId="51" fillId="0" borderId="0" xfId="55" applyNumberFormat="1" applyFont="1" applyAlignment="1">
      <alignment/>
      <protection/>
    </xf>
    <xf numFmtId="0" fontId="51" fillId="0" borderId="0" xfId="55" applyNumberFormat="1" applyFont="1" applyAlignment="1">
      <alignment horizontal="left"/>
      <protection/>
    </xf>
    <xf numFmtId="49" fontId="51" fillId="0" borderId="0" xfId="55" applyNumberFormat="1" applyFont="1" applyAlignment="1">
      <alignment horizontal="center"/>
      <protection/>
    </xf>
    <xf numFmtId="173" fontId="51" fillId="0" borderId="0" xfId="55" applyNumberFormat="1" applyFont="1" applyFill="1" applyBorder="1" applyAlignment="1">
      <alignment/>
      <protection/>
    </xf>
    <xf numFmtId="174" fontId="51" fillId="0" borderId="0" xfId="55" applyNumberFormat="1" applyFont="1" applyAlignment="1">
      <alignment/>
      <protection/>
    </xf>
    <xf numFmtId="175" fontId="51" fillId="0" borderId="0" xfId="55" applyNumberFormat="1" applyFont="1" applyAlignment="1">
      <alignment/>
      <protection/>
    </xf>
    <xf numFmtId="0" fontId="51" fillId="0" borderId="0" xfId="55" applyFont="1">
      <alignment/>
      <protection/>
    </xf>
    <xf numFmtId="172" fontId="54" fillId="0" borderId="72" xfId="55" applyNumberFormat="1" applyFont="1" applyBorder="1" applyAlignment="1">
      <alignment horizontal="right" vertical="top"/>
      <protection/>
    </xf>
    <xf numFmtId="49" fontId="54" fillId="0" borderId="72" xfId="55" applyNumberFormat="1" applyFont="1" applyBorder="1" applyAlignment="1">
      <alignment horizontal="left" vertical="top"/>
      <protection/>
    </xf>
    <xf numFmtId="0" fontId="54" fillId="0" borderId="72" xfId="55" applyNumberFormat="1" applyFont="1" applyBorder="1" applyAlignment="1">
      <alignment horizontal="left" vertical="top" wrapText="1"/>
      <protection/>
    </xf>
    <xf numFmtId="49" fontId="54" fillId="0" borderId="72" xfId="55" applyNumberFormat="1" applyFont="1" applyBorder="1" applyAlignment="1">
      <alignment horizontal="center" vertical="top"/>
      <protection/>
    </xf>
    <xf numFmtId="173" fontId="55" fillId="0" borderId="72" xfId="55" applyNumberFormat="1" applyFont="1" applyFill="1" applyBorder="1" applyAlignment="1">
      <alignment horizontal="right" vertical="top"/>
      <protection/>
    </xf>
    <xf numFmtId="174" fontId="54" fillId="0" borderId="72" xfId="55" applyNumberFormat="1" applyFont="1" applyBorder="1" applyAlignment="1">
      <alignment horizontal="right" vertical="top"/>
      <protection/>
    </xf>
    <xf numFmtId="175" fontId="54" fillId="0" borderId="72" xfId="55" applyNumberFormat="1" applyFont="1" applyBorder="1" applyAlignment="1">
      <alignment horizontal="right" vertical="top"/>
      <protection/>
    </xf>
    <xf numFmtId="172" fontId="56" fillId="0" borderId="0" xfId="55" applyNumberFormat="1" applyFont="1" applyAlignment="1">
      <alignment horizontal="center" vertical="center"/>
      <protection/>
    </xf>
    <xf numFmtId="49" fontId="56" fillId="0" borderId="0" xfId="55" applyNumberFormat="1" applyFont="1" applyAlignment="1">
      <alignment horizontal="center" vertical="center"/>
      <protection/>
    </xf>
    <xf numFmtId="49" fontId="56" fillId="0" borderId="0" xfId="55" applyNumberFormat="1" applyFont="1" applyAlignment="1">
      <alignment horizontal="center" vertical="center" wrapText="1"/>
      <protection/>
    </xf>
    <xf numFmtId="173" fontId="56" fillId="0" borderId="0" xfId="55" applyNumberFormat="1" applyFont="1" applyFill="1" applyBorder="1" applyAlignment="1">
      <alignment horizontal="center" vertical="center"/>
      <protection/>
    </xf>
    <xf numFmtId="174" fontId="56" fillId="0" borderId="0" xfId="55" applyNumberFormat="1" applyFont="1" applyAlignment="1">
      <alignment horizontal="center" vertical="center"/>
      <protection/>
    </xf>
    <xf numFmtId="175" fontId="56" fillId="0" borderId="0" xfId="55" applyNumberFormat="1" applyFont="1" applyAlignment="1">
      <alignment horizontal="center" vertical="center"/>
      <protection/>
    </xf>
    <xf numFmtId="0" fontId="56" fillId="0" borderId="0" xfId="55" applyFont="1" applyAlignment="1">
      <alignment horizontal="center" vertical="center"/>
      <protection/>
    </xf>
    <xf numFmtId="0" fontId="25" fillId="0" borderId="0" xfId="55" applyFont="1">
      <alignment/>
      <protection/>
    </xf>
    <xf numFmtId="186" fontId="54" fillId="0" borderId="73" xfId="55" applyNumberFormat="1" applyFont="1" applyBorder="1" applyAlignment="1">
      <alignment horizontal="right" vertical="top"/>
      <protection/>
    </xf>
    <xf numFmtId="49" fontId="54" fillId="0" borderId="73" xfId="55" applyNumberFormat="1" applyFont="1" applyBorder="1" applyAlignment="1">
      <alignment horizontal="left" vertical="top"/>
      <protection/>
    </xf>
    <xf numFmtId="0" fontId="54" fillId="0" borderId="73" xfId="55" applyNumberFormat="1" applyFont="1" applyBorder="1" applyAlignment="1">
      <alignment horizontal="left" vertical="top" wrapText="1"/>
      <protection/>
    </xf>
    <xf numFmtId="49" fontId="54" fillId="0" borderId="73" xfId="55" applyNumberFormat="1" applyFont="1" applyBorder="1" applyAlignment="1">
      <alignment horizontal="center" vertical="top"/>
      <protection/>
    </xf>
    <xf numFmtId="187" fontId="55" fillId="0" borderId="73" xfId="55" applyNumberFormat="1" applyFont="1" applyFill="1" applyBorder="1" applyAlignment="1">
      <alignment horizontal="right" vertical="top"/>
      <protection/>
    </xf>
    <xf numFmtId="188" fontId="54" fillId="0" borderId="73" xfId="55" applyNumberFormat="1" applyFont="1" applyBorder="1" applyAlignment="1">
      <alignment horizontal="right" vertical="top"/>
      <protection/>
    </xf>
    <xf numFmtId="189" fontId="54" fillId="0" borderId="73" xfId="55" applyNumberFormat="1" applyFont="1" applyBorder="1" applyAlignment="1">
      <alignment horizontal="right" vertical="top"/>
      <protection/>
    </xf>
    <xf numFmtId="49" fontId="25" fillId="0" borderId="73" xfId="55" applyNumberFormat="1" applyFont="1" applyBorder="1" applyAlignment="1">
      <alignment horizontal="center" vertical="top"/>
      <protection/>
    </xf>
    <xf numFmtId="172" fontId="57" fillId="0" borderId="0" xfId="55" applyNumberFormat="1" applyFont="1" applyAlignment="1">
      <alignment horizontal="right" vertical="top"/>
      <protection/>
    </xf>
    <xf numFmtId="49" fontId="57" fillId="0" borderId="0" xfId="55" applyNumberFormat="1" applyFont="1" applyAlignment="1">
      <alignment horizontal="left" vertical="top"/>
      <protection/>
    </xf>
    <xf numFmtId="49" fontId="57" fillId="0" borderId="0" xfId="55" applyNumberFormat="1" applyFont="1" applyAlignment="1">
      <alignment horizontal="left" vertical="top" wrapText="1"/>
      <protection/>
    </xf>
    <xf numFmtId="49" fontId="57" fillId="0" borderId="0" xfId="55" applyNumberFormat="1" applyFont="1" applyAlignment="1">
      <alignment horizontal="center" vertical="top"/>
      <protection/>
    </xf>
    <xf numFmtId="173" fontId="58" fillId="0" borderId="0" xfId="55" applyNumberFormat="1" applyFont="1" applyFill="1" applyBorder="1" applyAlignment="1">
      <alignment horizontal="right" vertical="top"/>
      <protection/>
    </xf>
    <xf numFmtId="174" fontId="57" fillId="0" borderId="0" xfId="55" applyNumberFormat="1" applyFont="1" applyAlignment="1">
      <alignment horizontal="right" vertical="top"/>
      <protection/>
    </xf>
    <xf numFmtId="175" fontId="57" fillId="0" borderId="0" xfId="55" applyNumberFormat="1" applyFont="1" applyAlignment="1">
      <alignment horizontal="right" vertical="top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59" fillId="0" borderId="0" xfId="0" applyNumberFormat="1" applyFont="1" applyAlignment="1">
      <alignment horizontal="right"/>
    </xf>
    <xf numFmtId="49" fontId="60" fillId="0" borderId="22" xfId="0" applyNumberFormat="1" applyFont="1" applyBorder="1" applyAlignment="1">
      <alignment horizontal="center" vertical="center" wrapText="1"/>
    </xf>
    <xf numFmtId="49" fontId="60" fillId="0" borderId="51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59" fillId="0" borderId="28" xfId="0" applyNumberFormat="1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49" fontId="59" fillId="0" borderId="51" xfId="0" applyNumberFormat="1" applyFont="1" applyBorder="1" applyAlignment="1">
      <alignment horizontal="center" vertical="center" wrapText="1"/>
    </xf>
    <xf numFmtId="49" fontId="62" fillId="0" borderId="74" xfId="0" applyNumberFormat="1" applyFont="1" applyBorder="1" applyAlignment="1">
      <alignment horizontal="center" vertical="center" wrapText="1"/>
    </xf>
    <xf numFmtId="0" fontId="62" fillId="0" borderId="75" xfId="0" applyFont="1" applyBorder="1" applyAlignment="1">
      <alignment horizontal="center" vertical="center" wrapText="1"/>
    </xf>
    <xf numFmtId="49" fontId="62" fillId="0" borderId="75" xfId="0" applyNumberFormat="1" applyFont="1" applyBorder="1" applyAlignment="1">
      <alignment horizontal="center" vertical="center" wrapText="1"/>
    </xf>
    <xf numFmtId="49" fontId="63" fillId="0" borderId="76" xfId="0" applyNumberFormat="1" applyFont="1" applyBorder="1" applyAlignment="1">
      <alignment/>
    </xf>
    <xf numFmtId="0" fontId="0" fillId="0" borderId="76" xfId="0" applyBorder="1" applyAlignment="1">
      <alignment/>
    </xf>
    <xf numFmtId="190" fontId="0" fillId="0" borderId="76" xfId="0" applyNumberFormat="1" applyBorder="1" applyAlignment="1">
      <alignment horizontal="center"/>
    </xf>
    <xf numFmtId="191" fontId="64" fillId="0" borderId="76" xfId="0" applyNumberFormat="1" applyFont="1" applyBorder="1" applyAlignment="1">
      <alignment horizontal="right"/>
    </xf>
    <xf numFmtId="49" fontId="65" fillId="0" borderId="24" xfId="0" applyNumberFormat="1" applyFont="1" applyBorder="1" applyAlignment="1">
      <alignment horizontal="center"/>
    </xf>
    <xf numFmtId="0" fontId="66" fillId="0" borderId="24" xfId="0" applyFont="1" applyBorder="1" applyAlignment="1">
      <alignment/>
    </xf>
    <xf numFmtId="190" fontId="65" fillId="0" borderId="24" xfId="0" applyNumberFormat="1" applyFont="1" applyBorder="1" applyAlignment="1">
      <alignment horizontal="center"/>
    </xf>
    <xf numFmtId="191" fontId="64" fillId="0" borderId="24" xfId="0" applyNumberFormat="1" applyFont="1" applyBorder="1" applyAlignment="1">
      <alignment horizontal="right"/>
    </xf>
    <xf numFmtId="49" fontId="67" fillId="0" borderId="24" xfId="0" applyNumberFormat="1" applyFont="1" applyBorder="1" applyAlignment="1">
      <alignment/>
    </xf>
    <xf numFmtId="49" fontId="68" fillId="0" borderId="24" xfId="0" applyNumberFormat="1" applyFont="1" applyBorder="1" applyAlignment="1">
      <alignment horizontal="center"/>
    </xf>
    <xf numFmtId="0" fontId="65" fillId="0" borderId="24" xfId="0" applyFont="1" applyBorder="1" applyAlignment="1">
      <alignment horizontal="justify"/>
    </xf>
    <xf numFmtId="0" fontId="0" fillId="0" borderId="0" xfId="0" applyBorder="1" applyAlignment="1">
      <alignment/>
    </xf>
    <xf numFmtId="190" fontId="68" fillId="0" borderId="24" xfId="0" applyNumberFormat="1" applyFont="1" applyBorder="1" applyAlignment="1">
      <alignment horizontal="center"/>
    </xf>
    <xf numFmtId="49" fontId="68" fillId="0" borderId="24" xfId="0" applyNumberFormat="1" applyFont="1" applyBorder="1" applyAlignment="1">
      <alignment/>
    </xf>
    <xf numFmtId="0" fontId="68" fillId="0" borderId="24" xfId="0" applyFont="1" applyBorder="1" applyAlignment="1">
      <alignment/>
    </xf>
    <xf numFmtId="0" fontId="65" fillId="0" borderId="28" xfId="0" applyFont="1" applyBorder="1" applyAlignment="1">
      <alignment horizontal="justify"/>
    </xf>
    <xf numFmtId="191" fontId="64" fillId="0" borderId="28" xfId="0" applyNumberFormat="1" applyFont="1" applyBorder="1" applyAlignment="1">
      <alignment horizontal="right"/>
    </xf>
    <xf numFmtId="0" fontId="67" fillId="0" borderId="24" xfId="0" applyFont="1" applyBorder="1" applyAlignment="1">
      <alignment/>
    </xf>
    <xf numFmtId="191" fontId="71" fillId="0" borderId="24" xfId="0" applyNumberFormat="1" applyFont="1" applyBorder="1" applyAlignment="1">
      <alignment horizontal="right"/>
    </xf>
    <xf numFmtId="195" fontId="68" fillId="0" borderId="24" xfId="0" applyNumberFormat="1" applyFont="1" applyBorder="1" applyAlignment="1">
      <alignment horizontal="center"/>
    </xf>
    <xf numFmtId="193" fontId="68" fillId="0" borderId="24" xfId="0" applyNumberFormat="1" applyFont="1" applyBorder="1" applyAlignment="1">
      <alignment horizontal="center"/>
    </xf>
    <xf numFmtId="49" fontId="68" fillId="0" borderId="24" xfId="0" applyNumberFormat="1" applyFont="1" applyBorder="1" applyAlignment="1">
      <alignment horizontal="center" vertical="top"/>
    </xf>
    <xf numFmtId="0" fontId="65" fillId="0" borderId="24" xfId="0" applyFont="1" applyBorder="1" applyAlignment="1">
      <alignment wrapText="1" shrinkToFit="1"/>
    </xf>
    <xf numFmtId="49" fontId="68" fillId="0" borderId="28" xfId="0" applyNumberFormat="1" applyFont="1" applyBorder="1" applyAlignment="1">
      <alignment horizontal="center"/>
    </xf>
    <xf numFmtId="0" fontId="65" fillId="0" borderId="28" xfId="0" applyFont="1" applyBorder="1" applyAlignment="1">
      <alignment wrapText="1" shrinkToFit="1"/>
    </xf>
    <xf numFmtId="193" fontId="68" fillId="0" borderId="28" xfId="0" applyNumberFormat="1" applyFont="1" applyBorder="1" applyAlignment="1">
      <alignment horizontal="center"/>
    </xf>
    <xf numFmtId="0" fontId="68" fillId="0" borderId="24" xfId="0" applyFont="1" applyBorder="1" applyAlignment="1">
      <alignment horizontal="left" indent="1"/>
    </xf>
    <xf numFmtId="0" fontId="68" fillId="0" borderId="24" xfId="0" applyFont="1" applyBorder="1" applyAlignment="1">
      <alignment wrapText="1"/>
    </xf>
    <xf numFmtId="193" fontId="68" fillId="0" borderId="24" xfId="0" applyNumberFormat="1" applyFont="1" applyBorder="1" applyAlignment="1">
      <alignment horizontal="center" vertical="top"/>
    </xf>
    <xf numFmtId="0" fontId="68" fillId="0" borderId="28" xfId="0" applyFont="1" applyBorder="1" applyAlignment="1">
      <alignment wrapText="1"/>
    </xf>
    <xf numFmtId="190" fontId="68" fillId="0" borderId="0" xfId="0" applyNumberFormat="1" applyFont="1" applyBorder="1" applyAlignment="1">
      <alignment horizontal="center"/>
    </xf>
    <xf numFmtId="16" fontId="68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49" fontId="68" fillId="0" borderId="24" xfId="0" applyNumberFormat="1" applyFont="1" applyBorder="1" applyAlignment="1">
      <alignment wrapText="1"/>
    </xf>
    <xf numFmtId="192" fontId="68" fillId="0" borderId="24" xfId="0" applyNumberFormat="1" applyFont="1" applyBorder="1" applyAlignment="1">
      <alignment horizontal="center"/>
    </xf>
    <xf numFmtId="49" fontId="65" fillId="0" borderId="28" xfId="0" applyNumberFormat="1" applyFont="1" applyBorder="1" applyAlignment="1">
      <alignment horizontal="center"/>
    </xf>
    <xf numFmtId="190" fontId="65" fillId="0" borderId="28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73" fillId="0" borderId="24" xfId="0" applyNumberFormat="1" applyFont="1" applyBorder="1" applyAlignment="1">
      <alignment horizontal="center"/>
    </xf>
    <xf numFmtId="0" fontId="73" fillId="0" borderId="24" xfId="0" applyFont="1" applyBorder="1" applyAlignment="1">
      <alignment wrapText="1" shrinkToFit="1"/>
    </xf>
    <xf numFmtId="190" fontId="73" fillId="0" borderId="24" xfId="0" applyNumberFormat="1" applyFont="1" applyBorder="1" applyAlignment="1">
      <alignment horizontal="center"/>
    </xf>
    <xf numFmtId="49" fontId="73" fillId="0" borderId="24" xfId="0" applyNumberFormat="1" applyFont="1" applyBorder="1" applyAlignment="1">
      <alignment/>
    </xf>
    <xf numFmtId="193" fontId="73" fillId="0" borderId="24" xfId="0" applyNumberFormat="1" applyFont="1" applyBorder="1" applyAlignment="1">
      <alignment horizontal="center"/>
    </xf>
    <xf numFmtId="0" fontId="73" fillId="0" borderId="28" xfId="0" applyFont="1" applyBorder="1" applyAlignment="1">
      <alignment wrapText="1" shrinkToFit="1"/>
    </xf>
    <xf numFmtId="191" fontId="71" fillId="0" borderId="28" xfId="0" applyNumberFormat="1" applyFont="1" applyBorder="1" applyAlignment="1">
      <alignment horizontal="right"/>
    </xf>
    <xf numFmtId="194" fontId="68" fillId="0" borderId="24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0" fontId="68" fillId="0" borderId="24" xfId="0" applyFont="1" applyBorder="1" applyAlignment="1">
      <alignment horizontal="left"/>
    </xf>
    <xf numFmtId="49" fontId="0" fillId="0" borderId="28" xfId="0" applyNumberFormat="1" applyBorder="1" applyAlignment="1">
      <alignment/>
    </xf>
    <xf numFmtId="195" fontId="68" fillId="0" borderId="28" xfId="0" applyNumberFormat="1" applyFont="1" applyBorder="1" applyAlignment="1">
      <alignment horizontal="center"/>
    </xf>
    <xf numFmtId="196" fontId="68" fillId="0" borderId="24" xfId="0" applyNumberFormat="1" applyFont="1" applyBorder="1" applyAlignment="1">
      <alignment horizontal="center"/>
    </xf>
    <xf numFmtId="190" fontId="0" fillId="0" borderId="24" xfId="0" applyNumberFormat="1" applyBorder="1" applyAlignment="1">
      <alignment horizontal="center"/>
    </xf>
    <xf numFmtId="0" fontId="67" fillId="0" borderId="24" xfId="0" applyFont="1" applyBorder="1" applyAlignment="1">
      <alignment/>
    </xf>
    <xf numFmtId="0" fontId="68" fillId="0" borderId="28" xfId="0" applyFont="1" applyBorder="1" applyAlignment="1">
      <alignment/>
    </xf>
    <xf numFmtId="0" fontId="0" fillId="0" borderId="28" xfId="0" applyBorder="1" applyAlignment="1">
      <alignment/>
    </xf>
    <xf numFmtId="190" fontId="0" fillId="0" borderId="28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1" fontId="0" fillId="0" borderId="0" xfId="0" applyNumberFormat="1" applyAlignment="1">
      <alignment horizontal="right"/>
    </xf>
    <xf numFmtId="0" fontId="0" fillId="0" borderId="0" xfId="58" applyFont="1">
      <alignment/>
    </xf>
    <xf numFmtId="0" fontId="0" fillId="0" borderId="0" xfId="58" applyFont="1">
      <alignment/>
    </xf>
    <xf numFmtId="0" fontId="0" fillId="0" borderId="0" xfId="58">
      <alignment/>
    </xf>
    <xf numFmtId="2" fontId="0" fillId="0" borderId="0" xfId="58" applyNumberFormat="1">
      <alignment/>
    </xf>
    <xf numFmtId="0" fontId="1" fillId="0" borderId="0" xfId="58" applyFont="1">
      <alignment/>
    </xf>
    <xf numFmtId="0" fontId="1" fillId="0" borderId="0" xfId="58" applyFont="1">
      <alignment/>
    </xf>
    <xf numFmtId="2" fontId="0" fillId="0" borderId="0" xfId="58" applyNumberFormat="1" applyFont="1" applyAlignment="1">
      <alignment horizontal="right"/>
    </xf>
    <xf numFmtId="4" fontId="0" fillId="0" borderId="0" xfId="58" applyNumberFormat="1">
      <alignment/>
    </xf>
    <xf numFmtId="4" fontId="1" fillId="0" borderId="0" xfId="58" applyNumberFormat="1" applyFont="1" applyAlignment="1">
      <alignment horizontal="right"/>
    </xf>
    <xf numFmtId="4" fontId="1" fillId="0" borderId="0" xfId="58" applyNumberFormat="1" applyFont="1">
      <alignment/>
    </xf>
    <xf numFmtId="3" fontId="1" fillId="0" borderId="0" xfId="58" applyNumberFormat="1" applyFont="1">
      <alignment/>
    </xf>
    <xf numFmtId="0" fontId="1" fillId="0" borderId="0" xfId="48" applyFont="1">
      <alignment/>
      <protection/>
    </xf>
    <xf numFmtId="0" fontId="0" fillId="0" borderId="0" xfId="61" applyFont="1">
      <alignment/>
      <protection/>
    </xf>
    <xf numFmtId="4" fontId="0" fillId="0" borderId="0" xfId="58" applyNumberFormat="1" applyFont="1" applyAlignment="1">
      <alignment horizontal="right"/>
    </xf>
    <xf numFmtId="4" fontId="0" fillId="0" borderId="0" xfId="58" applyNumberFormat="1" applyAlignment="1">
      <alignment horizontal="right"/>
    </xf>
    <xf numFmtId="2" fontId="0" fillId="0" borderId="0" xfId="58" applyNumberFormat="1" applyAlignment="1">
      <alignment horizontal="right"/>
    </xf>
    <xf numFmtId="0" fontId="0" fillId="0" borderId="0" xfId="58" applyFont="1" applyAlignment="1">
      <alignment horizontal="right"/>
    </xf>
    <xf numFmtId="4" fontId="0" fillId="0" borderId="0" xfId="58" applyNumberFormat="1" applyFont="1" applyAlignment="1">
      <alignment horizontal="right"/>
    </xf>
    <xf numFmtId="2" fontId="0" fillId="0" borderId="0" xfId="58" applyNumberFormat="1" applyFont="1">
      <alignment/>
    </xf>
    <xf numFmtId="0" fontId="0" fillId="0" borderId="0" xfId="58" applyAlignment="1">
      <alignment horizontal="right"/>
    </xf>
    <xf numFmtId="2" fontId="0" fillId="0" borderId="0" xfId="60" applyNumberFormat="1" applyAlignment="1">
      <alignment horizontal="right"/>
      <protection/>
    </xf>
    <xf numFmtId="4" fontId="1" fillId="0" borderId="0" xfId="58" applyNumberFormat="1" applyFont="1">
      <alignment/>
    </xf>
    <xf numFmtId="202" fontId="0" fillId="0" borderId="0" xfId="58" applyNumberFormat="1" applyFont="1" applyAlignment="1">
      <alignment horizontal="right"/>
    </xf>
    <xf numFmtId="201" fontId="0" fillId="0" borderId="0" xfId="58" applyNumberFormat="1" applyFont="1" applyAlignment="1">
      <alignment horizontal="right"/>
    </xf>
    <xf numFmtId="2" fontId="0" fillId="0" borderId="0" xfId="58" applyNumberFormat="1" applyFont="1" applyAlignment="1">
      <alignment horizontal="right"/>
    </xf>
    <xf numFmtId="0" fontId="0" fillId="0" borderId="0" xfId="58" applyFont="1" applyAlignment="1">
      <alignment horizontal="right"/>
    </xf>
    <xf numFmtId="4" fontId="0" fillId="0" borderId="0" xfId="58" applyNumberFormat="1" applyFont="1">
      <alignment/>
    </xf>
    <xf numFmtId="4" fontId="1" fillId="0" borderId="0" xfId="58" applyNumberFormat="1" applyFont="1" applyAlignment="1">
      <alignment horizontal="right"/>
    </xf>
    <xf numFmtId="2" fontId="1" fillId="0" borderId="0" xfId="58" applyNumberFormat="1" applyFont="1" applyAlignment="1">
      <alignment horizontal="right"/>
    </xf>
    <xf numFmtId="1" fontId="0" fillId="0" borderId="0" xfId="49" applyNumberFormat="1" applyFont="1" applyAlignment="1">
      <alignment horizontal="left"/>
      <protection/>
    </xf>
    <xf numFmtId="2" fontId="0" fillId="0" borderId="0" xfId="50" applyNumberFormat="1" applyAlignment="1">
      <alignment horizontal="right"/>
      <protection/>
    </xf>
    <xf numFmtId="4" fontId="0" fillId="0" borderId="0" xfId="49" applyNumberFormat="1" applyFont="1" applyAlignment="1">
      <alignment horizontal="right"/>
      <protection/>
    </xf>
    <xf numFmtId="4" fontId="0" fillId="0" borderId="0" xfId="58" applyNumberFormat="1" applyFont="1">
      <alignment/>
    </xf>
    <xf numFmtId="2" fontId="0" fillId="0" borderId="0" xfId="60" applyNumberFormat="1" applyFont="1" applyAlignment="1">
      <alignment horizontal="right"/>
      <protection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4" fontId="0" fillId="0" borderId="0" xfId="60" applyNumberFormat="1" applyFont="1" applyAlignment="1">
      <alignment horizontal="right"/>
      <protection/>
    </xf>
    <xf numFmtId="0" fontId="0" fillId="0" borderId="0" xfId="60">
      <alignment/>
      <protection/>
    </xf>
    <xf numFmtId="3" fontId="0" fillId="0" borderId="0" xfId="60" applyNumberFormat="1">
      <alignment/>
      <protection/>
    </xf>
    <xf numFmtId="4" fontId="0" fillId="0" borderId="0" xfId="60" applyNumberFormat="1" applyAlignment="1">
      <alignment horizontal="right"/>
      <protection/>
    </xf>
    <xf numFmtId="0" fontId="0" fillId="0" borderId="0" xfId="58" applyFill="1">
      <alignment/>
    </xf>
    <xf numFmtId="2" fontId="0" fillId="0" borderId="0" xfId="58" applyNumberFormat="1" applyFill="1" applyAlignment="1">
      <alignment horizontal="right"/>
    </xf>
    <xf numFmtId="4" fontId="0" fillId="0" borderId="0" xfId="58" applyNumberFormat="1" applyFont="1" applyFill="1" applyAlignment="1">
      <alignment horizontal="right"/>
    </xf>
    <xf numFmtId="0" fontId="0" fillId="0" borderId="0" xfId="58" applyFont="1" applyFill="1">
      <alignment/>
    </xf>
    <xf numFmtId="4" fontId="0" fillId="0" borderId="0" xfId="58" applyNumberFormat="1" applyFill="1" applyAlignment="1">
      <alignment horizontal="right"/>
    </xf>
    <xf numFmtId="0" fontId="0" fillId="0" borderId="0" xfId="58" applyFont="1" applyBorder="1">
      <alignment/>
    </xf>
    <xf numFmtId="0" fontId="0" fillId="0" borderId="0" xfId="58" applyBorder="1" applyAlignment="1">
      <alignment horizontal="left"/>
    </xf>
    <xf numFmtId="1" fontId="0" fillId="0" borderId="0" xfId="58" applyNumberFormat="1" applyFont="1" applyAlignment="1">
      <alignment horizontal="right"/>
    </xf>
    <xf numFmtId="2" fontId="0" fillId="0" borderId="0" xfId="58" applyNumberFormat="1" applyFont="1">
      <alignment/>
    </xf>
    <xf numFmtId="0" fontId="0" fillId="0" borderId="0" xfId="58" applyAlignment="1">
      <alignment horizontal="left"/>
    </xf>
    <xf numFmtId="0" fontId="0" fillId="0" borderId="0" xfId="58" applyBorder="1">
      <alignment/>
    </xf>
    <xf numFmtId="1" fontId="0" fillId="0" borderId="0" xfId="58" applyNumberFormat="1" applyAlignment="1">
      <alignment horizontal="right"/>
    </xf>
    <xf numFmtId="0" fontId="1" fillId="0" borderId="0" xfId="58" applyFont="1" applyAlignment="1">
      <alignment horizontal="right"/>
    </xf>
    <xf numFmtId="2" fontId="1" fillId="0" borderId="0" xfId="58" applyNumberFormat="1" applyFont="1">
      <alignment/>
    </xf>
    <xf numFmtId="0" fontId="0" fillId="0" borderId="0" xfId="59" applyFont="1">
      <alignment/>
    </xf>
    <xf numFmtId="0" fontId="0" fillId="0" borderId="0" xfId="59" applyFont="1">
      <alignment/>
    </xf>
    <xf numFmtId="0" fontId="0" fillId="0" borderId="0" xfId="59">
      <alignment/>
    </xf>
    <xf numFmtId="2" fontId="0" fillId="0" borderId="0" xfId="59" applyNumberFormat="1">
      <alignment/>
    </xf>
    <xf numFmtId="0" fontId="1" fillId="0" borderId="0" xfId="59" applyFont="1">
      <alignment/>
    </xf>
    <xf numFmtId="0" fontId="1" fillId="0" borderId="0" xfId="59" applyFont="1">
      <alignment/>
    </xf>
    <xf numFmtId="2" fontId="0" fillId="0" borderId="0" xfId="59" applyNumberFormat="1" applyFont="1" applyAlignment="1">
      <alignment horizontal="right"/>
    </xf>
    <xf numFmtId="4" fontId="0" fillId="0" borderId="0" xfId="59" applyNumberFormat="1">
      <alignment/>
    </xf>
    <xf numFmtId="4" fontId="1" fillId="0" borderId="0" xfId="59" applyNumberFormat="1" applyFont="1" applyAlignment="1">
      <alignment horizontal="right"/>
    </xf>
    <xf numFmtId="4" fontId="1" fillId="0" borderId="0" xfId="59" applyNumberFormat="1" applyFont="1">
      <alignment/>
    </xf>
    <xf numFmtId="4" fontId="0" fillId="0" borderId="0" xfId="59" applyNumberFormat="1" applyFont="1" applyAlignment="1">
      <alignment horizontal="right"/>
    </xf>
    <xf numFmtId="4" fontId="0" fillId="0" borderId="0" xfId="59" applyNumberFormat="1" applyAlignment="1">
      <alignment horizontal="right"/>
    </xf>
    <xf numFmtId="0" fontId="0" fillId="0" borderId="0" xfId="59" applyAlignment="1">
      <alignment horizontal="right"/>
    </xf>
    <xf numFmtId="2" fontId="0" fillId="0" borderId="0" xfId="59" applyNumberFormat="1" applyAlignment="1">
      <alignment horizontal="right"/>
    </xf>
    <xf numFmtId="201" fontId="0" fillId="0" borderId="0" xfId="59" applyNumberFormat="1" applyFont="1" applyAlignment="1">
      <alignment horizontal="right"/>
    </xf>
    <xf numFmtId="0" fontId="0" fillId="0" borderId="0" xfId="59" applyFont="1" applyAlignment="1">
      <alignment horizontal="right"/>
    </xf>
    <xf numFmtId="4" fontId="0" fillId="0" borderId="0" xfId="59" applyNumberFormat="1" applyFont="1" applyAlignment="1">
      <alignment horizontal="right"/>
    </xf>
    <xf numFmtId="2" fontId="0" fillId="0" borderId="0" xfId="59" applyNumberFormat="1" applyFont="1">
      <alignment/>
    </xf>
    <xf numFmtId="0" fontId="0" fillId="0" borderId="0" xfId="59" applyNumberFormat="1" applyAlignment="1">
      <alignment horizontal="right"/>
    </xf>
    <xf numFmtId="0" fontId="0" fillId="0" borderId="0" xfId="49" applyFont="1">
      <alignment/>
      <protection/>
    </xf>
    <xf numFmtId="4" fontId="1" fillId="0" borderId="0" xfId="59" applyNumberFormat="1" applyFont="1">
      <alignment/>
    </xf>
    <xf numFmtId="202" fontId="0" fillId="0" borderId="0" xfId="59" applyNumberFormat="1" applyFont="1" applyAlignment="1">
      <alignment horizontal="right"/>
    </xf>
    <xf numFmtId="0" fontId="0" fillId="0" borderId="0" xfId="59" applyFont="1" applyAlignment="1">
      <alignment horizontal="right"/>
    </xf>
    <xf numFmtId="4" fontId="1" fillId="0" borderId="0" xfId="59" applyNumberFormat="1" applyFont="1" applyAlignment="1">
      <alignment horizontal="right"/>
    </xf>
    <xf numFmtId="4" fontId="0" fillId="0" borderId="0" xfId="59" applyNumberFormat="1" applyFont="1">
      <alignment/>
    </xf>
    <xf numFmtId="2" fontId="1" fillId="0" borderId="0" xfId="59" applyNumberFormat="1" applyFont="1" applyAlignment="1">
      <alignment horizontal="right"/>
    </xf>
    <xf numFmtId="4" fontId="0" fillId="0" borderId="0" xfId="59" applyNumberFormat="1" applyFont="1">
      <alignment/>
    </xf>
    <xf numFmtId="0" fontId="0" fillId="0" borderId="0" xfId="59" applyFill="1">
      <alignment/>
    </xf>
    <xf numFmtId="2" fontId="0" fillId="0" borderId="0" xfId="59" applyNumberFormat="1" applyFill="1" applyAlignment="1">
      <alignment horizontal="right"/>
    </xf>
    <xf numFmtId="4" fontId="0" fillId="0" borderId="0" xfId="59" applyNumberFormat="1" applyFont="1" applyFill="1" applyAlignment="1">
      <alignment horizontal="right"/>
    </xf>
    <xf numFmtId="0" fontId="0" fillId="0" borderId="0" xfId="59" applyFont="1" applyFill="1">
      <alignment/>
    </xf>
    <xf numFmtId="4" fontId="0" fillId="0" borderId="0" xfId="59" applyNumberFormat="1" applyFill="1" applyAlignment="1">
      <alignment horizontal="right"/>
    </xf>
    <xf numFmtId="0" fontId="0" fillId="0" borderId="0" xfId="59" applyFont="1" applyBorder="1">
      <alignment/>
    </xf>
    <xf numFmtId="0" fontId="0" fillId="0" borderId="0" xfId="59" applyBorder="1" applyAlignment="1">
      <alignment horizontal="left"/>
    </xf>
    <xf numFmtId="1" fontId="0" fillId="0" borderId="0" xfId="59" applyNumberFormat="1" applyFont="1" applyAlignment="1">
      <alignment horizontal="right"/>
    </xf>
    <xf numFmtId="2" fontId="0" fillId="0" borderId="0" xfId="59" applyNumberFormat="1" applyFont="1">
      <alignment/>
    </xf>
    <xf numFmtId="0" fontId="0" fillId="0" borderId="0" xfId="59" applyAlignment="1">
      <alignment horizontal="left"/>
    </xf>
    <xf numFmtId="0" fontId="0" fillId="0" borderId="0" xfId="59" applyBorder="1">
      <alignment/>
    </xf>
    <xf numFmtId="1" fontId="0" fillId="0" borderId="0" xfId="59" applyNumberFormat="1" applyAlignment="1">
      <alignment horizontal="right"/>
    </xf>
    <xf numFmtId="0" fontId="1" fillId="0" borderId="0" xfId="59" applyFont="1" applyAlignment="1">
      <alignment horizontal="right"/>
    </xf>
    <xf numFmtId="2" fontId="1" fillId="0" borderId="0" xfId="59" applyNumberFormat="1" applyFont="1">
      <alignment/>
    </xf>
    <xf numFmtId="0" fontId="75" fillId="0" borderId="0" xfId="59" applyFont="1">
      <alignment/>
    </xf>
    <xf numFmtId="0" fontId="76" fillId="0" borderId="0" xfId="59" applyFont="1">
      <alignment/>
    </xf>
    <xf numFmtId="4" fontId="76" fillId="0" borderId="0" xfId="59" applyNumberFormat="1" applyFont="1">
      <alignment/>
    </xf>
    <xf numFmtId="0" fontId="0" fillId="0" borderId="0" xfId="56" applyFont="1">
      <alignment/>
    </xf>
    <xf numFmtId="0" fontId="0" fillId="0" borderId="0" xfId="56" applyFont="1">
      <alignment/>
    </xf>
    <xf numFmtId="0" fontId="0" fillId="0" borderId="0" xfId="56">
      <alignment/>
    </xf>
    <xf numFmtId="2" fontId="0" fillId="0" borderId="0" xfId="56" applyNumberFormat="1">
      <alignment/>
    </xf>
    <xf numFmtId="0" fontId="1" fillId="0" borderId="0" xfId="56" applyFont="1">
      <alignment/>
    </xf>
    <xf numFmtId="0" fontId="1" fillId="0" borderId="0" xfId="56" applyFont="1">
      <alignment/>
    </xf>
    <xf numFmtId="2" fontId="0" fillId="0" borderId="0" xfId="56" applyNumberFormat="1" applyFont="1" applyAlignment="1">
      <alignment horizontal="right"/>
    </xf>
    <xf numFmtId="4" fontId="0" fillId="0" borderId="0" xfId="56" applyNumberFormat="1">
      <alignment/>
    </xf>
    <xf numFmtId="4" fontId="1" fillId="0" borderId="0" xfId="56" applyNumberFormat="1" applyFont="1" applyAlignment="1">
      <alignment horizontal="right"/>
    </xf>
    <xf numFmtId="4" fontId="1" fillId="0" borderId="0" xfId="56" applyNumberFormat="1" applyFont="1">
      <alignment/>
    </xf>
    <xf numFmtId="0" fontId="3" fillId="0" borderId="0" xfId="56" applyFont="1">
      <alignment/>
    </xf>
    <xf numFmtId="201" fontId="0" fillId="0" borderId="0" xfId="56" applyNumberFormat="1" applyFont="1" applyAlignment="1">
      <alignment horizontal="right"/>
    </xf>
    <xf numFmtId="4" fontId="0" fillId="0" borderId="0" xfId="56" applyNumberFormat="1" applyAlignment="1">
      <alignment horizontal="right"/>
    </xf>
    <xf numFmtId="4" fontId="0" fillId="0" borderId="0" xfId="56" applyNumberFormat="1" applyFont="1" applyAlignment="1">
      <alignment horizontal="right"/>
    </xf>
    <xf numFmtId="0" fontId="0" fillId="0" borderId="0" xfId="56" applyFont="1" applyAlignment="1">
      <alignment horizontal="right"/>
    </xf>
    <xf numFmtId="0" fontId="0" fillId="0" borderId="0" xfId="56" applyNumberFormat="1" applyFont="1" applyAlignment="1">
      <alignment horizontal="right"/>
    </xf>
    <xf numFmtId="2" fontId="0" fillId="0" borderId="0" xfId="56" applyNumberFormat="1" applyFont="1">
      <alignment/>
    </xf>
    <xf numFmtId="4" fontId="0" fillId="0" borderId="0" xfId="56" applyNumberFormat="1" applyFont="1" applyAlignment="1">
      <alignment horizontal="right"/>
    </xf>
    <xf numFmtId="1" fontId="0" fillId="0" borderId="0" xfId="56" applyNumberFormat="1" applyFont="1" applyAlignment="1">
      <alignment horizontal="right"/>
    </xf>
    <xf numFmtId="4" fontId="0" fillId="0" borderId="0" xfId="56" applyNumberFormat="1" applyFont="1">
      <alignment/>
    </xf>
    <xf numFmtId="4" fontId="1" fillId="0" borderId="0" xfId="56" applyNumberFormat="1" applyFont="1" applyAlignment="1">
      <alignment horizontal="right"/>
    </xf>
    <xf numFmtId="2" fontId="0" fillId="0" borderId="0" xfId="56" applyNumberFormat="1" applyAlignment="1">
      <alignment horizontal="right"/>
    </xf>
    <xf numFmtId="2" fontId="1" fillId="0" borderId="0" xfId="56" applyNumberFormat="1" applyFont="1" applyAlignment="1">
      <alignment horizontal="right"/>
    </xf>
    <xf numFmtId="0" fontId="0" fillId="0" borderId="0" xfId="56" applyAlignment="1">
      <alignment horizontal="right"/>
    </xf>
    <xf numFmtId="3" fontId="0" fillId="0" borderId="0" xfId="56" applyNumberFormat="1">
      <alignment/>
    </xf>
    <xf numFmtId="2" fontId="1" fillId="0" borderId="0" xfId="56" applyNumberFormat="1" applyFont="1">
      <alignment/>
    </xf>
    <xf numFmtId="0" fontId="1" fillId="0" borderId="0" xfId="60" applyFont="1">
      <alignment/>
      <protection/>
    </xf>
    <xf numFmtId="0" fontId="0" fillId="0" borderId="0" xfId="56" applyFill="1">
      <alignment/>
    </xf>
    <xf numFmtId="2" fontId="0" fillId="0" borderId="0" xfId="56" applyNumberFormat="1" applyFill="1" applyAlignment="1">
      <alignment horizontal="right"/>
    </xf>
    <xf numFmtId="4" fontId="0" fillId="0" borderId="0" xfId="56" applyNumberFormat="1" applyFont="1" applyFill="1" applyAlignment="1">
      <alignment horizontal="right"/>
    </xf>
    <xf numFmtId="0" fontId="0" fillId="0" borderId="0" xfId="56" applyFont="1" applyFill="1">
      <alignment/>
    </xf>
    <xf numFmtId="4" fontId="0" fillId="0" borderId="0" xfId="56" applyNumberFormat="1" applyFill="1" applyAlignment="1">
      <alignment horizontal="right"/>
    </xf>
    <xf numFmtId="0" fontId="0" fillId="0" borderId="0" xfId="56" applyFont="1" applyBorder="1">
      <alignment/>
    </xf>
    <xf numFmtId="0" fontId="0" fillId="0" borderId="0" xfId="56" applyBorder="1" applyAlignment="1">
      <alignment horizontal="left"/>
    </xf>
    <xf numFmtId="2" fontId="0" fillId="0" borderId="0" xfId="56" applyNumberFormat="1" applyFont="1">
      <alignment/>
    </xf>
    <xf numFmtId="0" fontId="0" fillId="0" borderId="0" xfId="56" applyAlignment="1">
      <alignment horizontal="left"/>
    </xf>
    <xf numFmtId="4" fontId="0" fillId="0" borderId="0" xfId="56" applyNumberFormat="1" applyFont="1">
      <alignment/>
    </xf>
    <xf numFmtId="0" fontId="0" fillId="0" borderId="0" xfId="56" applyBorder="1">
      <alignment/>
    </xf>
    <xf numFmtId="1" fontId="0" fillId="0" borderId="0" xfId="56" applyNumberFormat="1" applyAlignment="1">
      <alignment horizontal="right"/>
    </xf>
    <xf numFmtId="0" fontId="1" fillId="0" borderId="0" xfId="56" applyFont="1" applyAlignment="1">
      <alignment horizontal="right"/>
    </xf>
    <xf numFmtId="0" fontId="76" fillId="0" borderId="0" xfId="56" applyFont="1">
      <alignment/>
    </xf>
    <xf numFmtId="0" fontId="0" fillId="0" borderId="0" xfId="57" applyFont="1">
      <alignment/>
    </xf>
    <xf numFmtId="0" fontId="0" fillId="0" borderId="0" xfId="57" applyFont="1">
      <alignment/>
    </xf>
    <xf numFmtId="0" fontId="0" fillId="0" borderId="0" xfId="57">
      <alignment/>
    </xf>
    <xf numFmtId="2" fontId="0" fillId="0" borderId="0" xfId="57" applyNumberFormat="1">
      <alignment/>
    </xf>
    <xf numFmtId="0" fontId="1" fillId="0" borderId="0" xfId="57" applyFont="1">
      <alignment/>
    </xf>
    <xf numFmtId="0" fontId="1" fillId="0" borderId="0" xfId="57" applyFont="1">
      <alignment/>
    </xf>
    <xf numFmtId="2" fontId="0" fillId="0" borderId="0" xfId="57" applyNumberFormat="1" applyFont="1" applyAlignment="1">
      <alignment horizontal="right"/>
    </xf>
    <xf numFmtId="4" fontId="0" fillId="0" borderId="0" xfId="57" applyNumberFormat="1">
      <alignment/>
    </xf>
    <xf numFmtId="4" fontId="1" fillId="0" borderId="0" xfId="57" applyNumberFormat="1" applyFont="1" applyAlignment="1">
      <alignment horizontal="right"/>
    </xf>
    <xf numFmtId="4" fontId="1" fillId="0" borderId="0" xfId="57" applyNumberFormat="1" applyFont="1">
      <alignment/>
    </xf>
    <xf numFmtId="0" fontId="3" fillId="0" borderId="0" xfId="57" applyFont="1">
      <alignment/>
    </xf>
    <xf numFmtId="201" fontId="0" fillId="0" borderId="0" xfId="57" applyNumberFormat="1" applyFont="1" applyAlignment="1">
      <alignment horizontal="right"/>
    </xf>
    <xf numFmtId="4" fontId="0" fillId="0" borderId="0" xfId="57" applyNumberFormat="1" applyAlignment="1">
      <alignment horizontal="right"/>
    </xf>
    <xf numFmtId="4" fontId="0" fillId="0" borderId="0" xfId="57" applyNumberFormat="1" applyFont="1" applyAlignment="1">
      <alignment horizontal="right"/>
    </xf>
    <xf numFmtId="0" fontId="0" fillId="0" borderId="0" xfId="57" applyFont="1" applyAlignment="1">
      <alignment horizontal="right"/>
    </xf>
    <xf numFmtId="0" fontId="0" fillId="0" borderId="0" xfId="57" applyNumberFormat="1" applyFont="1" applyAlignment="1">
      <alignment horizontal="right"/>
    </xf>
    <xf numFmtId="2" fontId="0" fillId="0" borderId="0" xfId="57" applyNumberFormat="1" applyFont="1">
      <alignment/>
    </xf>
    <xf numFmtId="4" fontId="0" fillId="0" borderId="0" xfId="57" applyNumberFormat="1" applyFont="1" applyAlignment="1">
      <alignment horizontal="right"/>
    </xf>
    <xf numFmtId="1" fontId="0" fillId="0" borderId="0" xfId="57" applyNumberFormat="1" applyFont="1" applyAlignment="1">
      <alignment horizontal="right"/>
    </xf>
    <xf numFmtId="4" fontId="0" fillId="0" borderId="0" xfId="57" applyNumberFormat="1" applyFont="1">
      <alignment/>
    </xf>
    <xf numFmtId="4" fontId="1" fillId="0" borderId="0" xfId="57" applyNumberFormat="1" applyFont="1" applyAlignment="1">
      <alignment horizontal="right"/>
    </xf>
    <xf numFmtId="2" fontId="0" fillId="0" borderId="0" xfId="57" applyNumberForma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57" applyAlignment="1">
      <alignment horizontal="right"/>
    </xf>
    <xf numFmtId="3" fontId="0" fillId="0" borderId="0" xfId="57" applyNumberFormat="1">
      <alignment/>
    </xf>
    <xf numFmtId="2" fontId="1" fillId="0" borderId="0" xfId="57" applyNumberFormat="1" applyFont="1">
      <alignment/>
    </xf>
    <xf numFmtId="0" fontId="0" fillId="0" borderId="0" xfId="57" applyFill="1">
      <alignment/>
    </xf>
    <xf numFmtId="2" fontId="0" fillId="0" borderId="0" xfId="57" applyNumberFormat="1" applyFill="1" applyAlignment="1">
      <alignment horizontal="right"/>
    </xf>
    <xf numFmtId="4" fontId="0" fillId="0" borderId="0" xfId="57" applyNumberFormat="1" applyFont="1" applyFill="1" applyAlignment="1">
      <alignment horizontal="right"/>
    </xf>
    <xf numFmtId="0" fontId="0" fillId="0" borderId="0" xfId="57" applyFont="1" applyFill="1">
      <alignment/>
    </xf>
    <xf numFmtId="4" fontId="0" fillId="0" borderId="0" xfId="57" applyNumberFormat="1" applyFill="1" applyAlignment="1">
      <alignment horizontal="right"/>
    </xf>
    <xf numFmtId="0" fontId="0" fillId="0" borderId="0" xfId="57" applyFont="1" applyBorder="1">
      <alignment/>
    </xf>
    <xf numFmtId="0" fontId="0" fillId="0" borderId="0" xfId="57" applyBorder="1" applyAlignment="1">
      <alignment horizontal="left"/>
    </xf>
    <xf numFmtId="2" fontId="0" fillId="0" borderId="0" xfId="57" applyNumberFormat="1" applyFont="1">
      <alignment/>
    </xf>
    <xf numFmtId="0" fontId="0" fillId="0" borderId="0" xfId="57" applyAlignment="1">
      <alignment horizontal="left"/>
    </xf>
    <xf numFmtId="4" fontId="0" fillId="0" borderId="0" xfId="57" applyNumberFormat="1" applyFont="1">
      <alignment/>
    </xf>
    <xf numFmtId="0" fontId="0" fillId="0" borderId="0" xfId="57" applyBorder="1">
      <alignment/>
    </xf>
    <xf numFmtId="1" fontId="0" fillId="0" borderId="0" xfId="57" applyNumberFormat="1" applyAlignment="1">
      <alignment horizontal="right"/>
    </xf>
    <xf numFmtId="0" fontId="1" fillId="0" borderId="0" xfId="57" applyFont="1" applyAlignment="1">
      <alignment horizontal="right"/>
    </xf>
    <xf numFmtId="4" fontId="76" fillId="0" borderId="0" xfId="57" applyNumberFormat="1" applyFont="1">
      <alignment/>
    </xf>
    <xf numFmtId="0" fontId="76" fillId="0" borderId="0" xfId="57" applyFont="1">
      <alignment/>
    </xf>
    <xf numFmtId="4" fontId="30" fillId="22" borderId="23" xfId="51" applyNumberFormat="1" applyFont="1" applyFill="1" applyBorder="1" applyAlignment="1">
      <alignment horizontal="right"/>
      <protection/>
    </xf>
    <xf numFmtId="4" fontId="23" fillId="0" borderId="0" xfId="51" applyNumberFormat="1" applyFont="1">
      <alignment/>
      <protection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77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wrapText="1"/>
    </xf>
    <xf numFmtId="167" fontId="23" fillId="0" borderId="10" xfId="0" applyNumberFormat="1" applyFont="1" applyBorder="1" applyAlignment="1">
      <alignment horizontal="right" indent="2"/>
    </xf>
    <xf numFmtId="167" fontId="23" fillId="0" borderId="34" xfId="0" applyNumberFormat="1" applyFont="1" applyBorder="1" applyAlignment="1">
      <alignment horizontal="right" indent="2"/>
    </xf>
    <xf numFmtId="167" fontId="28" fillId="18" borderId="78" xfId="0" applyNumberFormat="1" applyFont="1" applyFill="1" applyBorder="1" applyAlignment="1">
      <alignment horizontal="right" indent="2"/>
    </xf>
    <xf numFmtId="167" fontId="28" fillId="18" borderId="79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3" fontId="29" fillId="13" borderId="0" xfId="0" applyNumberFormat="1" applyFont="1" applyFill="1" applyBorder="1" applyAlignment="1">
      <alignment horizontal="right"/>
    </xf>
    <xf numFmtId="0" fontId="23" fillId="0" borderId="80" xfId="51" applyFont="1" applyBorder="1" applyAlignment="1">
      <alignment horizontal="center"/>
      <protection/>
    </xf>
    <xf numFmtId="0" fontId="23" fillId="0" borderId="81" xfId="51" applyFont="1" applyBorder="1" applyAlignment="1">
      <alignment horizontal="center"/>
      <protection/>
    </xf>
    <xf numFmtId="0" fontId="23" fillId="0" borderId="82" xfId="51" applyFont="1" applyBorder="1" applyAlignment="1">
      <alignment horizontal="center"/>
      <protection/>
    </xf>
    <xf numFmtId="0" fontId="23" fillId="0" borderId="83" xfId="51" applyFont="1" applyBorder="1" applyAlignment="1">
      <alignment horizontal="center"/>
      <protection/>
    </xf>
    <xf numFmtId="0" fontId="23" fillId="0" borderId="84" xfId="51" applyFont="1" applyBorder="1" applyAlignment="1">
      <alignment horizontal="left"/>
      <protection/>
    </xf>
    <xf numFmtId="0" fontId="23" fillId="0" borderId="57" xfId="51" applyFont="1" applyBorder="1" applyAlignment="1">
      <alignment horizontal="left"/>
      <protection/>
    </xf>
    <xf numFmtId="0" fontId="23" fillId="0" borderId="85" xfId="51" applyFont="1" applyBorder="1" applyAlignment="1">
      <alignment horizontal="left"/>
      <protection/>
    </xf>
    <xf numFmtId="0" fontId="35" fillId="19" borderId="13" xfId="51" applyNumberFormat="1" applyFont="1" applyFill="1" applyBorder="1" applyAlignment="1">
      <alignment horizontal="left" wrapText="1" indent="1"/>
      <protection/>
    </xf>
    <xf numFmtId="0" fontId="36" fillId="0" borderId="0" xfId="0" applyNumberFormat="1" applyFont="1" applyAlignment="1">
      <alignment/>
    </xf>
    <xf numFmtId="0" fontId="36" fillId="0" borderId="14" xfId="0" applyNumberFormat="1" applyFont="1" applyBorder="1" applyAlignment="1">
      <alignment/>
    </xf>
    <xf numFmtId="0" fontId="31" fillId="0" borderId="0" xfId="51" applyFont="1" applyAlignment="1">
      <alignment horizontal="center"/>
      <protection/>
    </xf>
    <xf numFmtId="49" fontId="23" fillId="0" borderId="82" xfId="51" applyNumberFormat="1" applyFont="1" applyBorder="1" applyAlignment="1">
      <alignment horizontal="center"/>
      <protection/>
    </xf>
    <xf numFmtId="0" fontId="23" fillId="0" borderId="84" xfId="51" applyFont="1" applyBorder="1" applyAlignment="1">
      <alignment horizontal="center" shrinkToFit="1"/>
      <protection/>
    </xf>
    <xf numFmtId="0" fontId="23" fillId="0" borderId="57" xfId="51" applyFont="1" applyBorder="1" applyAlignment="1">
      <alignment horizontal="center" shrinkToFit="1"/>
      <protection/>
    </xf>
    <xf numFmtId="0" fontId="23" fillId="0" borderId="85" xfId="51" applyFont="1" applyBorder="1" applyAlignment="1">
      <alignment horizontal="center" shrinkToFit="1"/>
      <protection/>
    </xf>
    <xf numFmtId="49" fontId="38" fillId="19" borderId="86" xfId="51" applyNumberFormat="1" applyFont="1" applyFill="1" applyBorder="1" applyAlignment="1">
      <alignment horizontal="left" wrapText="1"/>
      <protection/>
    </xf>
    <xf numFmtId="49" fontId="39" fillId="0" borderId="87" xfId="0" applyNumberFormat="1" applyFont="1" applyBorder="1" applyAlignment="1">
      <alignment horizontal="left" wrapText="1"/>
    </xf>
    <xf numFmtId="0" fontId="43" fillId="0" borderId="0" xfId="52" applyFont="1" applyBorder="1" applyAlignment="1">
      <alignment horizontal="center"/>
      <protection/>
    </xf>
    <xf numFmtId="0" fontId="0" fillId="0" borderId="88" xfId="52" applyFont="1" applyBorder="1" applyAlignment="1">
      <alignment horizontal="center"/>
      <protection/>
    </xf>
    <xf numFmtId="49" fontId="0" fillId="0" borderId="89" xfId="52" applyNumberFormat="1" applyFont="1" applyBorder="1" applyAlignment="1">
      <alignment horizontal="center"/>
      <protection/>
    </xf>
    <xf numFmtId="0" fontId="0" fillId="0" borderId="90" xfId="52" applyBorder="1" applyAlignment="1">
      <alignment horizontal="center" shrinkToFit="1"/>
      <protection/>
    </xf>
    <xf numFmtId="0" fontId="43" fillId="0" borderId="0" xfId="53" applyFont="1" applyBorder="1" applyAlignment="1">
      <alignment horizontal="center"/>
      <protection/>
    </xf>
    <xf numFmtId="0" fontId="0" fillId="0" borderId="88" xfId="53" applyFont="1" applyBorder="1" applyAlignment="1">
      <alignment horizontal="center"/>
      <protection/>
    </xf>
    <xf numFmtId="49" fontId="0" fillId="0" borderId="89" xfId="53" applyNumberFormat="1" applyFont="1" applyBorder="1" applyAlignment="1">
      <alignment horizontal="center"/>
      <protection/>
    </xf>
    <xf numFmtId="0" fontId="0" fillId="0" borderId="90" xfId="53" applyBorder="1" applyAlignment="1">
      <alignment horizontal="center" shrinkToFit="1"/>
      <protection/>
    </xf>
    <xf numFmtId="49" fontId="60" fillId="0" borderId="23" xfId="0" applyNumberFormat="1" applyFont="1" applyBorder="1" applyAlignment="1">
      <alignment horizontal="center" vertical="center" wrapText="1"/>
    </xf>
    <xf numFmtId="49" fontId="60" fillId="0" borderId="28" xfId="0" applyNumberFormat="1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." xfId="48"/>
    <cellStyle name="normální_List1" xfId="49"/>
    <cellStyle name="normální_List1_1" xfId="50"/>
    <cellStyle name="normální_POL.XLS" xfId="51"/>
    <cellStyle name="normální_POL.XLS_Praha__0_et.prov.vstup-UT" xfId="52"/>
    <cellStyle name="normální_POL.XLS_Praha__1et-novy_UT1" xfId="53"/>
    <cellStyle name="normální_POLICIE_PRAHA_ZTI_ETAPA_0_ceny" xfId="54"/>
    <cellStyle name="normální_POLICIE_PRAHA_ZTI_ETAPA_1_ceny_uprava" xfId="55"/>
    <cellStyle name="normální_Praha_Strojnicka__SILNO_ROZPOCET_0etapa" xfId="56"/>
    <cellStyle name="normální_Praha_Strojnicka_SILNO_ROZPOCET_1etapa" xfId="57"/>
    <cellStyle name="normální_Praha_Strojnicka_SLABO_ROZPOCET_etapa_0" xfId="58"/>
    <cellStyle name="normální_Praha_Strojnicka_SLABO_ROZPOCET_etapa_1" xfId="59"/>
    <cellStyle name="normální_Prst A" xfId="60"/>
    <cellStyle name="normální_SOU Jilove" xfId="61"/>
    <cellStyle name="Poznámka" xfId="62"/>
    <cellStyle name="Percent" xfId="63"/>
    <cellStyle name="Propojená buňka" xfId="64"/>
    <cellStyle name="Followed Hyperlink" xfId="65"/>
    <cellStyle name="Správně" xfId="66"/>
    <cellStyle name="Styl 1" xfId="67"/>
    <cellStyle name="Špat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AppData\Local\Microsoft\Windows\Temporary%20Internet%20Files\Content.Outlook\YFGGNGNZ\Praha__0_et.prov.vstup-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AppData\Local\Microsoft\Windows\Temporary%20Internet%20Files\Content.Outlook\YFGGNGNZ\Documents%20and%20Settings\PC\Dokumenty\Praha__1et-novy_U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  <sheetDataSet>
      <sheetData sheetId="0">
        <row r="4">
          <cell r="A4" t="str">
            <v>1</v>
          </cell>
          <cell r="C4" t="str">
            <v>o.et.-proviz.vstup</v>
          </cell>
        </row>
        <row r="6">
          <cell r="A6" t="str">
            <v>723/15</v>
          </cell>
          <cell r="C6" t="str">
            <v>Praha-rekonstr.vstupu a vstupní haly</v>
          </cell>
        </row>
      </sheetData>
      <sheetData sheetId="1">
        <row r="1">
          <cell r="H1" t="str">
            <v>723/15</v>
          </cell>
        </row>
        <row r="2">
          <cell r="G2" t="str">
            <v>UT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  <sheetDataSet>
      <sheetData sheetId="0">
        <row r="4">
          <cell r="A4" t="str">
            <v>2</v>
          </cell>
          <cell r="C4" t="str">
            <v>1.et.-rekonstr.haly</v>
          </cell>
        </row>
        <row r="6">
          <cell r="A6" t="str">
            <v>723/15</v>
          </cell>
          <cell r="C6" t="str">
            <v>Praha-rekonstr.vstupu a vstupní haly</v>
          </cell>
        </row>
      </sheetData>
      <sheetData sheetId="1">
        <row r="1">
          <cell r="H1" t="str">
            <v>723/15</v>
          </cell>
        </row>
        <row r="2">
          <cell r="G2" t="str">
            <v>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8"/>
  <sheetViews>
    <sheetView showGridLines="0" tabSelected="1" zoomScaleSheetLayoutView="75" zoomScalePageLayoutView="0" workbookViewId="0" topLeftCell="B1">
      <selection activeCell="I23" sqref="I23:J23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1265</v>
      </c>
      <c r="E2" s="5"/>
      <c r="F2" s="4"/>
      <c r="G2" s="6"/>
      <c r="H2" s="7" t="s">
        <v>1659</v>
      </c>
      <c r="I2" s="8">
        <f ca="1">TODAY()</f>
        <v>42507</v>
      </c>
      <c r="K2" s="3"/>
    </row>
    <row r="3" spans="3:4" ht="6" customHeight="1">
      <c r="C3" s="9"/>
      <c r="D3" s="10" t="s">
        <v>1660</v>
      </c>
    </row>
    <row r="4" ht="4.5" customHeight="1"/>
    <row r="5" spans="3:15" ht="39" customHeight="1">
      <c r="C5" s="11" t="s">
        <v>1661</v>
      </c>
      <c r="D5" s="12" t="s">
        <v>1972</v>
      </c>
      <c r="E5" s="13" t="s">
        <v>1973</v>
      </c>
      <c r="F5" s="14"/>
      <c r="G5" s="15"/>
      <c r="H5" s="14"/>
      <c r="I5" s="15"/>
      <c r="O5" s="8"/>
    </row>
    <row r="7" spans="3:11" ht="12.75">
      <c r="C7" s="16" t="s">
        <v>1662</v>
      </c>
      <c r="D7" s="17"/>
      <c r="H7" s="18" t="s">
        <v>1663</v>
      </c>
      <c r="J7" s="17"/>
      <c r="K7" s="17"/>
    </row>
    <row r="8" spans="4:11" ht="12.75">
      <c r="D8" s="17"/>
      <c r="H8" s="18" t="s">
        <v>1664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1665</v>
      </c>
      <c r="D11" s="17"/>
      <c r="H11" s="18" t="s">
        <v>1663</v>
      </c>
      <c r="J11" s="17"/>
      <c r="K11" s="17"/>
    </row>
    <row r="12" spans="4:11" ht="12.75">
      <c r="D12" s="17"/>
      <c r="H12" s="18" t="s">
        <v>1664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1666</v>
      </c>
      <c r="H14" s="19" t="s">
        <v>1667</v>
      </c>
      <c r="J14" s="18"/>
    </row>
    <row r="15" ht="12.75" customHeight="1">
      <c r="J15" s="18"/>
    </row>
    <row r="16" spans="3:8" ht="28.5" customHeight="1">
      <c r="C16" s="19" t="s">
        <v>1668</v>
      </c>
      <c r="H16" s="19" t="s">
        <v>1668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1669</v>
      </c>
      <c r="K18" s="27"/>
    </row>
    <row r="19" spans="2:11" ht="15" customHeight="1">
      <c r="B19" s="28" t="s">
        <v>1670</v>
      </c>
      <c r="C19" s="29"/>
      <c r="D19" s="30">
        <v>15</v>
      </c>
      <c r="E19" s="31" t="s">
        <v>1671</v>
      </c>
      <c r="F19" s="32"/>
      <c r="G19" s="33"/>
      <c r="H19" s="33"/>
      <c r="I19" s="775">
        <f>ROUND(G42,0)</f>
        <v>0</v>
      </c>
      <c r="J19" s="776"/>
      <c r="K19" s="34"/>
    </row>
    <row r="20" spans="2:11" ht="12.75">
      <c r="B20" s="28" t="s">
        <v>1672</v>
      </c>
      <c r="C20" s="29"/>
      <c r="D20" s="30">
        <f>SazbaDPH1</f>
        <v>15</v>
      </c>
      <c r="E20" s="31" t="s">
        <v>1671</v>
      </c>
      <c r="F20" s="35"/>
      <c r="G20" s="36"/>
      <c r="H20" s="36"/>
      <c r="I20" s="777">
        <f>ROUND(I19*D20/100,0)</f>
        <v>0</v>
      </c>
      <c r="J20" s="778"/>
      <c r="K20" s="34"/>
    </row>
    <row r="21" spans="2:11" ht="12.75">
      <c r="B21" s="28" t="s">
        <v>1670</v>
      </c>
      <c r="C21" s="29"/>
      <c r="D21" s="30">
        <v>21</v>
      </c>
      <c r="E21" s="31" t="s">
        <v>1671</v>
      </c>
      <c r="F21" s="35"/>
      <c r="G21" s="36"/>
      <c r="H21" s="36"/>
      <c r="I21" s="777">
        <f>ROUND(H42,0)</f>
        <v>0</v>
      </c>
      <c r="J21" s="778"/>
      <c r="K21" s="34"/>
    </row>
    <row r="22" spans="2:11" ht="13.5" thickBot="1">
      <c r="B22" s="28" t="s">
        <v>1672</v>
      </c>
      <c r="C22" s="29"/>
      <c r="D22" s="30">
        <f>SazbaDPH2</f>
        <v>21</v>
      </c>
      <c r="E22" s="31" t="s">
        <v>1671</v>
      </c>
      <c r="F22" s="37"/>
      <c r="G22" s="38"/>
      <c r="H22" s="38"/>
      <c r="I22" s="779">
        <f>ROUND(I21*D21/100,0)</f>
        <v>0</v>
      </c>
      <c r="J22" s="780"/>
      <c r="K22" s="34"/>
    </row>
    <row r="23" spans="2:11" ht="16.5" thickBot="1">
      <c r="B23" s="39" t="s">
        <v>1673</v>
      </c>
      <c r="C23" s="40"/>
      <c r="D23" s="40"/>
      <c r="E23" s="41"/>
      <c r="F23" s="42"/>
      <c r="G23" s="43"/>
      <c r="H23" s="43"/>
      <c r="I23" s="773">
        <f>SUM(I19:I22)</f>
        <v>0</v>
      </c>
      <c r="J23" s="774"/>
      <c r="K23" s="44"/>
    </row>
    <row r="26" ht="1.5" customHeight="1"/>
    <row r="27" spans="2:12" ht="15.75" customHeight="1">
      <c r="B27" s="13" t="s">
        <v>1674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1675</v>
      </c>
      <c r="C29" s="48"/>
      <c r="D29" s="48"/>
      <c r="E29" s="49"/>
      <c r="F29" s="50" t="s">
        <v>1676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1677</v>
      </c>
      <c r="J29" s="50"/>
    </row>
    <row r="30" spans="2:10" ht="12.75">
      <c r="B30" s="52" t="s">
        <v>1975</v>
      </c>
      <c r="C30" s="74" t="s">
        <v>1976</v>
      </c>
      <c r="D30" s="53"/>
      <c r="E30" s="54"/>
      <c r="F30" s="55">
        <f>G30+H30+I30</f>
        <v>0</v>
      </c>
      <c r="G30" s="56">
        <v>0</v>
      </c>
      <c r="H30" s="57">
        <f>'00 00 KL'!C23</f>
        <v>0</v>
      </c>
      <c r="I30" s="57">
        <f aca="true" t="shared" si="0" ref="I30:I41">(G30*SazbaDPH1)/100+(H30*SazbaDPH2)/100</f>
        <v>0</v>
      </c>
      <c r="J30" s="58"/>
    </row>
    <row r="31" spans="2:10" ht="12.75">
      <c r="B31" s="59" t="s">
        <v>222</v>
      </c>
      <c r="C31" s="75" t="s">
        <v>804</v>
      </c>
      <c r="D31" s="60"/>
      <c r="E31" s="61"/>
      <c r="F31" s="62">
        <f>G31+H31+I31</f>
        <v>0</v>
      </c>
      <c r="G31" s="63">
        <v>0</v>
      </c>
      <c r="H31" s="64">
        <f>'01 01 KL'!C23</f>
        <v>0</v>
      </c>
      <c r="I31" s="64">
        <f t="shared" si="0"/>
        <v>0</v>
      </c>
      <c r="J31" s="58"/>
    </row>
    <row r="32" spans="2:10" ht="12.75">
      <c r="B32" s="59" t="s">
        <v>1020</v>
      </c>
      <c r="C32" s="75" t="s">
        <v>805</v>
      </c>
      <c r="D32" s="60"/>
      <c r="E32" s="61"/>
      <c r="F32" s="62">
        <f>G32+H32+I32</f>
        <v>0</v>
      </c>
      <c r="G32" s="63">
        <v>0</v>
      </c>
      <c r="H32" s="64">
        <f>'02 02 KL'!C23</f>
        <v>0</v>
      </c>
      <c r="I32" s="64">
        <f t="shared" si="0"/>
        <v>0</v>
      </c>
      <c r="J32" s="58"/>
    </row>
    <row r="33" spans="2:10" ht="12.75">
      <c r="B33" s="59" t="s">
        <v>815</v>
      </c>
      <c r="C33" s="75" t="s">
        <v>806</v>
      </c>
      <c r="D33" s="60"/>
      <c r="E33" s="61"/>
      <c r="F33" s="62">
        <f aca="true" t="shared" si="1" ref="F33:F41">G33+H33+I33</f>
        <v>0</v>
      </c>
      <c r="G33" s="63">
        <v>0</v>
      </c>
      <c r="H33" s="64">
        <f>'ÚT - 0.etapa'!G21</f>
        <v>0</v>
      </c>
      <c r="I33" s="64">
        <f t="shared" si="0"/>
        <v>0</v>
      </c>
      <c r="J33" s="58"/>
    </row>
    <row r="34" spans="2:10" ht="12.75">
      <c r="B34" s="59" t="s">
        <v>816</v>
      </c>
      <c r="C34" s="75" t="s">
        <v>807</v>
      </c>
      <c r="D34" s="60"/>
      <c r="E34" s="61"/>
      <c r="F34" s="62">
        <f>G34+H34+I34</f>
        <v>0</v>
      </c>
      <c r="G34" s="63">
        <v>0</v>
      </c>
      <c r="H34" s="64">
        <f>'ÚT - 1.etapa'!G71</f>
        <v>0</v>
      </c>
      <c r="I34" s="64">
        <f t="shared" si="0"/>
        <v>0</v>
      </c>
      <c r="J34" s="58"/>
    </row>
    <row r="35" spans="2:10" ht="12.75">
      <c r="B35" s="59" t="s">
        <v>817</v>
      </c>
      <c r="C35" s="75" t="s">
        <v>808</v>
      </c>
      <c r="D35" s="60"/>
      <c r="E35" s="61"/>
      <c r="F35" s="62">
        <f t="shared" si="1"/>
        <v>0</v>
      </c>
      <c r="G35" s="63">
        <v>0</v>
      </c>
      <c r="H35" s="64">
        <f>'ZTI - 0.etapa'!M5</f>
        <v>0</v>
      </c>
      <c r="I35" s="64">
        <f t="shared" si="0"/>
        <v>0</v>
      </c>
      <c r="J35" s="58"/>
    </row>
    <row r="36" spans="2:10" ht="12.75">
      <c r="B36" s="59" t="s">
        <v>818</v>
      </c>
      <c r="C36" s="75" t="s">
        <v>809</v>
      </c>
      <c r="D36" s="60"/>
      <c r="E36" s="61"/>
      <c r="F36" s="62">
        <f t="shared" si="1"/>
        <v>0</v>
      </c>
      <c r="G36" s="63">
        <v>0</v>
      </c>
      <c r="H36" s="64">
        <f>'ZTI - 1.etapa'!M5</f>
        <v>0</v>
      </c>
      <c r="I36" s="64">
        <f t="shared" si="0"/>
        <v>0</v>
      </c>
      <c r="J36" s="58"/>
    </row>
    <row r="37" spans="2:10" ht="12.75">
      <c r="B37" s="59" t="s">
        <v>819</v>
      </c>
      <c r="C37" s="75" t="s">
        <v>810</v>
      </c>
      <c r="D37" s="60"/>
      <c r="E37" s="61"/>
      <c r="F37" s="62">
        <f t="shared" si="1"/>
        <v>0</v>
      </c>
      <c r="G37" s="63">
        <v>0</v>
      </c>
      <c r="H37" s="64">
        <f>'VZT - 1.etapa'!E191</f>
        <v>0</v>
      </c>
      <c r="I37" s="64">
        <f t="shared" si="0"/>
        <v>0</v>
      </c>
      <c r="J37" s="58"/>
    </row>
    <row r="38" spans="2:10" ht="12.75">
      <c r="B38" s="59" t="s">
        <v>820</v>
      </c>
      <c r="C38" s="75" t="s">
        <v>811</v>
      </c>
      <c r="D38" s="60"/>
      <c r="E38" s="61"/>
      <c r="F38" s="62">
        <f t="shared" si="1"/>
        <v>0</v>
      </c>
      <c r="G38" s="63">
        <v>0</v>
      </c>
      <c r="H38" s="64">
        <f>'Slaboproud - 0.etapa'!G22</f>
        <v>0</v>
      </c>
      <c r="I38" s="64">
        <f t="shared" si="0"/>
        <v>0</v>
      </c>
      <c r="J38" s="58"/>
    </row>
    <row r="39" spans="2:10" ht="12.75">
      <c r="B39" s="59" t="s">
        <v>821</v>
      </c>
      <c r="C39" s="75" t="s">
        <v>812</v>
      </c>
      <c r="D39" s="60"/>
      <c r="E39" s="61"/>
      <c r="F39" s="62">
        <f t="shared" si="1"/>
        <v>0</v>
      </c>
      <c r="G39" s="63">
        <v>0</v>
      </c>
      <c r="H39" s="64">
        <f>'Slaboproud - 1.etapa'!G23</f>
        <v>0</v>
      </c>
      <c r="I39" s="64">
        <f t="shared" si="0"/>
        <v>0</v>
      </c>
      <c r="J39" s="58"/>
    </row>
    <row r="40" spans="2:10" ht="12.75">
      <c r="B40" s="59" t="s">
        <v>822</v>
      </c>
      <c r="C40" s="75" t="s">
        <v>813</v>
      </c>
      <c r="D40" s="60"/>
      <c r="E40" s="61"/>
      <c r="F40" s="62">
        <f t="shared" si="1"/>
        <v>0</v>
      </c>
      <c r="G40" s="63">
        <v>0</v>
      </c>
      <c r="H40" s="64">
        <f>'Silnoproud - 0.etapa'!G19</f>
        <v>0</v>
      </c>
      <c r="I40" s="64">
        <f t="shared" si="0"/>
        <v>0</v>
      </c>
      <c r="J40" s="58"/>
    </row>
    <row r="41" spans="2:10" ht="12.75">
      <c r="B41" s="59" t="s">
        <v>823</v>
      </c>
      <c r="C41" s="293" t="s">
        <v>814</v>
      </c>
      <c r="D41" s="294"/>
      <c r="E41" s="295"/>
      <c r="F41" s="62">
        <f t="shared" si="1"/>
        <v>0</v>
      </c>
      <c r="G41" s="63">
        <v>0</v>
      </c>
      <c r="H41" s="64">
        <f>'Silnoproud - 1.etapa'!G19</f>
        <v>0</v>
      </c>
      <c r="I41" s="64">
        <f t="shared" si="0"/>
        <v>0</v>
      </c>
      <c r="J41" s="58"/>
    </row>
    <row r="42" spans="2:10" ht="17.25" customHeight="1">
      <c r="B42" s="65" t="s">
        <v>1678</v>
      </c>
      <c r="C42" s="66"/>
      <c r="D42" s="67"/>
      <c r="E42" s="68"/>
      <c r="F42" s="69">
        <f>SUM(F30:F41)</f>
        <v>0</v>
      </c>
      <c r="G42" s="69">
        <f>SUM(G30:G32)</f>
        <v>0</v>
      </c>
      <c r="H42" s="69">
        <f>SUM(H30:H41)</f>
        <v>0</v>
      </c>
      <c r="I42" s="69">
        <f>SUM(I30:I41)</f>
        <v>0</v>
      </c>
      <c r="J42" s="70"/>
    </row>
    <row r="43" spans="2:11" ht="12.75">
      <c r="B43" s="71"/>
      <c r="C43" s="71"/>
      <c r="D43" s="71"/>
      <c r="E43" s="71"/>
      <c r="F43" s="71"/>
      <c r="G43" s="71"/>
      <c r="H43" s="71"/>
      <c r="I43" s="71"/>
      <c r="J43" s="71"/>
      <c r="K43" s="71"/>
    </row>
    <row r="44" spans="2:11" ht="9.7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2:11" ht="7.5" customHeight="1">
      <c r="B45" s="71"/>
      <c r="C45" s="71"/>
      <c r="D45" s="71"/>
      <c r="E45" s="71"/>
      <c r="F45" s="71"/>
      <c r="G45" s="71"/>
      <c r="H45" s="71"/>
      <c r="I45" s="71"/>
      <c r="J45" s="71"/>
      <c r="K45" s="71"/>
    </row>
    <row r="46" spans="2:11" ht="18">
      <c r="B46" s="13" t="s">
        <v>1679</v>
      </c>
      <c r="C46" s="45"/>
      <c r="D46" s="45"/>
      <c r="E46" s="45"/>
      <c r="F46" s="45"/>
      <c r="G46" s="45"/>
      <c r="H46" s="45"/>
      <c r="I46" s="45"/>
      <c r="J46" s="45"/>
      <c r="K46" s="71"/>
    </row>
    <row r="47" ht="12.75">
      <c r="K47" s="71"/>
    </row>
    <row r="48" spans="2:10" ht="25.5">
      <c r="B48" s="72" t="s">
        <v>1680</v>
      </c>
      <c r="C48" s="73" t="s">
        <v>1681</v>
      </c>
      <c r="D48" s="48"/>
      <c r="E48" s="49"/>
      <c r="F48" s="50" t="s">
        <v>1676</v>
      </c>
      <c r="G48" s="51" t="str">
        <f>CONCATENATE("Základ DPH ",SazbaDPH1," %")</f>
        <v>Základ DPH 15 %</v>
      </c>
      <c r="H48" s="50" t="str">
        <f>CONCATENATE("Základ DPH ",SazbaDPH2," %")</f>
        <v>Základ DPH 21 %</v>
      </c>
      <c r="I48" s="51" t="s">
        <v>1677</v>
      </c>
      <c r="J48" s="50"/>
    </row>
    <row r="49" spans="2:10" ht="12.75">
      <c r="B49" s="52" t="s">
        <v>1975</v>
      </c>
      <c r="C49" s="74" t="s">
        <v>1976</v>
      </c>
      <c r="D49" s="53"/>
      <c r="E49" s="54"/>
      <c r="F49" s="55">
        <f>G49+H49+I49</f>
        <v>0</v>
      </c>
      <c r="G49" s="56">
        <v>0</v>
      </c>
      <c r="H49" s="57">
        <f aca="true" t="shared" si="2" ref="H49:H55">H30</f>
        <v>0</v>
      </c>
      <c r="I49" s="63">
        <f aca="true" t="shared" si="3" ref="I49:I60">(G49*SazbaDPH1)/100+(H49*SazbaDPH2)/100</f>
        <v>0</v>
      </c>
      <c r="J49" s="58"/>
    </row>
    <row r="50" spans="2:10" ht="12.75">
      <c r="B50" s="59" t="s">
        <v>222</v>
      </c>
      <c r="C50" s="75" t="s">
        <v>804</v>
      </c>
      <c r="D50" s="60"/>
      <c r="E50" s="61"/>
      <c r="F50" s="62">
        <f>G50+H50+I50</f>
        <v>0</v>
      </c>
      <c r="G50" s="63">
        <v>0</v>
      </c>
      <c r="H50" s="64">
        <f t="shared" si="2"/>
        <v>0</v>
      </c>
      <c r="I50" s="63">
        <f t="shared" si="3"/>
        <v>0</v>
      </c>
      <c r="J50" s="58"/>
    </row>
    <row r="51" spans="2:10" ht="12.75">
      <c r="B51" s="59" t="s">
        <v>1020</v>
      </c>
      <c r="C51" s="75" t="s">
        <v>805</v>
      </c>
      <c r="D51" s="60"/>
      <c r="E51" s="61"/>
      <c r="F51" s="62">
        <f>G51+H51+I51</f>
        <v>0</v>
      </c>
      <c r="G51" s="63">
        <v>0</v>
      </c>
      <c r="H51" s="64">
        <f t="shared" si="2"/>
        <v>0</v>
      </c>
      <c r="I51" s="63">
        <f t="shared" si="3"/>
        <v>0</v>
      </c>
      <c r="J51" s="58"/>
    </row>
    <row r="52" spans="2:10" ht="12.75">
      <c r="B52" s="59" t="s">
        <v>815</v>
      </c>
      <c r="C52" s="75" t="s">
        <v>806</v>
      </c>
      <c r="D52" s="60"/>
      <c r="E52" s="61"/>
      <c r="F52" s="62">
        <f aca="true" t="shared" si="4" ref="F52:F60">G52+H52+I52</f>
        <v>0</v>
      </c>
      <c r="G52" s="63">
        <v>0</v>
      </c>
      <c r="H52" s="64">
        <f t="shared" si="2"/>
        <v>0</v>
      </c>
      <c r="I52" s="63">
        <f t="shared" si="3"/>
        <v>0</v>
      </c>
      <c r="J52" s="58"/>
    </row>
    <row r="53" spans="2:10" ht="12.75">
      <c r="B53" s="59" t="s">
        <v>816</v>
      </c>
      <c r="C53" s="75" t="s">
        <v>807</v>
      </c>
      <c r="D53" s="60"/>
      <c r="E53" s="61"/>
      <c r="F53" s="62">
        <f t="shared" si="4"/>
        <v>0</v>
      </c>
      <c r="G53" s="63">
        <v>0</v>
      </c>
      <c r="H53" s="64">
        <f t="shared" si="2"/>
        <v>0</v>
      </c>
      <c r="I53" s="63">
        <f t="shared" si="3"/>
        <v>0</v>
      </c>
      <c r="J53" s="58"/>
    </row>
    <row r="54" spans="2:10" ht="12.75">
      <c r="B54" s="59" t="s">
        <v>817</v>
      </c>
      <c r="C54" s="75" t="s">
        <v>808</v>
      </c>
      <c r="D54" s="60"/>
      <c r="E54" s="61"/>
      <c r="F54" s="62">
        <f t="shared" si="4"/>
        <v>0</v>
      </c>
      <c r="G54" s="63">
        <v>0</v>
      </c>
      <c r="H54" s="64">
        <f t="shared" si="2"/>
        <v>0</v>
      </c>
      <c r="I54" s="63">
        <f t="shared" si="3"/>
        <v>0</v>
      </c>
      <c r="J54" s="58"/>
    </row>
    <row r="55" spans="2:10" ht="12.75">
      <c r="B55" s="59" t="s">
        <v>818</v>
      </c>
      <c r="C55" s="75" t="s">
        <v>809</v>
      </c>
      <c r="D55" s="60"/>
      <c r="E55" s="61"/>
      <c r="F55" s="62">
        <f t="shared" si="4"/>
        <v>0</v>
      </c>
      <c r="G55" s="63">
        <v>0</v>
      </c>
      <c r="H55" s="64">
        <f t="shared" si="2"/>
        <v>0</v>
      </c>
      <c r="I55" s="63">
        <f t="shared" si="3"/>
        <v>0</v>
      </c>
      <c r="J55" s="58"/>
    </row>
    <row r="56" spans="2:10" ht="12.75">
      <c r="B56" s="59" t="s">
        <v>819</v>
      </c>
      <c r="C56" s="75" t="s">
        <v>810</v>
      </c>
      <c r="D56" s="60"/>
      <c r="E56" s="61"/>
      <c r="F56" s="62">
        <f t="shared" si="4"/>
        <v>0</v>
      </c>
      <c r="G56" s="63">
        <v>0</v>
      </c>
      <c r="H56" s="64">
        <f>H37</f>
        <v>0</v>
      </c>
      <c r="I56" s="63">
        <f t="shared" si="3"/>
        <v>0</v>
      </c>
      <c r="J56" s="58"/>
    </row>
    <row r="57" spans="2:10" ht="12.75">
      <c r="B57" s="59" t="s">
        <v>820</v>
      </c>
      <c r="C57" s="75" t="s">
        <v>811</v>
      </c>
      <c r="D57" s="60"/>
      <c r="E57" s="61"/>
      <c r="F57" s="62">
        <f t="shared" si="4"/>
        <v>0</v>
      </c>
      <c r="G57" s="63">
        <v>0</v>
      </c>
      <c r="H57" s="64">
        <f>H38</f>
        <v>0</v>
      </c>
      <c r="I57" s="63">
        <f t="shared" si="3"/>
        <v>0</v>
      </c>
      <c r="J57" s="58"/>
    </row>
    <row r="58" spans="2:10" ht="12.75">
      <c r="B58" s="59" t="s">
        <v>821</v>
      </c>
      <c r="C58" s="75" t="s">
        <v>812</v>
      </c>
      <c r="D58" s="60"/>
      <c r="E58" s="61"/>
      <c r="F58" s="62">
        <f t="shared" si="4"/>
        <v>0</v>
      </c>
      <c r="G58" s="63">
        <v>0</v>
      </c>
      <c r="H58" s="64">
        <f>H39</f>
        <v>0</v>
      </c>
      <c r="I58" s="63">
        <f t="shared" si="3"/>
        <v>0</v>
      </c>
      <c r="J58" s="58"/>
    </row>
    <row r="59" spans="2:10" ht="12.75">
      <c r="B59" s="59" t="s">
        <v>822</v>
      </c>
      <c r="C59" s="75" t="s">
        <v>813</v>
      </c>
      <c r="D59" s="60"/>
      <c r="E59" s="61"/>
      <c r="F59" s="62">
        <f t="shared" si="4"/>
        <v>0</v>
      </c>
      <c r="G59" s="63">
        <v>0</v>
      </c>
      <c r="H59" s="64">
        <f>H40</f>
        <v>0</v>
      </c>
      <c r="I59" s="63">
        <f t="shared" si="3"/>
        <v>0</v>
      </c>
      <c r="J59" s="58"/>
    </row>
    <row r="60" spans="2:10" ht="12.75">
      <c r="B60" s="59" t="s">
        <v>823</v>
      </c>
      <c r="C60" s="293" t="s">
        <v>814</v>
      </c>
      <c r="D60" s="294"/>
      <c r="E60" s="295"/>
      <c r="F60" s="62">
        <f t="shared" si="4"/>
        <v>0</v>
      </c>
      <c r="G60" s="63">
        <v>0</v>
      </c>
      <c r="H60" s="64">
        <f>H41</f>
        <v>0</v>
      </c>
      <c r="I60" s="63">
        <f t="shared" si="3"/>
        <v>0</v>
      </c>
      <c r="J60" s="58"/>
    </row>
    <row r="61" spans="2:10" ht="12.75">
      <c r="B61" s="65" t="s">
        <v>1678</v>
      </c>
      <c r="C61" s="66"/>
      <c r="D61" s="67"/>
      <c r="E61" s="68"/>
      <c r="F61" s="69">
        <f>SUM(F49:F60)</f>
        <v>0</v>
      </c>
      <c r="G61" s="76">
        <f>SUM(G49:G51)</f>
        <v>0</v>
      </c>
      <c r="H61" s="69">
        <f>SUM(H49:H60)</f>
        <v>0</v>
      </c>
      <c r="I61" s="76">
        <f>SUM(I49:I60)</f>
        <v>0</v>
      </c>
      <c r="J61" s="70"/>
    </row>
    <row r="62" ht="9" customHeight="1"/>
    <row r="63" ht="6" customHeight="1"/>
    <row r="64" ht="3" customHeight="1"/>
    <row r="65" ht="6.75" customHeight="1"/>
    <row r="66" spans="2:10" s="268" customFormat="1" ht="20.25" customHeight="1">
      <c r="B66" s="269"/>
      <c r="C66" s="270"/>
      <c r="D66" s="270"/>
      <c r="E66" s="270"/>
      <c r="F66" s="270"/>
      <c r="G66" s="270"/>
      <c r="H66" s="270"/>
      <c r="I66" s="270"/>
      <c r="J66" s="270"/>
    </row>
    <row r="67" spans="7:10" s="268" customFormat="1" ht="9" customHeight="1">
      <c r="G67" s="271"/>
      <c r="I67" s="271"/>
      <c r="J67" s="271"/>
    </row>
    <row r="68" spans="2:10" s="268" customFormat="1" ht="12.75">
      <c r="B68" s="272"/>
      <c r="C68" s="273"/>
      <c r="D68" s="273"/>
      <c r="E68" s="274"/>
      <c r="F68" s="274"/>
      <c r="G68" s="274"/>
      <c r="H68" s="274"/>
      <c r="I68" s="274"/>
      <c r="J68" s="275"/>
    </row>
    <row r="69" spans="2:10" s="268" customFormat="1" ht="12.75">
      <c r="B69" s="276"/>
      <c r="C69" s="264"/>
      <c r="D69" s="265"/>
      <c r="E69" s="277"/>
      <c r="F69" s="278"/>
      <c r="G69" s="278"/>
      <c r="H69" s="278"/>
      <c r="I69" s="278"/>
      <c r="J69" s="278"/>
    </row>
    <row r="70" spans="2:10" s="268" customFormat="1" ht="12.75">
      <c r="B70" s="276"/>
      <c r="C70" s="264"/>
      <c r="D70" s="265"/>
      <c r="E70" s="277"/>
      <c r="F70" s="278"/>
      <c r="G70" s="278"/>
      <c r="H70" s="278"/>
      <c r="I70" s="278"/>
      <c r="J70" s="278"/>
    </row>
    <row r="71" spans="2:10" s="268" customFormat="1" ht="12.75">
      <c r="B71" s="276"/>
      <c r="C71" s="264"/>
      <c r="D71" s="265"/>
      <c r="E71" s="277"/>
      <c r="F71" s="278"/>
      <c r="G71" s="278"/>
      <c r="H71" s="278"/>
      <c r="I71" s="278"/>
      <c r="J71" s="278"/>
    </row>
    <row r="72" spans="2:10" s="268" customFormat="1" ht="12.75">
      <c r="B72" s="276"/>
      <c r="C72" s="264"/>
      <c r="D72" s="265"/>
      <c r="E72" s="277"/>
      <c r="F72" s="278"/>
      <c r="G72" s="278"/>
      <c r="H72" s="278"/>
      <c r="I72" s="278"/>
      <c r="J72" s="278"/>
    </row>
    <row r="73" spans="2:10" s="268" customFormat="1" ht="12.75">
      <c r="B73" s="276"/>
      <c r="C73" s="264"/>
      <c r="D73" s="265"/>
      <c r="E73" s="277"/>
      <c r="F73" s="278"/>
      <c r="G73" s="278"/>
      <c r="H73" s="278"/>
      <c r="I73" s="278"/>
      <c r="J73" s="278"/>
    </row>
    <row r="74" spans="2:10" s="268" customFormat="1" ht="12.75">
      <c r="B74" s="276"/>
      <c r="C74" s="264"/>
      <c r="D74" s="265"/>
      <c r="E74" s="277"/>
      <c r="F74" s="278"/>
      <c r="G74" s="278"/>
      <c r="H74" s="278"/>
      <c r="I74" s="278"/>
      <c r="J74" s="278"/>
    </row>
    <row r="75" spans="2:10" s="268" customFormat="1" ht="12.75">
      <c r="B75" s="276"/>
      <c r="C75" s="264"/>
      <c r="D75" s="265"/>
      <c r="E75" s="277"/>
      <c r="F75" s="278"/>
      <c r="G75" s="278"/>
      <c r="H75" s="278"/>
      <c r="I75" s="278"/>
      <c r="J75" s="278"/>
    </row>
    <row r="76" spans="2:10" s="268" customFormat="1" ht="12.75">
      <c r="B76" s="276"/>
      <c r="C76" s="264"/>
      <c r="D76" s="265"/>
      <c r="E76" s="277"/>
      <c r="F76" s="278"/>
      <c r="G76" s="278"/>
      <c r="H76" s="278"/>
      <c r="I76" s="278"/>
      <c r="J76" s="278"/>
    </row>
    <row r="77" spans="2:10" s="268" customFormat="1" ht="12.75">
      <c r="B77" s="276"/>
      <c r="C77" s="264"/>
      <c r="D77" s="265"/>
      <c r="E77" s="277"/>
      <c r="F77" s="278"/>
      <c r="G77" s="278"/>
      <c r="H77" s="278"/>
      <c r="I77" s="278"/>
      <c r="J77" s="278"/>
    </row>
    <row r="78" spans="2:10" s="268" customFormat="1" ht="12.75">
      <c r="B78" s="276"/>
      <c r="C78" s="264"/>
      <c r="D78" s="265"/>
      <c r="E78" s="277"/>
      <c r="F78" s="278"/>
      <c r="G78" s="278"/>
      <c r="H78" s="278"/>
      <c r="I78" s="278"/>
      <c r="J78" s="278"/>
    </row>
    <row r="79" spans="2:10" s="268" customFormat="1" ht="12.75">
      <c r="B79" s="276"/>
      <c r="C79" s="264"/>
      <c r="D79" s="265"/>
      <c r="E79" s="277"/>
      <c r="F79" s="278"/>
      <c r="G79" s="278"/>
      <c r="H79" s="278"/>
      <c r="I79" s="278"/>
      <c r="J79" s="278"/>
    </row>
    <row r="80" spans="2:10" s="268" customFormat="1" ht="12.75">
      <c r="B80" s="276"/>
      <c r="C80" s="264"/>
      <c r="D80" s="265"/>
      <c r="E80" s="277"/>
      <c r="F80" s="278"/>
      <c r="G80" s="278"/>
      <c r="H80" s="278"/>
      <c r="I80" s="278"/>
      <c r="J80" s="278"/>
    </row>
    <row r="81" spans="2:10" s="268" customFormat="1" ht="12.75">
      <c r="B81" s="276"/>
      <c r="C81" s="264"/>
      <c r="D81" s="265"/>
      <c r="E81" s="277"/>
      <c r="F81" s="278"/>
      <c r="G81" s="278"/>
      <c r="H81" s="278"/>
      <c r="I81" s="278"/>
      <c r="J81" s="278"/>
    </row>
    <row r="82" spans="2:10" s="268" customFormat="1" ht="12.75">
      <c r="B82" s="276"/>
      <c r="C82" s="264"/>
      <c r="D82" s="265"/>
      <c r="E82" s="277"/>
      <c r="F82" s="278"/>
      <c r="G82" s="278"/>
      <c r="H82" s="278"/>
      <c r="I82" s="278"/>
      <c r="J82" s="278"/>
    </row>
    <row r="83" spans="2:10" s="268" customFormat="1" ht="12.75">
      <c r="B83" s="276"/>
      <c r="C83" s="264"/>
      <c r="D83" s="265"/>
      <c r="E83" s="277"/>
      <c r="F83" s="278"/>
      <c r="G83" s="278"/>
      <c r="H83" s="278"/>
      <c r="I83" s="278"/>
      <c r="J83" s="278"/>
    </row>
    <row r="84" spans="2:10" s="268" customFormat="1" ht="12.75">
      <c r="B84" s="276"/>
      <c r="C84" s="264"/>
      <c r="D84" s="265"/>
      <c r="E84" s="277"/>
      <c r="F84" s="278"/>
      <c r="G84" s="278"/>
      <c r="H84" s="278"/>
      <c r="I84" s="278"/>
      <c r="J84" s="278"/>
    </row>
    <row r="85" spans="2:10" s="268" customFormat="1" ht="12.75">
      <c r="B85" s="276"/>
      <c r="C85" s="264"/>
      <c r="D85" s="265"/>
      <c r="E85" s="277"/>
      <c r="F85" s="278"/>
      <c r="G85" s="278"/>
      <c r="H85" s="278"/>
      <c r="I85" s="278"/>
      <c r="J85" s="278"/>
    </row>
    <row r="86" spans="2:10" s="268" customFormat="1" ht="12.75">
      <c r="B86" s="276"/>
      <c r="C86" s="264"/>
      <c r="D86" s="265"/>
      <c r="E86" s="277"/>
      <c r="F86" s="278"/>
      <c r="G86" s="278"/>
      <c r="H86" s="278"/>
      <c r="I86" s="278"/>
      <c r="J86" s="278"/>
    </row>
    <row r="87" spans="2:10" s="268" customFormat="1" ht="12.75">
      <c r="B87" s="276"/>
      <c r="C87" s="264"/>
      <c r="D87" s="265"/>
      <c r="E87" s="277"/>
      <c r="F87" s="278"/>
      <c r="G87" s="278"/>
      <c r="H87" s="278"/>
      <c r="I87" s="278"/>
      <c r="J87" s="278"/>
    </row>
    <row r="88" spans="2:10" s="268" customFormat="1" ht="12.75">
      <c r="B88" s="276"/>
      <c r="C88" s="264"/>
      <c r="D88" s="265"/>
      <c r="E88" s="277"/>
      <c r="F88" s="278"/>
      <c r="G88" s="278"/>
      <c r="H88" s="278"/>
      <c r="I88" s="278"/>
      <c r="J88" s="278"/>
    </row>
    <row r="89" spans="2:10" s="268" customFormat="1" ht="12.75">
      <c r="B89" s="276"/>
      <c r="C89" s="264"/>
      <c r="D89" s="265"/>
      <c r="E89" s="277"/>
      <c r="F89" s="278"/>
      <c r="G89" s="278"/>
      <c r="H89" s="278"/>
      <c r="I89" s="278"/>
      <c r="J89" s="278"/>
    </row>
    <row r="90" spans="2:10" s="268" customFormat="1" ht="12.75">
      <c r="B90" s="276"/>
      <c r="C90" s="264"/>
      <c r="D90" s="265"/>
      <c r="E90" s="277"/>
      <c r="F90" s="278"/>
      <c r="G90" s="278"/>
      <c r="H90" s="278"/>
      <c r="I90" s="278"/>
      <c r="J90" s="278"/>
    </row>
    <row r="91" spans="2:10" s="268" customFormat="1" ht="12.75">
      <c r="B91" s="276"/>
      <c r="C91" s="264"/>
      <c r="D91" s="265"/>
      <c r="E91" s="277"/>
      <c r="F91" s="278"/>
      <c r="G91" s="278"/>
      <c r="H91" s="278"/>
      <c r="I91" s="278"/>
      <c r="J91" s="278"/>
    </row>
    <row r="92" spans="2:10" s="268" customFormat="1" ht="12.75">
      <c r="B92" s="276"/>
      <c r="C92" s="264"/>
      <c r="D92" s="265"/>
      <c r="E92" s="277"/>
      <c r="F92" s="278"/>
      <c r="G92" s="278"/>
      <c r="H92" s="278"/>
      <c r="I92" s="278"/>
      <c r="J92" s="278"/>
    </row>
    <row r="93" spans="2:10" s="268" customFormat="1" ht="12.75">
      <c r="B93" s="276"/>
      <c r="C93" s="264"/>
      <c r="D93" s="265"/>
      <c r="E93" s="277"/>
      <c r="F93" s="278"/>
      <c r="G93" s="278"/>
      <c r="H93" s="278"/>
      <c r="I93" s="278"/>
      <c r="J93" s="278"/>
    </row>
    <row r="94" spans="2:10" s="268" customFormat="1" ht="12.75">
      <c r="B94" s="276"/>
      <c r="C94" s="264"/>
      <c r="D94" s="265"/>
      <c r="E94" s="277"/>
      <c r="F94" s="278"/>
      <c r="G94" s="278"/>
      <c r="H94" s="278"/>
      <c r="I94" s="278"/>
      <c r="J94" s="278"/>
    </row>
    <row r="95" spans="2:10" s="268" customFormat="1" ht="12.75">
      <c r="B95" s="272"/>
      <c r="C95" s="279"/>
      <c r="D95" s="272"/>
      <c r="E95" s="277"/>
      <c r="F95" s="280"/>
      <c r="G95" s="280"/>
      <c r="H95" s="280"/>
      <c r="I95" s="280"/>
      <c r="J95" s="280"/>
    </row>
    <row r="96" spans="7:10" s="268" customFormat="1" ht="12.75">
      <c r="G96" s="271"/>
      <c r="I96" s="271"/>
      <c r="J96" s="271"/>
    </row>
    <row r="97" spans="7:10" s="268" customFormat="1" ht="2.25" customHeight="1">
      <c r="G97" s="271"/>
      <c r="I97" s="271"/>
      <c r="J97" s="271"/>
    </row>
    <row r="98" spans="7:10" s="268" customFormat="1" ht="1.5" customHeight="1">
      <c r="G98" s="271"/>
      <c r="I98" s="271"/>
      <c r="J98" s="271"/>
    </row>
    <row r="99" spans="7:10" s="268" customFormat="1" ht="0.75" customHeight="1">
      <c r="G99" s="271"/>
      <c r="I99" s="271"/>
      <c r="J99" s="271"/>
    </row>
    <row r="100" spans="7:10" s="268" customFormat="1" ht="0.75" customHeight="1">
      <c r="G100" s="271"/>
      <c r="I100" s="271"/>
      <c r="J100" s="271"/>
    </row>
    <row r="101" spans="7:10" s="268" customFormat="1" ht="0.75" customHeight="1">
      <c r="G101" s="271"/>
      <c r="I101" s="271"/>
      <c r="J101" s="271"/>
    </row>
    <row r="102" spans="2:10" s="268" customFormat="1" ht="18">
      <c r="B102" s="269"/>
      <c r="C102" s="270"/>
      <c r="D102" s="270"/>
      <c r="E102" s="270"/>
      <c r="F102" s="270"/>
      <c r="G102" s="270"/>
      <c r="H102" s="270"/>
      <c r="I102" s="270"/>
      <c r="J102" s="270"/>
    </row>
    <row r="103" spans="7:10" s="268" customFormat="1" ht="12.75">
      <c r="G103" s="271"/>
      <c r="I103" s="271"/>
      <c r="J103" s="271"/>
    </row>
    <row r="104" spans="2:8" s="268" customFormat="1" ht="12.75">
      <c r="B104" s="272"/>
      <c r="C104" s="273"/>
      <c r="D104" s="273"/>
      <c r="E104" s="281"/>
      <c r="F104" s="274"/>
      <c r="G104" s="274"/>
      <c r="H104" s="274"/>
    </row>
    <row r="105" spans="2:8" s="268" customFormat="1" ht="12.75">
      <c r="B105" s="276"/>
      <c r="C105" s="264"/>
      <c r="D105" s="265"/>
      <c r="E105" s="266"/>
      <c r="F105" s="267"/>
      <c r="G105" s="278"/>
      <c r="H105" s="278"/>
    </row>
    <row r="106" spans="2:8" s="268" customFormat="1" ht="12.75">
      <c r="B106" s="276"/>
      <c r="C106" s="264"/>
      <c r="D106" s="265"/>
      <c r="E106" s="266"/>
      <c r="F106" s="267"/>
      <c r="G106" s="278"/>
      <c r="H106" s="278"/>
    </row>
    <row r="107" spans="2:8" s="268" customFormat="1" ht="12.75">
      <c r="B107" s="276"/>
      <c r="C107" s="264"/>
      <c r="D107" s="265"/>
      <c r="E107" s="266"/>
      <c r="F107" s="267"/>
      <c r="G107" s="278"/>
      <c r="H107" s="278"/>
    </row>
    <row r="108" spans="2:8" s="268" customFormat="1" ht="12.75">
      <c r="B108" s="276"/>
      <c r="C108" s="264"/>
      <c r="D108" s="265"/>
      <c r="E108" s="266"/>
      <c r="F108" s="267"/>
      <c r="G108" s="278"/>
      <c r="H108" s="278"/>
    </row>
    <row r="109" spans="2:8" s="268" customFormat="1" ht="12.75">
      <c r="B109" s="276"/>
      <c r="C109" s="264"/>
      <c r="D109" s="265"/>
      <c r="E109" s="266"/>
      <c r="F109" s="267"/>
      <c r="G109" s="278"/>
      <c r="H109" s="278"/>
    </row>
    <row r="110" spans="2:8" s="268" customFormat="1" ht="12.75">
      <c r="B110" s="276"/>
      <c r="C110" s="264"/>
      <c r="D110" s="265"/>
      <c r="E110" s="266"/>
      <c r="F110" s="267"/>
      <c r="G110" s="278"/>
      <c r="H110" s="278"/>
    </row>
    <row r="111" spans="2:8" s="268" customFormat="1" ht="12.75">
      <c r="B111" s="276"/>
      <c r="C111" s="264"/>
      <c r="D111" s="265"/>
      <c r="E111" s="266"/>
      <c r="F111" s="267"/>
      <c r="G111" s="278"/>
      <c r="H111" s="278"/>
    </row>
    <row r="112" spans="2:8" s="268" customFormat="1" ht="12.75">
      <c r="B112" s="276"/>
      <c r="C112" s="264"/>
      <c r="D112" s="265"/>
      <c r="E112" s="266"/>
      <c r="F112" s="267"/>
      <c r="G112" s="278"/>
      <c r="H112" s="278"/>
    </row>
    <row r="113" spans="2:8" s="268" customFormat="1" ht="12.75">
      <c r="B113" s="272"/>
      <c r="C113" s="279"/>
      <c r="D113" s="272"/>
      <c r="E113" s="266"/>
      <c r="F113" s="280"/>
      <c r="G113" s="280"/>
      <c r="H113" s="280"/>
    </row>
    <row r="114" s="268" customFormat="1" ht="12.75">
      <c r="G114" s="271"/>
    </row>
    <row r="115" spans="7:10" s="268" customFormat="1" ht="12.75">
      <c r="G115" s="271"/>
      <c r="I115" s="271"/>
      <c r="J115" s="271"/>
    </row>
    <row r="116" spans="7:10" s="268" customFormat="1" ht="12.75">
      <c r="G116" s="271"/>
      <c r="I116" s="271"/>
      <c r="J116" s="271"/>
    </row>
    <row r="117" spans="7:10" s="268" customFormat="1" ht="12.75">
      <c r="G117" s="271"/>
      <c r="I117" s="271"/>
      <c r="J117" s="271"/>
    </row>
    <row r="118" spans="7:10" s="268" customFormat="1" ht="12.75">
      <c r="G118" s="271"/>
      <c r="I118" s="271"/>
      <c r="J118" s="27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B745"/>
  <sheetViews>
    <sheetView showGridLines="0" showZeros="0" zoomScaleSheetLayoutView="100" zoomScalePageLayoutView="0" workbookViewId="0" topLeftCell="A328">
      <selection activeCell="E338" sqref="E338"/>
    </sheetView>
  </sheetViews>
  <sheetFormatPr defaultColWidth="9.00390625" defaultRowHeight="12.75"/>
  <cols>
    <col min="1" max="1" width="4.375" style="197" customWidth="1"/>
    <col min="2" max="2" width="11.625" style="197" customWidth="1"/>
    <col min="3" max="3" width="40.375" style="197" customWidth="1"/>
    <col min="4" max="4" width="5.625" style="197" customWidth="1"/>
    <col min="5" max="5" width="8.625" style="207" customWidth="1"/>
    <col min="6" max="6" width="9.875" style="197" customWidth="1"/>
    <col min="7" max="7" width="13.875" style="197" customWidth="1"/>
    <col min="8" max="8" width="11.75390625" style="197" hidden="1" customWidth="1"/>
    <col min="9" max="9" width="11.625" style="197" hidden="1" customWidth="1"/>
    <col min="10" max="10" width="11.00390625" style="197" hidden="1" customWidth="1"/>
    <col min="11" max="11" width="10.375" style="197" hidden="1" customWidth="1"/>
    <col min="12" max="12" width="75.375" style="197" customWidth="1"/>
    <col min="13" max="13" width="45.25390625" style="197" customWidth="1"/>
    <col min="14" max="16384" width="9.125" style="197" customWidth="1"/>
  </cols>
  <sheetData>
    <row r="1" spans="1:7" ht="15.75">
      <c r="A1" s="803" t="s">
        <v>1263</v>
      </c>
      <c r="B1" s="803"/>
      <c r="C1" s="803"/>
      <c r="D1" s="803"/>
      <c r="E1" s="803"/>
      <c r="F1" s="803"/>
      <c r="G1" s="803"/>
    </row>
    <row r="2" spans="2:7" ht="14.25" customHeight="1" thickBot="1">
      <c r="B2" s="198"/>
      <c r="C2" s="199"/>
      <c r="D2" s="199"/>
      <c r="E2" s="200"/>
      <c r="F2" s="199"/>
      <c r="G2" s="199"/>
    </row>
    <row r="3" spans="1:7" ht="13.5" thickTop="1">
      <c r="A3" s="793" t="s">
        <v>1661</v>
      </c>
      <c r="B3" s="794"/>
      <c r="C3" s="170" t="s">
        <v>1974</v>
      </c>
      <c r="D3" s="201"/>
      <c r="E3" s="202" t="s">
        <v>1957</v>
      </c>
      <c r="F3" s="203" t="str">
        <f>'02 02 Rek'!H1</f>
        <v>02</v>
      </c>
      <c r="G3" s="204"/>
    </row>
    <row r="4" spans="1:7" ht="13.5" thickBot="1">
      <c r="A4" s="804" t="s">
        <v>1953</v>
      </c>
      <c r="B4" s="796"/>
      <c r="C4" s="176" t="s">
        <v>1022</v>
      </c>
      <c r="D4" s="205"/>
      <c r="E4" s="805" t="str">
        <f>'02 02 Rek'!G2</f>
        <v>1.etapa</v>
      </c>
      <c r="F4" s="806"/>
      <c r="G4" s="807"/>
    </row>
    <row r="5" spans="1:7" ht="13.5" thickTop="1">
      <c r="A5" s="206"/>
      <c r="G5" s="208"/>
    </row>
    <row r="6" spans="1:11" ht="27" customHeight="1">
      <c r="A6" s="209" t="s">
        <v>1958</v>
      </c>
      <c r="B6" s="210" t="s">
        <v>1959</v>
      </c>
      <c r="C6" s="210" t="s">
        <v>1960</v>
      </c>
      <c r="D6" s="210" t="s">
        <v>1961</v>
      </c>
      <c r="E6" s="211" t="s">
        <v>1962</v>
      </c>
      <c r="F6" s="210" t="s">
        <v>1963</v>
      </c>
      <c r="G6" s="212" t="s">
        <v>1964</v>
      </c>
      <c r="H6" s="213" t="s">
        <v>1965</v>
      </c>
      <c r="I6" s="213" t="s">
        <v>1966</v>
      </c>
      <c r="J6" s="213" t="s">
        <v>1967</v>
      </c>
      <c r="K6" s="213" t="s">
        <v>1968</v>
      </c>
    </row>
    <row r="7" spans="1:15" ht="12.75">
      <c r="A7" s="214" t="s">
        <v>1969</v>
      </c>
      <c r="B7" s="215" t="s">
        <v>225</v>
      </c>
      <c r="C7" s="216" t="s">
        <v>226</v>
      </c>
      <c r="D7" s="217"/>
      <c r="E7" s="218"/>
      <c r="F7" s="218"/>
      <c r="G7" s="219"/>
      <c r="H7" s="220"/>
      <c r="I7" s="221"/>
      <c r="J7" s="222"/>
      <c r="K7" s="223"/>
      <c r="O7" s="224">
        <v>1</v>
      </c>
    </row>
    <row r="8" spans="1:80" ht="12.75">
      <c r="A8" s="225">
        <v>1</v>
      </c>
      <c r="B8" s="226" t="s">
        <v>1023</v>
      </c>
      <c r="C8" s="227" t="s">
        <v>1024</v>
      </c>
      <c r="D8" s="228" t="s">
        <v>325</v>
      </c>
      <c r="E8" s="229">
        <v>5</v>
      </c>
      <c r="F8" s="229"/>
      <c r="G8" s="230">
        <f>E8*F8</f>
        <v>0</v>
      </c>
      <c r="H8" s="231">
        <v>0.04088</v>
      </c>
      <c r="I8" s="232">
        <f>E8*H8</f>
        <v>0.2044</v>
      </c>
      <c r="J8" s="231">
        <v>0</v>
      </c>
      <c r="K8" s="232">
        <f>E8*J8</f>
        <v>0</v>
      </c>
      <c r="O8" s="224">
        <v>2</v>
      </c>
      <c r="AA8" s="197">
        <v>1</v>
      </c>
      <c r="AB8" s="197">
        <v>1</v>
      </c>
      <c r="AC8" s="197">
        <v>1</v>
      </c>
      <c r="AZ8" s="197">
        <v>1</v>
      </c>
      <c r="BA8" s="197">
        <f>IF(AZ8=1,G8,0)</f>
        <v>0</v>
      </c>
      <c r="BB8" s="197">
        <f>IF(AZ8=2,G8,0)</f>
        <v>0</v>
      </c>
      <c r="BC8" s="197">
        <f>IF(AZ8=3,G8,0)</f>
        <v>0</v>
      </c>
      <c r="BD8" s="197">
        <f>IF(AZ8=4,G8,0)</f>
        <v>0</v>
      </c>
      <c r="BE8" s="197">
        <f>IF(AZ8=5,G8,0)</f>
        <v>0</v>
      </c>
      <c r="CA8" s="224">
        <v>1</v>
      </c>
      <c r="CB8" s="224">
        <v>1</v>
      </c>
    </row>
    <row r="9" spans="1:15" ht="12.75">
      <c r="A9" s="233"/>
      <c r="B9" s="237"/>
      <c r="C9" s="808" t="s">
        <v>1025</v>
      </c>
      <c r="D9" s="809"/>
      <c r="E9" s="238">
        <v>5</v>
      </c>
      <c r="F9" s="239"/>
      <c r="G9" s="240"/>
      <c r="H9" s="241"/>
      <c r="I9" s="235"/>
      <c r="J9" s="242"/>
      <c r="K9" s="235"/>
      <c r="M9" s="236" t="s">
        <v>1025</v>
      </c>
      <c r="O9" s="224"/>
    </row>
    <row r="10" spans="1:80" ht="12.75">
      <c r="A10" s="225">
        <v>2</v>
      </c>
      <c r="B10" s="226" t="s">
        <v>246</v>
      </c>
      <c r="C10" s="227" t="s">
        <v>247</v>
      </c>
      <c r="D10" s="228" t="s">
        <v>230</v>
      </c>
      <c r="E10" s="229">
        <v>0.0984</v>
      </c>
      <c r="F10" s="229"/>
      <c r="G10" s="230">
        <f>E10*F10</f>
        <v>0</v>
      </c>
      <c r="H10" s="231">
        <v>1.9332</v>
      </c>
      <c r="I10" s="232">
        <f>E10*H10</f>
        <v>0.19022688000000001</v>
      </c>
      <c r="J10" s="231">
        <v>0</v>
      </c>
      <c r="K10" s="232">
        <f>E10*J10</f>
        <v>0</v>
      </c>
      <c r="O10" s="224">
        <v>2</v>
      </c>
      <c r="AA10" s="197">
        <v>1</v>
      </c>
      <c r="AB10" s="197">
        <v>1</v>
      </c>
      <c r="AC10" s="197">
        <v>1</v>
      </c>
      <c r="AZ10" s="197">
        <v>1</v>
      </c>
      <c r="BA10" s="197">
        <f>IF(AZ10=1,G10,0)</f>
        <v>0</v>
      </c>
      <c r="BB10" s="197">
        <f>IF(AZ10=2,G10,0)</f>
        <v>0</v>
      </c>
      <c r="BC10" s="197">
        <f>IF(AZ10=3,G10,0)</f>
        <v>0</v>
      </c>
      <c r="BD10" s="197">
        <f>IF(AZ10=4,G10,0)</f>
        <v>0</v>
      </c>
      <c r="BE10" s="197">
        <f>IF(AZ10=5,G10,0)</f>
        <v>0</v>
      </c>
      <c r="CA10" s="224">
        <v>1</v>
      </c>
      <c r="CB10" s="224">
        <v>1</v>
      </c>
    </row>
    <row r="11" spans="1:15" ht="12.75">
      <c r="A11" s="233"/>
      <c r="B11" s="237"/>
      <c r="C11" s="808" t="s">
        <v>1026</v>
      </c>
      <c r="D11" s="809"/>
      <c r="E11" s="238">
        <v>0.0984</v>
      </c>
      <c r="F11" s="239"/>
      <c r="G11" s="240"/>
      <c r="H11" s="241"/>
      <c r="I11" s="235"/>
      <c r="J11" s="242"/>
      <c r="K11" s="235"/>
      <c r="M11" s="236" t="s">
        <v>1026</v>
      </c>
      <c r="O11" s="224"/>
    </row>
    <row r="12" spans="1:80" ht="12.75">
      <c r="A12" s="225">
        <v>3</v>
      </c>
      <c r="B12" s="226" t="s">
        <v>249</v>
      </c>
      <c r="C12" s="227" t="s">
        <v>250</v>
      </c>
      <c r="D12" s="228" t="s">
        <v>244</v>
      </c>
      <c r="E12" s="229">
        <v>0.0427</v>
      </c>
      <c r="F12" s="229"/>
      <c r="G12" s="230">
        <f>E12*F12</f>
        <v>0</v>
      </c>
      <c r="H12" s="231">
        <v>0.01954</v>
      </c>
      <c r="I12" s="232">
        <f>E12*H12</f>
        <v>0.000834358</v>
      </c>
      <c r="J12" s="231">
        <v>0</v>
      </c>
      <c r="K12" s="232">
        <f>E12*J12</f>
        <v>0</v>
      </c>
      <c r="O12" s="224">
        <v>2</v>
      </c>
      <c r="AA12" s="197">
        <v>1</v>
      </c>
      <c r="AB12" s="197">
        <v>1</v>
      </c>
      <c r="AC12" s="197">
        <v>1</v>
      </c>
      <c r="AZ12" s="197">
        <v>1</v>
      </c>
      <c r="BA12" s="197">
        <f>IF(AZ12=1,G12,0)</f>
        <v>0</v>
      </c>
      <c r="BB12" s="197">
        <f>IF(AZ12=2,G12,0)</f>
        <v>0</v>
      </c>
      <c r="BC12" s="197">
        <f>IF(AZ12=3,G12,0)</f>
        <v>0</v>
      </c>
      <c r="BD12" s="197">
        <f>IF(AZ12=4,G12,0)</f>
        <v>0</v>
      </c>
      <c r="BE12" s="197">
        <f>IF(AZ12=5,G12,0)</f>
        <v>0</v>
      </c>
      <c r="CA12" s="224">
        <v>1</v>
      </c>
      <c r="CB12" s="224">
        <v>1</v>
      </c>
    </row>
    <row r="13" spans="1:15" ht="12.75">
      <c r="A13" s="233"/>
      <c r="B13" s="237"/>
      <c r="C13" s="808" t="s">
        <v>1027</v>
      </c>
      <c r="D13" s="809"/>
      <c r="E13" s="238">
        <v>0.0427</v>
      </c>
      <c r="F13" s="239"/>
      <c r="G13" s="240"/>
      <c r="H13" s="241"/>
      <c r="I13" s="235"/>
      <c r="J13" s="242"/>
      <c r="K13" s="235"/>
      <c r="M13" s="236" t="s">
        <v>1027</v>
      </c>
      <c r="O13" s="224"/>
    </row>
    <row r="14" spans="1:80" ht="22.5">
      <c r="A14" s="225">
        <v>4</v>
      </c>
      <c r="B14" s="226" t="s">
        <v>1028</v>
      </c>
      <c r="C14" s="227" t="s">
        <v>1029</v>
      </c>
      <c r="D14" s="228" t="s">
        <v>237</v>
      </c>
      <c r="E14" s="229">
        <v>36.1107</v>
      </c>
      <c r="F14" s="229"/>
      <c r="G14" s="230">
        <f>E14*F14</f>
        <v>0</v>
      </c>
      <c r="H14" s="231">
        <v>0.05279</v>
      </c>
      <c r="I14" s="232">
        <f>E14*H14</f>
        <v>1.906283853</v>
      </c>
      <c r="J14" s="231">
        <v>0</v>
      </c>
      <c r="K14" s="232">
        <f>E14*J14</f>
        <v>0</v>
      </c>
      <c r="O14" s="224">
        <v>2</v>
      </c>
      <c r="AA14" s="197">
        <v>1</v>
      </c>
      <c r="AB14" s="197">
        <v>1</v>
      </c>
      <c r="AC14" s="197">
        <v>1</v>
      </c>
      <c r="AZ14" s="197">
        <v>1</v>
      </c>
      <c r="BA14" s="197">
        <f>IF(AZ14=1,G14,0)</f>
        <v>0</v>
      </c>
      <c r="BB14" s="197">
        <f>IF(AZ14=2,G14,0)</f>
        <v>0</v>
      </c>
      <c r="BC14" s="197">
        <f>IF(AZ14=3,G14,0)</f>
        <v>0</v>
      </c>
      <c r="BD14" s="197">
        <f>IF(AZ14=4,G14,0)</f>
        <v>0</v>
      </c>
      <c r="BE14" s="197">
        <f>IF(AZ14=5,G14,0)</f>
        <v>0</v>
      </c>
      <c r="CA14" s="224">
        <v>1</v>
      </c>
      <c r="CB14" s="224">
        <v>1</v>
      </c>
    </row>
    <row r="15" spans="1:15" ht="12.75">
      <c r="A15" s="233"/>
      <c r="B15" s="237"/>
      <c r="C15" s="808" t="s">
        <v>1030</v>
      </c>
      <c r="D15" s="809"/>
      <c r="E15" s="238">
        <v>36.1107</v>
      </c>
      <c r="F15" s="239"/>
      <c r="G15" s="240"/>
      <c r="H15" s="241"/>
      <c r="I15" s="235"/>
      <c r="J15" s="242"/>
      <c r="K15" s="235"/>
      <c r="M15" s="236" t="s">
        <v>1030</v>
      </c>
      <c r="O15" s="224"/>
    </row>
    <row r="16" spans="1:80" ht="12.75">
      <c r="A16" s="225">
        <v>5</v>
      </c>
      <c r="B16" s="226" t="s">
        <v>1031</v>
      </c>
      <c r="C16" s="227" t="s">
        <v>1032</v>
      </c>
      <c r="D16" s="228" t="s">
        <v>237</v>
      </c>
      <c r="E16" s="229">
        <v>81.6538</v>
      </c>
      <c r="F16" s="229"/>
      <c r="G16" s="230">
        <f>E16*F16</f>
        <v>0</v>
      </c>
      <c r="H16" s="231">
        <v>0.09985</v>
      </c>
      <c r="I16" s="232">
        <f>E16*H16</f>
        <v>8.15313193</v>
      </c>
      <c r="J16" s="231">
        <v>0</v>
      </c>
      <c r="K16" s="232">
        <f>E16*J16</f>
        <v>0</v>
      </c>
      <c r="O16" s="224">
        <v>2</v>
      </c>
      <c r="AA16" s="197">
        <v>1</v>
      </c>
      <c r="AB16" s="197">
        <v>1</v>
      </c>
      <c r="AC16" s="197">
        <v>1</v>
      </c>
      <c r="AZ16" s="197">
        <v>1</v>
      </c>
      <c r="BA16" s="197">
        <f>IF(AZ16=1,G16,0)</f>
        <v>0</v>
      </c>
      <c r="BB16" s="197">
        <f>IF(AZ16=2,G16,0)</f>
        <v>0</v>
      </c>
      <c r="BC16" s="197">
        <f>IF(AZ16=3,G16,0)</f>
        <v>0</v>
      </c>
      <c r="BD16" s="197">
        <f>IF(AZ16=4,G16,0)</f>
        <v>0</v>
      </c>
      <c r="BE16" s="197">
        <f>IF(AZ16=5,G16,0)</f>
        <v>0</v>
      </c>
      <c r="CA16" s="224">
        <v>1</v>
      </c>
      <c r="CB16" s="224">
        <v>1</v>
      </c>
    </row>
    <row r="17" spans="1:15" ht="12.75">
      <c r="A17" s="233"/>
      <c r="B17" s="237"/>
      <c r="C17" s="808" t="s">
        <v>1033</v>
      </c>
      <c r="D17" s="809"/>
      <c r="E17" s="238">
        <v>4.9625</v>
      </c>
      <c r="F17" s="239"/>
      <c r="G17" s="240"/>
      <c r="H17" s="241"/>
      <c r="I17" s="235"/>
      <c r="J17" s="242"/>
      <c r="K17" s="235"/>
      <c r="M17" s="236" t="s">
        <v>1033</v>
      </c>
      <c r="O17" s="224"/>
    </row>
    <row r="18" spans="1:15" ht="22.5">
      <c r="A18" s="233"/>
      <c r="B18" s="237"/>
      <c r="C18" s="808" t="s">
        <v>1034</v>
      </c>
      <c r="D18" s="809"/>
      <c r="E18" s="238">
        <v>76.6912</v>
      </c>
      <c r="F18" s="239"/>
      <c r="G18" s="240"/>
      <c r="H18" s="241"/>
      <c r="I18" s="235"/>
      <c r="J18" s="242"/>
      <c r="K18" s="235"/>
      <c r="M18" s="236" t="s">
        <v>1034</v>
      </c>
      <c r="O18" s="224"/>
    </row>
    <row r="19" spans="1:80" ht="12.75">
      <c r="A19" s="225">
        <v>6</v>
      </c>
      <c r="B19" s="226" t="s">
        <v>274</v>
      </c>
      <c r="C19" s="227" t="s">
        <v>275</v>
      </c>
      <c r="D19" s="228" t="s">
        <v>276</v>
      </c>
      <c r="E19" s="229">
        <v>30.02</v>
      </c>
      <c r="F19" s="229"/>
      <c r="G19" s="230">
        <f>E19*F19</f>
        <v>0</v>
      </c>
      <c r="H19" s="231">
        <v>8E-05</v>
      </c>
      <c r="I19" s="232">
        <f>E19*H19</f>
        <v>0.0024016000000000003</v>
      </c>
      <c r="J19" s="231">
        <v>0</v>
      </c>
      <c r="K19" s="232">
        <f>E19*J19</f>
        <v>0</v>
      </c>
      <c r="O19" s="224">
        <v>2</v>
      </c>
      <c r="AA19" s="197">
        <v>1</v>
      </c>
      <c r="AB19" s="197">
        <v>1</v>
      </c>
      <c r="AC19" s="197">
        <v>1</v>
      </c>
      <c r="AZ19" s="197">
        <v>1</v>
      </c>
      <c r="BA19" s="197">
        <f>IF(AZ19=1,G19,0)</f>
        <v>0</v>
      </c>
      <c r="BB19" s="197">
        <f>IF(AZ19=2,G19,0)</f>
        <v>0</v>
      </c>
      <c r="BC19" s="197">
        <f>IF(AZ19=3,G19,0)</f>
        <v>0</v>
      </c>
      <c r="BD19" s="197">
        <f>IF(AZ19=4,G19,0)</f>
        <v>0</v>
      </c>
      <c r="BE19" s="197">
        <f>IF(AZ19=5,G19,0)</f>
        <v>0</v>
      </c>
      <c r="CA19" s="224">
        <v>1</v>
      </c>
      <c r="CB19" s="224">
        <v>1</v>
      </c>
    </row>
    <row r="20" spans="1:15" ht="12.75">
      <c r="A20" s="233"/>
      <c r="B20" s="237"/>
      <c r="C20" s="808" t="s">
        <v>1035</v>
      </c>
      <c r="D20" s="809"/>
      <c r="E20" s="238">
        <v>30.02</v>
      </c>
      <c r="F20" s="239"/>
      <c r="G20" s="240"/>
      <c r="H20" s="241"/>
      <c r="I20" s="235"/>
      <c r="J20" s="242"/>
      <c r="K20" s="235"/>
      <c r="M20" s="236" t="s">
        <v>1035</v>
      </c>
      <c r="O20" s="224"/>
    </row>
    <row r="21" spans="1:80" ht="12.75">
      <c r="A21" s="225">
        <v>7</v>
      </c>
      <c r="B21" s="226" t="s">
        <v>278</v>
      </c>
      <c r="C21" s="227" t="s">
        <v>279</v>
      </c>
      <c r="D21" s="228" t="s">
        <v>276</v>
      </c>
      <c r="E21" s="229">
        <v>38.75</v>
      </c>
      <c r="F21" s="229"/>
      <c r="G21" s="230">
        <f>E21*F21</f>
        <v>0</v>
      </c>
      <c r="H21" s="231">
        <v>0.00102</v>
      </c>
      <c r="I21" s="232">
        <f>E21*H21</f>
        <v>0.039525000000000005</v>
      </c>
      <c r="J21" s="231">
        <v>0</v>
      </c>
      <c r="K21" s="232">
        <f>E21*J21</f>
        <v>0</v>
      </c>
      <c r="O21" s="224">
        <v>2</v>
      </c>
      <c r="AA21" s="197">
        <v>1</v>
      </c>
      <c r="AB21" s="197">
        <v>1</v>
      </c>
      <c r="AC21" s="197">
        <v>1</v>
      </c>
      <c r="AZ21" s="197">
        <v>1</v>
      </c>
      <c r="BA21" s="197">
        <f>IF(AZ21=1,G21,0)</f>
        <v>0</v>
      </c>
      <c r="BB21" s="197">
        <f>IF(AZ21=2,G21,0)</f>
        <v>0</v>
      </c>
      <c r="BC21" s="197">
        <f>IF(AZ21=3,G21,0)</f>
        <v>0</v>
      </c>
      <c r="BD21" s="197">
        <f>IF(AZ21=4,G21,0)</f>
        <v>0</v>
      </c>
      <c r="BE21" s="197">
        <f>IF(AZ21=5,G21,0)</f>
        <v>0</v>
      </c>
      <c r="CA21" s="224">
        <v>1</v>
      </c>
      <c r="CB21" s="224">
        <v>1</v>
      </c>
    </row>
    <row r="22" spans="1:15" ht="12.75">
      <c r="A22" s="233"/>
      <c r="B22" s="237"/>
      <c r="C22" s="808" t="s">
        <v>1036</v>
      </c>
      <c r="D22" s="809"/>
      <c r="E22" s="238">
        <v>38.75</v>
      </c>
      <c r="F22" s="239"/>
      <c r="G22" s="240"/>
      <c r="H22" s="241"/>
      <c r="I22" s="235"/>
      <c r="J22" s="242"/>
      <c r="K22" s="235"/>
      <c r="M22" s="236" t="s">
        <v>1036</v>
      </c>
      <c r="O22" s="224"/>
    </row>
    <row r="23" spans="1:80" ht="12.75">
      <c r="A23" s="225">
        <v>8</v>
      </c>
      <c r="B23" s="226" t="s">
        <v>281</v>
      </c>
      <c r="C23" s="227" t="s">
        <v>282</v>
      </c>
      <c r="D23" s="228" t="s">
        <v>237</v>
      </c>
      <c r="E23" s="229">
        <v>0.492</v>
      </c>
      <c r="F23" s="229"/>
      <c r="G23" s="230">
        <f>E23*F23</f>
        <v>0</v>
      </c>
      <c r="H23" s="231">
        <v>0.18324</v>
      </c>
      <c r="I23" s="232">
        <f>E23*H23</f>
        <v>0.09015408</v>
      </c>
      <c r="J23" s="231">
        <v>0</v>
      </c>
      <c r="K23" s="232">
        <f>E23*J23</f>
        <v>0</v>
      </c>
      <c r="O23" s="224">
        <v>2</v>
      </c>
      <c r="AA23" s="197">
        <v>1</v>
      </c>
      <c r="AB23" s="197">
        <v>1</v>
      </c>
      <c r="AC23" s="197">
        <v>1</v>
      </c>
      <c r="AZ23" s="197">
        <v>1</v>
      </c>
      <c r="BA23" s="197">
        <f>IF(AZ23=1,G23,0)</f>
        <v>0</v>
      </c>
      <c r="BB23" s="197">
        <f>IF(AZ23=2,G23,0)</f>
        <v>0</v>
      </c>
      <c r="BC23" s="197">
        <f>IF(AZ23=3,G23,0)</f>
        <v>0</v>
      </c>
      <c r="BD23" s="197">
        <f>IF(AZ23=4,G23,0)</f>
        <v>0</v>
      </c>
      <c r="BE23" s="197">
        <f>IF(AZ23=5,G23,0)</f>
        <v>0</v>
      </c>
      <c r="CA23" s="224">
        <v>1</v>
      </c>
      <c r="CB23" s="224">
        <v>1</v>
      </c>
    </row>
    <row r="24" spans="1:15" ht="12.75">
      <c r="A24" s="233"/>
      <c r="B24" s="237"/>
      <c r="C24" s="808" t="s">
        <v>1037</v>
      </c>
      <c r="D24" s="809"/>
      <c r="E24" s="238">
        <v>0.492</v>
      </c>
      <c r="F24" s="239"/>
      <c r="G24" s="240"/>
      <c r="H24" s="241"/>
      <c r="I24" s="235"/>
      <c r="J24" s="242"/>
      <c r="K24" s="235"/>
      <c r="M24" s="236" t="s">
        <v>1037</v>
      </c>
      <c r="O24" s="224"/>
    </row>
    <row r="25" spans="1:80" ht="22.5">
      <c r="A25" s="225">
        <v>9</v>
      </c>
      <c r="B25" s="226" t="s">
        <v>1038</v>
      </c>
      <c r="C25" s="227" t="s">
        <v>1039</v>
      </c>
      <c r="D25" s="228" t="s">
        <v>237</v>
      </c>
      <c r="E25" s="229">
        <v>157.1325</v>
      </c>
      <c r="F25" s="229"/>
      <c r="G25" s="230">
        <f>E25*F25</f>
        <v>0</v>
      </c>
      <c r="H25" s="231">
        <v>0.06341</v>
      </c>
      <c r="I25" s="232">
        <f>E25*H25</f>
        <v>9.963771824999998</v>
      </c>
      <c r="J25" s="231">
        <v>0</v>
      </c>
      <c r="K25" s="232">
        <f>E25*J25</f>
        <v>0</v>
      </c>
      <c r="O25" s="224">
        <v>2</v>
      </c>
      <c r="AA25" s="197">
        <v>1</v>
      </c>
      <c r="AB25" s="197">
        <v>1</v>
      </c>
      <c r="AC25" s="197">
        <v>1</v>
      </c>
      <c r="AZ25" s="197">
        <v>1</v>
      </c>
      <c r="BA25" s="197">
        <f>IF(AZ25=1,G25,0)</f>
        <v>0</v>
      </c>
      <c r="BB25" s="197">
        <f>IF(AZ25=2,G25,0)</f>
        <v>0</v>
      </c>
      <c r="BC25" s="197">
        <f>IF(AZ25=3,G25,0)</f>
        <v>0</v>
      </c>
      <c r="BD25" s="197">
        <f>IF(AZ25=4,G25,0)</f>
        <v>0</v>
      </c>
      <c r="BE25" s="197">
        <f>IF(AZ25=5,G25,0)</f>
        <v>0</v>
      </c>
      <c r="CA25" s="224">
        <v>1</v>
      </c>
      <c r="CB25" s="224">
        <v>1</v>
      </c>
    </row>
    <row r="26" spans="1:15" ht="22.5">
      <c r="A26" s="233"/>
      <c r="B26" s="234"/>
      <c r="C26" s="800" t="s">
        <v>1040</v>
      </c>
      <c r="D26" s="801"/>
      <c r="E26" s="801"/>
      <c r="F26" s="801"/>
      <c r="G26" s="802"/>
      <c r="I26" s="235"/>
      <c r="K26" s="235"/>
      <c r="L26" s="236" t="s">
        <v>1040</v>
      </c>
      <c r="O26" s="224">
        <v>3</v>
      </c>
    </row>
    <row r="27" spans="1:15" ht="33.75">
      <c r="A27" s="233"/>
      <c r="B27" s="237"/>
      <c r="C27" s="808" t="s">
        <v>1041</v>
      </c>
      <c r="D27" s="809"/>
      <c r="E27" s="238">
        <v>136.4825</v>
      </c>
      <c r="F27" s="239"/>
      <c r="G27" s="240"/>
      <c r="H27" s="241"/>
      <c r="I27" s="235"/>
      <c r="J27" s="242"/>
      <c r="K27" s="235"/>
      <c r="M27" s="236" t="s">
        <v>1041</v>
      </c>
      <c r="O27" s="224"/>
    </row>
    <row r="28" spans="1:15" ht="22.5">
      <c r="A28" s="233"/>
      <c r="B28" s="237"/>
      <c r="C28" s="808" t="s">
        <v>1042</v>
      </c>
      <c r="D28" s="809"/>
      <c r="E28" s="238">
        <v>20.65</v>
      </c>
      <c r="F28" s="239"/>
      <c r="G28" s="240"/>
      <c r="H28" s="241"/>
      <c r="I28" s="235"/>
      <c r="J28" s="242"/>
      <c r="K28" s="235"/>
      <c r="M28" s="236" t="s">
        <v>1042</v>
      </c>
      <c r="O28" s="224"/>
    </row>
    <row r="29" spans="1:80" ht="12.75">
      <c r="A29" s="225">
        <v>10</v>
      </c>
      <c r="B29" s="226" t="s">
        <v>284</v>
      </c>
      <c r="C29" s="227" t="s">
        <v>285</v>
      </c>
      <c r="D29" s="228" t="s">
        <v>244</v>
      </c>
      <c r="E29" s="229">
        <v>0.047</v>
      </c>
      <c r="F29" s="229"/>
      <c r="G29" s="230">
        <f>E29*F29</f>
        <v>0</v>
      </c>
      <c r="H29" s="231">
        <v>1</v>
      </c>
      <c r="I29" s="232">
        <f>E29*H29</f>
        <v>0.047</v>
      </c>
      <c r="J29" s="231"/>
      <c r="K29" s="232">
        <f>E29*J29</f>
        <v>0</v>
      </c>
      <c r="O29" s="224">
        <v>2</v>
      </c>
      <c r="AA29" s="197">
        <v>3</v>
      </c>
      <c r="AB29" s="197">
        <v>1</v>
      </c>
      <c r="AC29" s="197">
        <v>13383420</v>
      </c>
      <c r="AZ29" s="197">
        <v>1</v>
      </c>
      <c r="BA29" s="197">
        <f>IF(AZ29=1,G29,0)</f>
        <v>0</v>
      </c>
      <c r="BB29" s="197">
        <f>IF(AZ29=2,G29,0)</f>
        <v>0</v>
      </c>
      <c r="BC29" s="197">
        <f>IF(AZ29=3,G29,0)</f>
        <v>0</v>
      </c>
      <c r="BD29" s="197">
        <f>IF(AZ29=4,G29,0)</f>
        <v>0</v>
      </c>
      <c r="BE29" s="197">
        <f>IF(AZ29=5,G29,0)</f>
        <v>0</v>
      </c>
      <c r="CA29" s="224">
        <v>3</v>
      </c>
      <c r="CB29" s="224">
        <v>1</v>
      </c>
    </row>
    <row r="30" spans="1:15" ht="12.75">
      <c r="A30" s="233"/>
      <c r="B30" s="237"/>
      <c r="C30" s="808" t="s">
        <v>1043</v>
      </c>
      <c r="D30" s="809"/>
      <c r="E30" s="238">
        <v>0.047</v>
      </c>
      <c r="F30" s="239"/>
      <c r="G30" s="240"/>
      <c r="H30" s="241"/>
      <c r="I30" s="235"/>
      <c r="J30" s="242"/>
      <c r="K30" s="235"/>
      <c r="M30" s="236" t="s">
        <v>1043</v>
      </c>
      <c r="O30" s="224"/>
    </row>
    <row r="31" spans="1:57" ht="12.75">
      <c r="A31" s="243"/>
      <c r="B31" s="244" t="s">
        <v>1971</v>
      </c>
      <c r="C31" s="245" t="s">
        <v>227</v>
      </c>
      <c r="D31" s="246"/>
      <c r="E31" s="247"/>
      <c r="F31" s="248"/>
      <c r="G31" s="249">
        <f>SUM(G7:G30)</f>
        <v>0</v>
      </c>
      <c r="H31" s="250"/>
      <c r="I31" s="251">
        <f>SUM(I7:I30)</f>
        <v>20.597729526</v>
      </c>
      <c r="J31" s="250"/>
      <c r="K31" s="251">
        <f>SUM(K7:K30)</f>
        <v>0</v>
      </c>
      <c r="O31" s="224">
        <v>4</v>
      </c>
      <c r="BA31" s="252">
        <f>SUM(BA7:BA30)</f>
        <v>0</v>
      </c>
      <c r="BB31" s="252">
        <f>SUM(BB7:BB30)</f>
        <v>0</v>
      </c>
      <c r="BC31" s="252">
        <f>SUM(BC7:BC30)</f>
        <v>0</v>
      </c>
      <c r="BD31" s="252">
        <f>SUM(BD7:BD30)</f>
        <v>0</v>
      </c>
      <c r="BE31" s="252">
        <f>SUM(BE7:BE30)</f>
        <v>0</v>
      </c>
    </row>
    <row r="32" spans="1:15" ht="12.75">
      <c r="A32" s="214" t="s">
        <v>1969</v>
      </c>
      <c r="B32" s="215" t="s">
        <v>287</v>
      </c>
      <c r="C32" s="216" t="s">
        <v>288</v>
      </c>
      <c r="D32" s="217"/>
      <c r="E32" s="218"/>
      <c r="F32" s="218"/>
      <c r="G32" s="219"/>
      <c r="H32" s="220"/>
      <c r="I32" s="221"/>
      <c r="J32" s="222"/>
      <c r="K32" s="223"/>
      <c r="O32" s="224">
        <v>1</v>
      </c>
    </row>
    <row r="33" spans="1:80" ht="12.75">
      <c r="A33" s="225">
        <v>11</v>
      </c>
      <c r="B33" s="226" t="s">
        <v>1044</v>
      </c>
      <c r="C33" s="227" t="s">
        <v>0</v>
      </c>
      <c r="D33" s="228" t="s">
        <v>237</v>
      </c>
      <c r="E33" s="229">
        <v>150.6</v>
      </c>
      <c r="F33" s="229"/>
      <c r="G33" s="230">
        <f>E33*F33</f>
        <v>0</v>
      </c>
      <c r="H33" s="231">
        <v>0.02661</v>
      </c>
      <c r="I33" s="232">
        <f>E33*H33</f>
        <v>4.007466</v>
      </c>
      <c r="J33" s="231">
        <v>0</v>
      </c>
      <c r="K33" s="232">
        <f>E33*J33</f>
        <v>0</v>
      </c>
      <c r="O33" s="224">
        <v>2</v>
      </c>
      <c r="AA33" s="197">
        <v>1</v>
      </c>
      <c r="AB33" s="197">
        <v>1</v>
      </c>
      <c r="AC33" s="197">
        <v>1</v>
      </c>
      <c r="AZ33" s="197">
        <v>1</v>
      </c>
      <c r="BA33" s="197">
        <f>IF(AZ33=1,G33,0)</f>
        <v>0</v>
      </c>
      <c r="BB33" s="197">
        <f>IF(AZ33=2,G33,0)</f>
        <v>0</v>
      </c>
      <c r="BC33" s="197">
        <f>IF(AZ33=3,G33,0)</f>
        <v>0</v>
      </c>
      <c r="BD33" s="197">
        <f>IF(AZ33=4,G33,0)</f>
        <v>0</v>
      </c>
      <c r="BE33" s="197">
        <f>IF(AZ33=5,G33,0)</f>
        <v>0</v>
      </c>
      <c r="CA33" s="224">
        <v>1</v>
      </c>
      <c r="CB33" s="224">
        <v>1</v>
      </c>
    </row>
    <row r="34" spans="1:15" ht="22.5">
      <c r="A34" s="233"/>
      <c r="B34" s="234"/>
      <c r="C34" s="800" t="s">
        <v>1</v>
      </c>
      <c r="D34" s="801"/>
      <c r="E34" s="801"/>
      <c r="F34" s="801"/>
      <c r="G34" s="802"/>
      <c r="I34" s="235"/>
      <c r="K34" s="235"/>
      <c r="L34" s="236" t="s">
        <v>1</v>
      </c>
      <c r="O34" s="224">
        <v>3</v>
      </c>
    </row>
    <row r="35" spans="1:15" ht="12.75">
      <c r="A35" s="233"/>
      <c r="B35" s="237"/>
      <c r="C35" s="808" t="s">
        <v>2</v>
      </c>
      <c r="D35" s="809"/>
      <c r="E35" s="238">
        <v>150.6</v>
      </c>
      <c r="F35" s="239"/>
      <c r="G35" s="240"/>
      <c r="H35" s="241"/>
      <c r="I35" s="235"/>
      <c r="J35" s="242"/>
      <c r="K35" s="235"/>
      <c r="M35" s="236" t="s">
        <v>2</v>
      </c>
      <c r="O35" s="224"/>
    </row>
    <row r="36" spans="1:57" ht="12.75">
      <c r="A36" s="243"/>
      <c r="B36" s="244" t="s">
        <v>1971</v>
      </c>
      <c r="C36" s="245" t="s">
        <v>289</v>
      </c>
      <c r="D36" s="246"/>
      <c r="E36" s="247"/>
      <c r="F36" s="248"/>
      <c r="G36" s="249">
        <f>SUM(G32:G35)</f>
        <v>0</v>
      </c>
      <c r="H36" s="250"/>
      <c r="I36" s="251">
        <f>SUM(I32:I35)</f>
        <v>4.007466</v>
      </c>
      <c r="J36" s="250"/>
      <c r="K36" s="251">
        <f>SUM(K32:K35)</f>
        <v>0</v>
      </c>
      <c r="O36" s="224">
        <v>4</v>
      </c>
      <c r="BA36" s="252">
        <f>SUM(BA32:BA35)</f>
        <v>0</v>
      </c>
      <c r="BB36" s="252">
        <f>SUM(BB32:BB35)</f>
        <v>0</v>
      </c>
      <c r="BC36" s="252">
        <f>SUM(BC32:BC35)</f>
        <v>0</v>
      </c>
      <c r="BD36" s="252">
        <f>SUM(BD32:BD35)</f>
        <v>0</v>
      </c>
      <c r="BE36" s="252">
        <f>SUM(BE32:BE35)</f>
        <v>0</v>
      </c>
    </row>
    <row r="37" spans="1:15" ht="12.75">
      <c r="A37" s="214" t="s">
        <v>1969</v>
      </c>
      <c r="B37" s="215" t="s">
        <v>314</v>
      </c>
      <c r="C37" s="216" t="s">
        <v>315</v>
      </c>
      <c r="D37" s="217"/>
      <c r="E37" s="218"/>
      <c r="F37" s="218"/>
      <c r="G37" s="219"/>
      <c r="H37" s="220"/>
      <c r="I37" s="221"/>
      <c r="J37" s="222"/>
      <c r="K37" s="223"/>
      <c r="O37" s="224">
        <v>1</v>
      </c>
    </row>
    <row r="38" spans="1:80" ht="12.75">
      <c r="A38" s="225">
        <v>12</v>
      </c>
      <c r="B38" s="226" t="s">
        <v>317</v>
      </c>
      <c r="C38" s="227" t="s">
        <v>318</v>
      </c>
      <c r="D38" s="228" t="s">
        <v>237</v>
      </c>
      <c r="E38" s="229">
        <v>71.1725</v>
      </c>
      <c r="F38" s="229"/>
      <c r="G38" s="230">
        <f>E38*F38</f>
        <v>0</v>
      </c>
      <c r="H38" s="231">
        <v>4E-05</v>
      </c>
      <c r="I38" s="232">
        <f>E38*H38</f>
        <v>0.0028469000000000003</v>
      </c>
      <c r="J38" s="231">
        <v>0</v>
      </c>
      <c r="K38" s="232">
        <f>E38*J38</f>
        <v>0</v>
      </c>
      <c r="O38" s="224">
        <v>2</v>
      </c>
      <c r="AA38" s="197">
        <v>1</v>
      </c>
      <c r="AB38" s="197">
        <v>1</v>
      </c>
      <c r="AC38" s="197">
        <v>1</v>
      </c>
      <c r="AZ38" s="197">
        <v>1</v>
      </c>
      <c r="BA38" s="197">
        <f>IF(AZ38=1,G38,0)</f>
        <v>0</v>
      </c>
      <c r="BB38" s="197">
        <f>IF(AZ38=2,G38,0)</f>
        <v>0</v>
      </c>
      <c r="BC38" s="197">
        <f>IF(AZ38=3,G38,0)</f>
        <v>0</v>
      </c>
      <c r="BD38" s="197">
        <f>IF(AZ38=4,G38,0)</f>
        <v>0</v>
      </c>
      <c r="BE38" s="197">
        <f>IF(AZ38=5,G38,0)</f>
        <v>0</v>
      </c>
      <c r="CA38" s="224">
        <v>1</v>
      </c>
      <c r="CB38" s="224">
        <v>1</v>
      </c>
    </row>
    <row r="39" spans="1:15" ht="12.75">
      <c r="A39" s="233"/>
      <c r="B39" s="237"/>
      <c r="C39" s="808" t="s">
        <v>3</v>
      </c>
      <c r="D39" s="809"/>
      <c r="E39" s="238">
        <v>71.1725</v>
      </c>
      <c r="F39" s="239"/>
      <c r="G39" s="240"/>
      <c r="H39" s="241"/>
      <c r="I39" s="235"/>
      <c r="J39" s="242"/>
      <c r="K39" s="235"/>
      <c r="M39" s="236" t="s">
        <v>3</v>
      </c>
      <c r="O39" s="224"/>
    </row>
    <row r="40" spans="1:80" ht="12.75">
      <c r="A40" s="225">
        <v>13</v>
      </c>
      <c r="B40" s="226" t="s">
        <v>323</v>
      </c>
      <c r="C40" s="227" t="s">
        <v>324</v>
      </c>
      <c r="D40" s="228" t="s">
        <v>325</v>
      </c>
      <c r="E40" s="229">
        <v>15</v>
      </c>
      <c r="F40" s="229"/>
      <c r="G40" s="230">
        <f>E40*F40</f>
        <v>0</v>
      </c>
      <c r="H40" s="231">
        <v>0.00494</v>
      </c>
      <c r="I40" s="232">
        <f>E40*H40</f>
        <v>0.0741</v>
      </c>
      <c r="J40" s="231">
        <v>0</v>
      </c>
      <c r="K40" s="232">
        <f>E40*J40</f>
        <v>0</v>
      </c>
      <c r="O40" s="224">
        <v>2</v>
      </c>
      <c r="AA40" s="197">
        <v>1</v>
      </c>
      <c r="AB40" s="197">
        <v>1</v>
      </c>
      <c r="AC40" s="197">
        <v>1</v>
      </c>
      <c r="AZ40" s="197">
        <v>1</v>
      </c>
      <c r="BA40" s="197">
        <f>IF(AZ40=1,G40,0)</f>
        <v>0</v>
      </c>
      <c r="BB40" s="197">
        <f>IF(AZ40=2,G40,0)</f>
        <v>0</v>
      </c>
      <c r="BC40" s="197">
        <f>IF(AZ40=3,G40,0)</f>
        <v>0</v>
      </c>
      <c r="BD40" s="197">
        <f>IF(AZ40=4,G40,0)</f>
        <v>0</v>
      </c>
      <c r="BE40" s="197">
        <f>IF(AZ40=5,G40,0)</f>
        <v>0</v>
      </c>
      <c r="CA40" s="224">
        <v>1</v>
      </c>
      <c r="CB40" s="224">
        <v>1</v>
      </c>
    </row>
    <row r="41" spans="1:15" ht="12.75">
      <c r="A41" s="233"/>
      <c r="B41" s="237"/>
      <c r="C41" s="808" t="s">
        <v>4</v>
      </c>
      <c r="D41" s="809"/>
      <c r="E41" s="238">
        <v>15</v>
      </c>
      <c r="F41" s="239"/>
      <c r="G41" s="240"/>
      <c r="H41" s="241"/>
      <c r="I41" s="235"/>
      <c r="J41" s="242"/>
      <c r="K41" s="235"/>
      <c r="M41" s="236" t="s">
        <v>4</v>
      </c>
      <c r="O41" s="224"/>
    </row>
    <row r="42" spans="1:80" ht="12.75">
      <c r="A42" s="225">
        <v>14</v>
      </c>
      <c r="B42" s="226" t="s">
        <v>327</v>
      </c>
      <c r="C42" s="227" t="s">
        <v>328</v>
      </c>
      <c r="D42" s="228" t="s">
        <v>325</v>
      </c>
      <c r="E42" s="229">
        <v>25</v>
      </c>
      <c r="F42" s="229"/>
      <c r="G42" s="230">
        <f>E42*F42</f>
        <v>0</v>
      </c>
      <c r="H42" s="231">
        <v>0.01374</v>
      </c>
      <c r="I42" s="232">
        <f>E42*H42</f>
        <v>0.3435</v>
      </c>
      <c r="J42" s="231">
        <v>0</v>
      </c>
      <c r="K42" s="232">
        <f>E42*J42</f>
        <v>0</v>
      </c>
      <c r="O42" s="224">
        <v>2</v>
      </c>
      <c r="AA42" s="197">
        <v>1</v>
      </c>
      <c r="AB42" s="197">
        <v>1</v>
      </c>
      <c r="AC42" s="197">
        <v>1</v>
      </c>
      <c r="AZ42" s="197">
        <v>1</v>
      </c>
      <c r="BA42" s="197">
        <f>IF(AZ42=1,G42,0)</f>
        <v>0</v>
      </c>
      <c r="BB42" s="197">
        <f>IF(AZ42=2,G42,0)</f>
        <v>0</v>
      </c>
      <c r="BC42" s="197">
        <f>IF(AZ42=3,G42,0)</f>
        <v>0</v>
      </c>
      <c r="BD42" s="197">
        <f>IF(AZ42=4,G42,0)</f>
        <v>0</v>
      </c>
      <c r="BE42" s="197">
        <f>IF(AZ42=5,G42,0)</f>
        <v>0</v>
      </c>
      <c r="CA42" s="224">
        <v>1</v>
      </c>
      <c r="CB42" s="224">
        <v>1</v>
      </c>
    </row>
    <row r="43" spans="1:15" ht="12.75">
      <c r="A43" s="233"/>
      <c r="B43" s="237"/>
      <c r="C43" s="808" t="s">
        <v>5</v>
      </c>
      <c r="D43" s="809"/>
      <c r="E43" s="238">
        <v>25</v>
      </c>
      <c r="F43" s="239"/>
      <c r="G43" s="240"/>
      <c r="H43" s="241"/>
      <c r="I43" s="235"/>
      <c r="J43" s="242"/>
      <c r="K43" s="235"/>
      <c r="M43" s="236" t="s">
        <v>5</v>
      </c>
      <c r="O43" s="224"/>
    </row>
    <row r="44" spans="1:80" ht="12.75">
      <c r="A44" s="225">
        <v>15</v>
      </c>
      <c r="B44" s="226" t="s">
        <v>330</v>
      </c>
      <c r="C44" s="227" t="s">
        <v>331</v>
      </c>
      <c r="D44" s="228" t="s">
        <v>325</v>
      </c>
      <c r="E44" s="229">
        <v>5</v>
      </c>
      <c r="F44" s="229"/>
      <c r="G44" s="230">
        <f>E44*F44</f>
        <v>0</v>
      </c>
      <c r="H44" s="231">
        <v>0.04543</v>
      </c>
      <c r="I44" s="232">
        <f>E44*H44</f>
        <v>0.22715</v>
      </c>
      <c r="J44" s="231">
        <v>0</v>
      </c>
      <c r="K44" s="232">
        <f>E44*J44</f>
        <v>0</v>
      </c>
      <c r="O44" s="224">
        <v>2</v>
      </c>
      <c r="AA44" s="197">
        <v>1</v>
      </c>
      <c r="AB44" s="197">
        <v>1</v>
      </c>
      <c r="AC44" s="197">
        <v>1</v>
      </c>
      <c r="AZ44" s="197">
        <v>1</v>
      </c>
      <c r="BA44" s="197">
        <f>IF(AZ44=1,G44,0)</f>
        <v>0</v>
      </c>
      <c r="BB44" s="197">
        <f>IF(AZ44=2,G44,0)</f>
        <v>0</v>
      </c>
      <c r="BC44" s="197">
        <f>IF(AZ44=3,G44,0)</f>
        <v>0</v>
      </c>
      <c r="BD44" s="197">
        <f>IF(AZ44=4,G44,0)</f>
        <v>0</v>
      </c>
      <c r="BE44" s="197">
        <f>IF(AZ44=5,G44,0)</f>
        <v>0</v>
      </c>
      <c r="CA44" s="224">
        <v>1</v>
      </c>
      <c r="CB44" s="224">
        <v>1</v>
      </c>
    </row>
    <row r="45" spans="1:15" ht="12.75">
      <c r="A45" s="233"/>
      <c r="B45" s="237"/>
      <c r="C45" s="808" t="s">
        <v>6</v>
      </c>
      <c r="D45" s="809"/>
      <c r="E45" s="238">
        <v>5</v>
      </c>
      <c r="F45" s="239"/>
      <c r="G45" s="240"/>
      <c r="H45" s="241"/>
      <c r="I45" s="235"/>
      <c r="J45" s="242"/>
      <c r="K45" s="235"/>
      <c r="M45" s="236" t="s">
        <v>6</v>
      </c>
      <c r="O45" s="224"/>
    </row>
    <row r="46" spans="1:80" ht="12.75">
      <c r="A46" s="225">
        <v>16</v>
      </c>
      <c r="B46" s="226" t="s">
        <v>7</v>
      </c>
      <c r="C46" s="227" t="s">
        <v>8</v>
      </c>
      <c r="D46" s="228" t="s">
        <v>237</v>
      </c>
      <c r="E46" s="229">
        <v>10.6</v>
      </c>
      <c r="F46" s="229"/>
      <c r="G46" s="230">
        <f>E46*F46</f>
        <v>0</v>
      </c>
      <c r="H46" s="231">
        <v>0.05284</v>
      </c>
      <c r="I46" s="232">
        <f>E46*H46</f>
        <v>0.5601039999999999</v>
      </c>
      <c r="J46" s="231">
        <v>0</v>
      </c>
      <c r="K46" s="232">
        <f>E46*J46</f>
        <v>0</v>
      </c>
      <c r="O46" s="224">
        <v>2</v>
      </c>
      <c r="AA46" s="197">
        <v>1</v>
      </c>
      <c r="AB46" s="197">
        <v>1</v>
      </c>
      <c r="AC46" s="197">
        <v>1</v>
      </c>
      <c r="AZ46" s="197">
        <v>1</v>
      </c>
      <c r="BA46" s="197">
        <f>IF(AZ46=1,G46,0)</f>
        <v>0</v>
      </c>
      <c r="BB46" s="197">
        <f>IF(AZ46=2,G46,0)</f>
        <v>0</v>
      </c>
      <c r="BC46" s="197">
        <f>IF(AZ46=3,G46,0)</f>
        <v>0</v>
      </c>
      <c r="BD46" s="197">
        <f>IF(AZ46=4,G46,0)</f>
        <v>0</v>
      </c>
      <c r="BE46" s="197">
        <f>IF(AZ46=5,G46,0)</f>
        <v>0</v>
      </c>
      <c r="CA46" s="224">
        <v>1</v>
      </c>
      <c r="CB46" s="224">
        <v>1</v>
      </c>
    </row>
    <row r="47" spans="1:15" ht="12.75">
      <c r="A47" s="233"/>
      <c r="B47" s="237"/>
      <c r="C47" s="808" t="s">
        <v>9</v>
      </c>
      <c r="D47" s="809"/>
      <c r="E47" s="238">
        <v>2.12</v>
      </c>
      <c r="F47" s="239"/>
      <c r="G47" s="240"/>
      <c r="H47" s="241"/>
      <c r="I47" s="235"/>
      <c r="J47" s="242"/>
      <c r="K47" s="235"/>
      <c r="M47" s="236" t="s">
        <v>9</v>
      </c>
      <c r="O47" s="224"/>
    </row>
    <row r="48" spans="1:15" ht="12.75">
      <c r="A48" s="233"/>
      <c r="B48" s="237"/>
      <c r="C48" s="808" t="s">
        <v>10</v>
      </c>
      <c r="D48" s="809"/>
      <c r="E48" s="238">
        <v>2.12</v>
      </c>
      <c r="F48" s="239"/>
      <c r="G48" s="240"/>
      <c r="H48" s="241"/>
      <c r="I48" s="235"/>
      <c r="J48" s="242"/>
      <c r="K48" s="235"/>
      <c r="M48" s="236" t="s">
        <v>10</v>
      </c>
      <c r="O48" s="224"/>
    </row>
    <row r="49" spans="1:15" ht="12.75">
      <c r="A49" s="233"/>
      <c r="B49" s="237"/>
      <c r="C49" s="808" t="s">
        <v>11</v>
      </c>
      <c r="D49" s="809"/>
      <c r="E49" s="238">
        <v>4.24</v>
      </c>
      <c r="F49" s="239"/>
      <c r="G49" s="240"/>
      <c r="H49" s="241"/>
      <c r="I49" s="235"/>
      <c r="J49" s="242"/>
      <c r="K49" s="235"/>
      <c r="M49" s="236" t="s">
        <v>11</v>
      </c>
      <c r="O49" s="224"/>
    </row>
    <row r="50" spans="1:15" ht="12.75">
      <c r="A50" s="233"/>
      <c r="B50" s="237"/>
      <c r="C50" s="808" t="s">
        <v>12</v>
      </c>
      <c r="D50" s="809"/>
      <c r="E50" s="238">
        <v>2.12</v>
      </c>
      <c r="F50" s="239"/>
      <c r="G50" s="240"/>
      <c r="H50" s="241"/>
      <c r="I50" s="235"/>
      <c r="J50" s="242"/>
      <c r="K50" s="235"/>
      <c r="M50" s="236" t="s">
        <v>12</v>
      </c>
      <c r="O50" s="224"/>
    </row>
    <row r="51" spans="1:80" ht="12.75">
      <c r="A51" s="225">
        <v>17</v>
      </c>
      <c r="B51" s="226" t="s">
        <v>344</v>
      </c>
      <c r="C51" s="227" t="s">
        <v>1045</v>
      </c>
      <c r="D51" s="228" t="s">
        <v>237</v>
      </c>
      <c r="E51" s="229">
        <v>10.961</v>
      </c>
      <c r="F51" s="229"/>
      <c r="G51" s="230">
        <f>E51*F51</f>
        <v>0</v>
      </c>
      <c r="H51" s="231">
        <v>0.05729</v>
      </c>
      <c r="I51" s="232">
        <f>E51*H51</f>
        <v>0.6279556900000001</v>
      </c>
      <c r="J51" s="231">
        <v>0</v>
      </c>
      <c r="K51" s="232">
        <f>E51*J51</f>
        <v>0</v>
      </c>
      <c r="O51" s="224">
        <v>2</v>
      </c>
      <c r="AA51" s="197">
        <v>1</v>
      </c>
      <c r="AB51" s="197">
        <v>1</v>
      </c>
      <c r="AC51" s="197">
        <v>1</v>
      </c>
      <c r="AZ51" s="197">
        <v>1</v>
      </c>
      <c r="BA51" s="197">
        <f>IF(AZ51=1,G51,0)</f>
        <v>0</v>
      </c>
      <c r="BB51" s="197">
        <f>IF(AZ51=2,G51,0)</f>
        <v>0</v>
      </c>
      <c r="BC51" s="197">
        <f>IF(AZ51=3,G51,0)</f>
        <v>0</v>
      </c>
      <c r="BD51" s="197">
        <f>IF(AZ51=4,G51,0)</f>
        <v>0</v>
      </c>
      <c r="BE51" s="197">
        <f>IF(AZ51=5,G51,0)</f>
        <v>0</v>
      </c>
      <c r="CA51" s="224">
        <v>1</v>
      </c>
      <c r="CB51" s="224">
        <v>1</v>
      </c>
    </row>
    <row r="52" spans="1:15" ht="12.75">
      <c r="A52" s="233"/>
      <c r="B52" s="237"/>
      <c r="C52" s="808" t="s">
        <v>13</v>
      </c>
      <c r="D52" s="809"/>
      <c r="E52" s="238">
        <v>2.028</v>
      </c>
      <c r="F52" s="239"/>
      <c r="G52" s="240"/>
      <c r="H52" s="241"/>
      <c r="I52" s="235"/>
      <c r="J52" s="242"/>
      <c r="K52" s="235"/>
      <c r="M52" s="236" t="s">
        <v>13</v>
      </c>
      <c r="O52" s="224"/>
    </row>
    <row r="53" spans="1:15" ht="12.75">
      <c r="A53" s="233"/>
      <c r="B53" s="237"/>
      <c r="C53" s="808" t="s">
        <v>14</v>
      </c>
      <c r="D53" s="809"/>
      <c r="E53" s="238">
        <v>5.925</v>
      </c>
      <c r="F53" s="239"/>
      <c r="G53" s="240"/>
      <c r="H53" s="241"/>
      <c r="I53" s="235"/>
      <c r="J53" s="242"/>
      <c r="K53" s="235"/>
      <c r="M53" s="236" t="s">
        <v>14</v>
      </c>
      <c r="O53" s="224"/>
    </row>
    <row r="54" spans="1:15" ht="12.75">
      <c r="A54" s="233"/>
      <c r="B54" s="237"/>
      <c r="C54" s="808" t="s">
        <v>15</v>
      </c>
      <c r="D54" s="809"/>
      <c r="E54" s="238">
        <v>3.008</v>
      </c>
      <c r="F54" s="239"/>
      <c r="G54" s="240"/>
      <c r="H54" s="241"/>
      <c r="I54" s="235"/>
      <c r="J54" s="242"/>
      <c r="K54" s="235"/>
      <c r="M54" s="236" t="s">
        <v>15</v>
      </c>
      <c r="O54" s="224"/>
    </row>
    <row r="55" spans="1:80" ht="12.75">
      <c r="A55" s="225">
        <v>18</v>
      </c>
      <c r="B55" s="226" t="s">
        <v>16</v>
      </c>
      <c r="C55" s="227" t="s">
        <v>17</v>
      </c>
      <c r="D55" s="228" t="s">
        <v>237</v>
      </c>
      <c r="E55" s="229">
        <v>48.6114</v>
      </c>
      <c r="F55" s="229"/>
      <c r="G55" s="230">
        <f>E55*F55</f>
        <v>0</v>
      </c>
      <c r="H55" s="231">
        <v>0.04973</v>
      </c>
      <c r="I55" s="232">
        <f>E55*H55</f>
        <v>2.4174449220000005</v>
      </c>
      <c r="J55" s="231">
        <v>0</v>
      </c>
      <c r="K55" s="232">
        <f>E55*J55</f>
        <v>0</v>
      </c>
      <c r="O55" s="224">
        <v>2</v>
      </c>
      <c r="AA55" s="197">
        <v>1</v>
      </c>
      <c r="AB55" s="197">
        <v>1</v>
      </c>
      <c r="AC55" s="197">
        <v>1</v>
      </c>
      <c r="AZ55" s="197">
        <v>1</v>
      </c>
      <c r="BA55" s="197">
        <f>IF(AZ55=1,G55,0)</f>
        <v>0</v>
      </c>
      <c r="BB55" s="197">
        <f>IF(AZ55=2,G55,0)</f>
        <v>0</v>
      </c>
      <c r="BC55" s="197">
        <f>IF(AZ55=3,G55,0)</f>
        <v>0</v>
      </c>
      <c r="BD55" s="197">
        <f>IF(AZ55=4,G55,0)</f>
        <v>0</v>
      </c>
      <c r="BE55" s="197">
        <f>IF(AZ55=5,G55,0)</f>
        <v>0</v>
      </c>
      <c r="CA55" s="224">
        <v>1</v>
      </c>
      <c r="CB55" s="224">
        <v>1</v>
      </c>
    </row>
    <row r="56" spans="1:15" ht="12.75">
      <c r="A56" s="233"/>
      <c r="B56" s="237"/>
      <c r="C56" s="808" t="s">
        <v>18</v>
      </c>
      <c r="D56" s="809"/>
      <c r="E56" s="238">
        <v>48.6114</v>
      </c>
      <c r="F56" s="239"/>
      <c r="G56" s="240"/>
      <c r="H56" s="241"/>
      <c r="I56" s="235"/>
      <c r="J56" s="242"/>
      <c r="K56" s="235"/>
      <c r="M56" s="236" t="s">
        <v>18</v>
      </c>
      <c r="O56" s="224"/>
    </row>
    <row r="57" spans="1:80" ht="22.5">
      <c r="A57" s="225">
        <v>19</v>
      </c>
      <c r="B57" s="226" t="s">
        <v>19</v>
      </c>
      <c r="C57" s="227" t="s">
        <v>20</v>
      </c>
      <c r="D57" s="228" t="s">
        <v>237</v>
      </c>
      <c r="E57" s="229">
        <v>3.264</v>
      </c>
      <c r="F57" s="229"/>
      <c r="G57" s="230">
        <f>E57*F57</f>
        <v>0</v>
      </c>
      <c r="H57" s="231">
        <v>0.01851</v>
      </c>
      <c r="I57" s="232">
        <f>E57*H57</f>
        <v>0.060416639999999994</v>
      </c>
      <c r="J57" s="231">
        <v>0</v>
      </c>
      <c r="K57" s="232">
        <f>E57*J57</f>
        <v>0</v>
      </c>
      <c r="O57" s="224">
        <v>2</v>
      </c>
      <c r="AA57" s="197">
        <v>1</v>
      </c>
      <c r="AB57" s="197">
        <v>1</v>
      </c>
      <c r="AC57" s="197">
        <v>1</v>
      </c>
      <c r="AZ57" s="197">
        <v>1</v>
      </c>
      <c r="BA57" s="197">
        <f>IF(AZ57=1,G57,0)</f>
        <v>0</v>
      </c>
      <c r="BB57" s="197">
        <f>IF(AZ57=2,G57,0)</f>
        <v>0</v>
      </c>
      <c r="BC57" s="197">
        <f>IF(AZ57=3,G57,0)</f>
        <v>0</v>
      </c>
      <c r="BD57" s="197">
        <f>IF(AZ57=4,G57,0)</f>
        <v>0</v>
      </c>
      <c r="BE57" s="197">
        <f>IF(AZ57=5,G57,0)</f>
        <v>0</v>
      </c>
      <c r="CA57" s="224">
        <v>1</v>
      </c>
      <c r="CB57" s="224">
        <v>1</v>
      </c>
    </row>
    <row r="58" spans="1:15" ht="12.75">
      <c r="A58" s="233"/>
      <c r="B58" s="237"/>
      <c r="C58" s="808" t="s">
        <v>21</v>
      </c>
      <c r="D58" s="809"/>
      <c r="E58" s="238">
        <v>3.264</v>
      </c>
      <c r="F58" s="239"/>
      <c r="G58" s="240"/>
      <c r="H58" s="241"/>
      <c r="I58" s="235"/>
      <c r="J58" s="242"/>
      <c r="K58" s="235"/>
      <c r="M58" s="236" t="s">
        <v>21</v>
      </c>
      <c r="O58" s="224"/>
    </row>
    <row r="59" spans="1:80" ht="12.75">
      <c r="A59" s="225">
        <v>20</v>
      </c>
      <c r="B59" s="226" t="s">
        <v>22</v>
      </c>
      <c r="C59" s="227" t="s">
        <v>23</v>
      </c>
      <c r="D59" s="228" t="s">
        <v>237</v>
      </c>
      <c r="E59" s="229">
        <v>56.5135</v>
      </c>
      <c r="F59" s="229"/>
      <c r="G59" s="230">
        <f>E59*F59</f>
        <v>0</v>
      </c>
      <c r="H59" s="231">
        <v>0.02075</v>
      </c>
      <c r="I59" s="232">
        <f>E59*H59</f>
        <v>1.1726551250000001</v>
      </c>
      <c r="J59" s="231">
        <v>0</v>
      </c>
      <c r="K59" s="232">
        <f>E59*J59</f>
        <v>0</v>
      </c>
      <c r="O59" s="224">
        <v>2</v>
      </c>
      <c r="AA59" s="197">
        <v>1</v>
      </c>
      <c r="AB59" s="197">
        <v>1</v>
      </c>
      <c r="AC59" s="197">
        <v>1</v>
      </c>
      <c r="AZ59" s="197">
        <v>1</v>
      </c>
      <c r="BA59" s="197">
        <f>IF(AZ59=1,G59,0)</f>
        <v>0</v>
      </c>
      <c r="BB59" s="197">
        <f>IF(AZ59=2,G59,0)</f>
        <v>0</v>
      </c>
      <c r="BC59" s="197">
        <f>IF(AZ59=3,G59,0)</f>
        <v>0</v>
      </c>
      <c r="BD59" s="197">
        <f>IF(AZ59=4,G59,0)</f>
        <v>0</v>
      </c>
      <c r="BE59" s="197">
        <f>IF(AZ59=5,G59,0)</f>
        <v>0</v>
      </c>
      <c r="CA59" s="224">
        <v>1</v>
      </c>
      <c r="CB59" s="224">
        <v>1</v>
      </c>
    </row>
    <row r="60" spans="1:15" ht="12.75">
      <c r="A60" s="233"/>
      <c r="B60" s="237"/>
      <c r="C60" s="808" t="s">
        <v>24</v>
      </c>
      <c r="D60" s="809"/>
      <c r="E60" s="238">
        <v>11.4675</v>
      </c>
      <c r="F60" s="239"/>
      <c r="G60" s="240"/>
      <c r="H60" s="241"/>
      <c r="I60" s="235"/>
      <c r="J60" s="242"/>
      <c r="K60" s="235"/>
      <c r="M60" s="236" t="s">
        <v>24</v>
      </c>
      <c r="O60" s="224"/>
    </row>
    <row r="61" spans="1:15" ht="22.5">
      <c r="A61" s="233"/>
      <c r="B61" s="237"/>
      <c r="C61" s="808" t="s">
        <v>25</v>
      </c>
      <c r="D61" s="809"/>
      <c r="E61" s="238">
        <v>33.82</v>
      </c>
      <c r="F61" s="239"/>
      <c r="G61" s="240"/>
      <c r="H61" s="241"/>
      <c r="I61" s="235"/>
      <c r="J61" s="242"/>
      <c r="K61" s="235"/>
      <c r="M61" s="236" t="s">
        <v>25</v>
      </c>
      <c r="O61" s="224"/>
    </row>
    <row r="62" spans="1:15" ht="12.75">
      <c r="A62" s="233"/>
      <c r="B62" s="237"/>
      <c r="C62" s="808" t="s">
        <v>26</v>
      </c>
      <c r="D62" s="809"/>
      <c r="E62" s="238">
        <v>0</v>
      </c>
      <c r="F62" s="239"/>
      <c r="G62" s="240"/>
      <c r="H62" s="241"/>
      <c r="I62" s="235"/>
      <c r="J62" s="242"/>
      <c r="K62" s="235"/>
      <c r="M62" s="236" t="s">
        <v>26</v>
      </c>
      <c r="O62" s="224"/>
    </row>
    <row r="63" spans="1:15" ht="12.75">
      <c r="A63" s="233"/>
      <c r="B63" s="237"/>
      <c r="C63" s="808" t="s">
        <v>27</v>
      </c>
      <c r="D63" s="809"/>
      <c r="E63" s="238">
        <v>3.5805</v>
      </c>
      <c r="F63" s="239"/>
      <c r="G63" s="240"/>
      <c r="H63" s="241"/>
      <c r="I63" s="235"/>
      <c r="J63" s="242"/>
      <c r="K63" s="235"/>
      <c r="M63" s="236" t="s">
        <v>27</v>
      </c>
      <c r="O63" s="224"/>
    </row>
    <row r="64" spans="1:15" ht="12.75">
      <c r="A64" s="233"/>
      <c r="B64" s="237"/>
      <c r="C64" s="808" t="s">
        <v>28</v>
      </c>
      <c r="D64" s="809"/>
      <c r="E64" s="238">
        <v>4.839</v>
      </c>
      <c r="F64" s="239"/>
      <c r="G64" s="240"/>
      <c r="H64" s="241"/>
      <c r="I64" s="235"/>
      <c r="J64" s="242"/>
      <c r="K64" s="235"/>
      <c r="M64" s="236" t="s">
        <v>28</v>
      </c>
      <c r="O64" s="224"/>
    </row>
    <row r="65" spans="1:15" ht="12.75">
      <c r="A65" s="233"/>
      <c r="B65" s="237"/>
      <c r="C65" s="808" t="s">
        <v>29</v>
      </c>
      <c r="D65" s="809"/>
      <c r="E65" s="238">
        <v>2.8065</v>
      </c>
      <c r="F65" s="239"/>
      <c r="G65" s="240"/>
      <c r="H65" s="241"/>
      <c r="I65" s="235"/>
      <c r="J65" s="242"/>
      <c r="K65" s="235"/>
      <c r="M65" s="236" t="s">
        <v>29</v>
      </c>
      <c r="O65" s="224"/>
    </row>
    <row r="66" spans="1:80" ht="12.75">
      <c r="A66" s="225">
        <v>21</v>
      </c>
      <c r="B66" s="226" t="s">
        <v>1050</v>
      </c>
      <c r="C66" s="227" t="s">
        <v>30</v>
      </c>
      <c r="D66" s="228" t="s">
        <v>237</v>
      </c>
      <c r="E66" s="229">
        <v>172.8045</v>
      </c>
      <c r="F66" s="229"/>
      <c r="G66" s="230">
        <f>E66*F66</f>
        <v>0</v>
      </c>
      <c r="H66" s="231">
        <v>0.02798</v>
      </c>
      <c r="I66" s="232">
        <f>E66*H66</f>
        <v>4.83506991</v>
      </c>
      <c r="J66" s="231">
        <v>0</v>
      </c>
      <c r="K66" s="232">
        <f>E66*J66</f>
        <v>0</v>
      </c>
      <c r="O66" s="224">
        <v>2</v>
      </c>
      <c r="AA66" s="197">
        <v>1</v>
      </c>
      <c r="AB66" s="197">
        <v>1</v>
      </c>
      <c r="AC66" s="197">
        <v>1</v>
      </c>
      <c r="AZ66" s="197">
        <v>1</v>
      </c>
      <c r="BA66" s="197">
        <f>IF(AZ66=1,G66,0)</f>
        <v>0</v>
      </c>
      <c r="BB66" s="197">
        <f>IF(AZ66=2,G66,0)</f>
        <v>0</v>
      </c>
      <c r="BC66" s="197">
        <f>IF(AZ66=3,G66,0)</f>
        <v>0</v>
      </c>
      <c r="BD66" s="197">
        <f>IF(AZ66=4,G66,0)</f>
        <v>0</v>
      </c>
      <c r="BE66" s="197">
        <f>IF(AZ66=5,G66,0)</f>
        <v>0</v>
      </c>
      <c r="CA66" s="224">
        <v>1</v>
      </c>
      <c r="CB66" s="224">
        <v>1</v>
      </c>
    </row>
    <row r="67" spans="1:15" ht="12.75">
      <c r="A67" s="233"/>
      <c r="B67" s="237"/>
      <c r="C67" s="808" t="s">
        <v>31</v>
      </c>
      <c r="D67" s="809"/>
      <c r="E67" s="238">
        <v>37.1723</v>
      </c>
      <c r="F67" s="239"/>
      <c r="G67" s="240"/>
      <c r="H67" s="241"/>
      <c r="I67" s="235"/>
      <c r="J67" s="242"/>
      <c r="K67" s="235"/>
      <c r="M67" s="236" t="s">
        <v>31</v>
      </c>
      <c r="O67" s="224"/>
    </row>
    <row r="68" spans="1:15" ht="12.75">
      <c r="A68" s="233"/>
      <c r="B68" s="237"/>
      <c r="C68" s="808" t="s">
        <v>32</v>
      </c>
      <c r="D68" s="809"/>
      <c r="E68" s="238">
        <v>32.0697</v>
      </c>
      <c r="F68" s="239"/>
      <c r="G68" s="240"/>
      <c r="H68" s="241"/>
      <c r="I68" s="235"/>
      <c r="J68" s="242"/>
      <c r="K68" s="235"/>
      <c r="M68" s="236" t="s">
        <v>32</v>
      </c>
      <c r="O68" s="224"/>
    </row>
    <row r="69" spans="1:15" ht="22.5">
      <c r="A69" s="233"/>
      <c r="B69" s="237"/>
      <c r="C69" s="808" t="s">
        <v>33</v>
      </c>
      <c r="D69" s="809"/>
      <c r="E69" s="238">
        <v>38.495</v>
      </c>
      <c r="F69" s="239"/>
      <c r="G69" s="240"/>
      <c r="H69" s="241"/>
      <c r="I69" s="235"/>
      <c r="J69" s="242"/>
      <c r="K69" s="235"/>
      <c r="M69" s="236" t="s">
        <v>33</v>
      </c>
      <c r="O69" s="224"/>
    </row>
    <row r="70" spans="1:15" ht="12.75">
      <c r="A70" s="233"/>
      <c r="B70" s="237"/>
      <c r="C70" s="808" t="s">
        <v>34</v>
      </c>
      <c r="D70" s="809"/>
      <c r="E70" s="238">
        <v>31.856</v>
      </c>
      <c r="F70" s="239"/>
      <c r="G70" s="240"/>
      <c r="H70" s="241"/>
      <c r="I70" s="235"/>
      <c r="J70" s="242"/>
      <c r="K70" s="235"/>
      <c r="M70" s="236" t="s">
        <v>34</v>
      </c>
      <c r="O70" s="224"/>
    </row>
    <row r="71" spans="1:15" ht="12.75">
      <c r="A71" s="233"/>
      <c r="B71" s="237"/>
      <c r="C71" s="808" t="s">
        <v>35</v>
      </c>
      <c r="D71" s="809"/>
      <c r="E71" s="238">
        <v>33.2115</v>
      </c>
      <c r="F71" s="239"/>
      <c r="G71" s="240"/>
      <c r="H71" s="241"/>
      <c r="I71" s="235"/>
      <c r="J71" s="242"/>
      <c r="K71" s="235"/>
      <c r="M71" s="236" t="s">
        <v>35</v>
      </c>
      <c r="O71" s="224"/>
    </row>
    <row r="72" spans="1:80" ht="12.75">
      <c r="A72" s="225">
        <v>22</v>
      </c>
      <c r="B72" s="226" t="s">
        <v>1053</v>
      </c>
      <c r="C72" s="227" t="s">
        <v>1054</v>
      </c>
      <c r="D72" s="228" t="s">
        <v>276</v>
      </c>
      <c r="E72" s="229">
        <v>59.3</v>
      </c>
      <c r="F72" s="229"/>
      <c r="G72" s="230">
        <f>E72*F72</f>
        <v>0</v>
      </c>
      <c r="H72" s="231">
        <v>0.00046</v>
      </c>
      <c r="I72" s="232">
        <f>E72*H72</f>
        <v>0.027278</v>
      </c>
      <c r="J72" s="231">
        <v>0</v>
      </c>
      <c r="K72" s="232">
        <f>E72*J72</f>
        <v>0</v>
      </c>
      <c r="O72" s="224">
        <v>2</v>
      </c>
      <c r="AA72" s="197">
        <v>1</v>
      </c>
      <c r="AB72" s="197">
        <v>1</v>
      </c>
      <c r="AC72" s="197">
        <v>1</v>
      </c>
      <c r="AZ72" s="197">
        <v>1</v>
      </c>
      <c r="BA72" s="197">
        <f>IF(AZ72=1,G72,0)</f>
        <v>0</v>
      </c>
      <c r="BB72" s="197">
        <f>IF(AZ72=2,G72,0)</f>
        <v>0</v>
      </c>
      <c r="BC72" s="197">
        <f>IF(AZ72=3,G72,0)</f>
        <v>0</v>
      </c>
      <c r="BD72" s="197">
        <f>IF(AZ72=4,G72,0)</f>
        <v>0</v>
      </c>
      <c r="BE72" s="197">
        <f>IF(AZ72=5,G72,0)</f>
        <v>0</v>
      </c>
      <c r="CA72" s="224">
        <v>1</v>
      </c>
      <c r="CB72" s="224">
        <v>1</v>
      </c>
    </row>
    <row r="73" spans="1:15" ht="12.75">
      <c r="A73" s="233"/>
      <c r="B73" s="237"/>
      <c r="C73" s="808" t="s">
        <v>36</v>
      </c>
      <c r="D73" s="809"/>
      <c r="E73" s="238">
        <v>59.3</v>
      </c>
      <c r="F73" s="239"/>
      <c r="G73" s="240"/>
      <c r="H73" s="241"/>
      <c r="I73" s="235"/>
      <c r="J73" s="242"/>
      <c r="K73" s="235"/>
      <c r="M73" s="236" t="s">
        <v>36</v>
      </c>
      <c r="O73" s="224"/>
    </row>
    <row r="74" spans="1:80" ht="22.5">
      <c r="A74" s="225">
        <v>23</v>
      </c>
      <c r="B74" s="226" t="s">
        <v>1056</v>
      </c>
      <c r="C74" s="227" t="s">
        <v>1207</v>
      </c>
      <c r="D74" s="228" t="s">
        <v>237</v>
      </c>
      <c r="E74" s="229">
        <v>25</v>
      </c>
      <c r="F74" s="229"/>
      <c r="G74" s="230">
        <f>E74*F74</f>
        <v>0</v>
      </c>
      <c r="H74" s="231">
        <v>0.00361</v>
      </c>
      <c r="I74" s="232">
        <f>E74*H74</f>
        <v>0.09025</v>
      </c>
      <c r="J74" s="231">
        <v>0</v>
      </c>
      <c r="K74" s="232">
        <f>E74*J74</f>
        <v>0</v>
      </c>
      <c r="O74" s="224">
        <v>2</v>
      </c>
      <c r="AA74" s="197">
        <v>1</v>
      </c>
      <c r="AB74" s="197">
        <v>1</v>
      </c>
      <c r="AC74" s="197">
        <v>1</v>
      </c>
      <c r="AZ74" s="197">
        <v>1</v>
      </c>
      <c r="BA74" s="197">
        <f>IF(AZ74=1,G74,0)</f>
        <v>0</v>
      </c>
      <c r="BB74" s="197">
        <f>IF(AZ74=2,G74,0)</f>
        <v>0</v>
      </c>
      <c r="BC74" s="197">
        <f>IF(AZ74=3,G74,0)</f>
        <v>0</v>
      </c>
      <c r="BD74" s="197">
        <f>IF(AZ74=4,G74,0)</f>
        <v>0</v>
      </c>
      <c r="BE74" s="197">
        <f>IF(AZ74=5,G74,0)</f>
        <v>0</v>
      </c>
      <c r="CA74" s="224">
        <v>1</v>
      </c>
      <c r="CB74" s="224">
        <v>1</v>
      </c>
    </row>
    <row r="75" spans="1:15" ht="12.75">
      <c r="A75" s="233"/>
      <c r="B75" s="237"/>
      <c r="C75" s="808" t="s">
        <v>37</v>
      </c>
      <c r="D75" s="809"/>
      <c r="E75" s="238">
        <v>25</v>
      </c>
      <c r="F75" s="239"/>
      <c r="G75" s="240"/>
      <c r="H75" s="241"/>
      <c r="I75" s="235"/>
      <c r="J75" s="242"/>
      <c r="K75" s="235"/>
      <c r="M75" s="236" t="s">
        <v>37</v>
      </c>
      <c r="O75" s="224"/>
    </row>
    <row r="76" spans="1:80" ht="22.5">
      <c r="A76" s="225">
        <v>24</v>
      </c>
      <c r="B76" s="226" t="s">
        <v>1209</v>
      </c>
      <c r="C76" s="227" t="s">
        <v>1210</v>
      </c>
      <c r="D76" s="228" t="s">
        <v>276</v>
      </c>
      <c r="E76" s="229">
        <v>87.45</v>
      </c>
      <c r="F76" s="229"/>
      <c r="G76" s="230">
        <f>E76*F76</f>
        <v>0</v>
      </c>
      <c r="H76" s="231">
        <v>0.00015</v>
      </c>
      <c r="I76" s="232">
        <f>E76*H76</f>
        <v>0.013117499999999999</v>
      </c>
      <c r="J76" s="231">
        <v>0</v>
      </c>
      <c r="K76" s="232">
        <f>E76*J76</f>
        <v>0</v>
      </c>
      <c r="O76" s="224">
        <v>2</v>
      </c>
      <c r="AA76" s="197">
        <v>1</v>
      </c>
      <c r="AB76" s="197">
        <v>1</v>
      </c>
      <c r="AC76" s="197">
        <v>1</v>
      </c>
      <c r="AZ76" s="197">
        <v>1</v>
      </c>
      <c r="BA76" s="197">
        <f>IF(AZ76=1,G76,0)</f>
        <v>0</v>
      </c>
      <c r="BB76" s="197">
        <f>IF(AZ76=2,G76,0)</f>
        <v>0</v>
      </c>
      <c r="BC76" s="197">
        <f>IF(AZ76=3,G76,0)</f>
        <v>0</v>
      </c>
      <c r="BD76" s="197">
        <f>IF(AZ76=4,G76,0)</f>
        <v>0</v>
      </c>
      <c r="BE76" s="197">
        <f>IF(AZ76=5,G76,0)</f>
        <v>0</v>
      </c>
      <c r="CA76" s="224">
        <v>1</v>
      </c>
      <c r="CB76" s="224">
        <v>1</v>
      </c>
    </row>
    <row r="77" spans="1:15" ht="22.5">
      <c r="A77" s="233"/>
      <c r="B77" s="237"/>
      <c r="C77" s="808" t="s">
        <v>38</v>
      </c>
      <c r="D77" s="809"/>
      <c r="E77" s="238">
        <v>87.45</v>
      </c>
      <c r="F77" s="239"/>
      <c r="G77" s="240"/>
      <c r="H77" s="241"/>
      <c r="I77" s="235"/>
      <c r="J77" s="242"/>
      <c r="K77" s="235"/>
      <c r="M77" s="236" t="s">
        <v>38</v>
      </c>
      <c r="O77" s="224"/>
    </row>
    <row r="78" spans="1:57" ht="12.75">
      <c r="A78" s="243"/>
      <c r="B78" s="244" t="s">
        <v>1971</v>
      </c>
      <c r="C78" s="245" t="s">
        <v>316</v>
      </c>
      <c r="D78" s="246"/>
      <c r="E78" s="247"/>
      <c r="F78" s="248"/>
      <c r="G78" s="249">
        <f>SUM(G37:G77)</f>
        <v>0</v>
      </c>
      <c r="H78" s="250"/>
      <c r="I78" s="251">
        <f>SUM(I37:I77)</f>
        <v>10.451888687</v>
      </c>
      <c r="J78" s="250"/>
      <c r="K78" s="251">
        <f>SUM(K37:K77)</f>
        <v>0</v>
      </c>
      <c r="O78" s="224">
        <v>4</v>
      </c>
      <c r="BA78" s="252">
        <f>SUM(BA37:BA77)</f>
        <v>0</v>
      </c>
      <c r="BB78" s="252">
        <f>SUM(BB37:BB77)</f>
        <v>0</v>
      </c>
      <c r="BC78" s="252">
        <f>SUM(BC37:BC77)</f>
        <v>0</v>
      </c>
      <c r="BD78" s="252">
        <f>SUM(BD37:BD77)</f>
        <v>0</v>
      </c>
      <c r="BE78" s="252">
        <f>SUM(BE37:BE77)</f>
        <v>0</v>
      </c>
    </row>
    <row r="79" spans="1:15" ht="12.75">
      <c r="A79" s="214" t="s">
        <v>1969</v>
      </c>
      <c r="B79" s="215" t="s">
        <v>1212</v>
      </c>
      <c r="C79" s="216" t="s">
        <v>1213</v>
      </c>
      <c r="D79" s="217"/>
      <c r="E79" s="218"/>
      <c r="F79" s="218"/>
      <c r="G79" s="219"/>
      <c r="H79" s="220"/>
      <c r="I79" s="221"/>
      <c r="J79" s="222"/>
      <c r="K79" s="223"/>
      <c r="O79" s="224">
        <v>1</v>
      </c>
    </row>
    <row r="80" spans="1:80" ht="12.75">
      <c r="A80" s="225">
        <v>25</v>
      </c>
      <c r="B80" s="226" t="s">
        <v>1215</v>
      </c>
      <c r="C80" s="227" t="s">
        <v>1216</v>
      </c>
      <c r="D80" s="228" t="s">
        <v>230</v>
      </c>
      <c r="E80" s="229">
        <v>6.7652</v>
      </c>
      <c r="F80" s="229"/>
      <c r="G80" s="230">
        <f>E80*F80</f>
        <v>0</v>
      </c>
      <c r="H80" s="231">
        <v>2.525</v>
      </c>
      <c r="I80" s="232">
        <f>E80*H80</f>
        <v>17.08213</v>
      </c>
      <c r="J80" s="231">
        <v>0</v>
      </c>
      <c r="K80" s="232">
        <f>E80*J80</f>
        <v>0</v>
      </c>
      <c r="O80" s="224">
        <v>2</v>
      </c>
      <c r="AA80" s="197">
        <v>1</v>
      </c>
      <c r="AB80" s="197">
        <v>1</v>
      </c>
      <c r="AC80" s="197">
        <v>1</v>
      </c>
      <c r="AZ80" s="197">
        <v>1</v>
      </c>
      <c r="BA80" s="197">
        <f>IF(AZ80=1,G80,0)</f>
        <v>0</v>
      </c>
      <c r="BB80" s="197">
        <f>IF(AZ80=2,G80,0)</f>
        <v>0</v>
      </c>
      <c r="BC80" s="197">
        <f>IF(AZ80=3,G80,0)</f>
        <v>0</v>
      </c>
      <c r="BD80" s="197">
        <f>IF(AZ80=4,G80,0)</f>
        <v>0</v>
      </c>
      <c r="BE80" s="197">
        <f>IF(AZ80=5,G80,0)</f>
        <v>0</v>
      </c>
      <c r="CA80" s="224">
        <v>1</v>
      </c>
      <c r="CB80" s="224">
        <v>1</v>
      </c>
    </row>
    <row r="81" spans="1:15" ht="12.75">
      <c r="A81" s="233"/>
      <c r="B81" s="237"/>
      <c r="C81" s="808" t="s">
        <v>39</v>
      </c>
      <c r="D81" s="809"/>
      <c r="E81" s="238">
        <v>0</v>
      </c>
      <c r="F81" s="239"/>
      <c r="G81" s="240"/>
      <c r="H81" s="241"/>
      <c r="I81" s="235"/>
      <c r="J81" s="242"/>
      <c r="K81" s="235"/>
      <c r="M81" s="236" t="s">
        <v>39</v>
      </c>
      <c r="O81" s="224"/>
    </row>
    <row r="82" spans="1:15" ht="12.75">
      <c r="A82" s="233"/>
      <c r="B82" s="237"/>
      <c r="C82" s="808" t="s">
        <v>40</v>
      </c>
      <c r="D82" s="809"/>
      <c r="E82" s="238">
        <v>0.352</v>
      </c>
      <c r="F82" s="239"/>
      <c r="G82" s="240"/>
      <c r="H82" s="241"/>
      <c r="I82" s="235"/>
      <c r="J82" s="242"/>
      <c r="K82" s="235"/>
      <c r="M82" s="236" t="s">
        <v>40</v>
      </c>
      <c r="O82" s="224"/>
    </row>
    <row r="83" spans="1:15" ht="12.75">
      <c r="A83" s="233"/>
      <c r="B83" s="237"/>
      <c r="C83" s="808" t="s">
        <v>41</v>
      </c>
      <c r="D83" s="809"/>
      <c r="E83" s="238">
        <v>0.776</v>
      </c>
      <c r="F83" s="239"/>
      <c r="G83" s="240"/>
      <c r="H83" s="241"/>
      <c r="I83" s="235"/>
      <c r="J83" s="242"/>
      <c r="K83" s="235"/>
      <c r="M83" s="236" t="s">
        <v>41</v>
      </c>
      <c r="O83" s="224"/>
    </row>
    <row r="84" spans="1:15" ht="12.75">
      <c r="A84" s="233"/>
      <c r="B84" s="237"/>
      <c r="C84" s="808" t="s">
        <v>42</v>
      </c>
      <c r="D84" s="809"/>
      <c r="E84" s="238">
        <v>4.776</v>
      </c>
      <c r="F84" s="239"/>
      <c r="G84" s="240"/>
      <c r="H84" s="241"/>
      <c r="I84" s="235"/>
      <c r="J84" s="242"/>
      <c r="K84" s="235"/>
      <c r="M84" s="236" t="s">
        <v>42</v>
      </c>
      <c r="O84" s="224"/>
    </row>
    <row r="85" spans="1:15" ht="12.75">
      <c r="A85" s="233"/>
      <c r="B85" s="237"/>
      <c r="C85" s="808" t="s">
        <v>43</v>
      </c>
      <c r="D85" s="809"/>
      <c r="E85" s="238">
        <v>0.3232</v>
      </c>
      <c r="F85" s="239"/>
      <c r="G85" s="240"/>
      <c r="H85" s="241"/>
      <c r="I85" s="235"/>
      <c r="J85" s="242"/>
      <c r="K85" s="235"/>
      <c r="M85" s="236" t="s">
        <v>43</v>
      </c>
      <c r="O85" s="224"/>
    </row>
    <row r="86" spans="1:15" ht="12.75">
      <c r="A86" s="233"/>
      <c r="B86" s="237"/>
      <c r="C86" s="808" t="s">
        <v>44</v>
      </c>
      <c r="D86" s="809"/>
      <c r="E86" s="238">
        <v>0.538</v>
      </c>
      <c r="F86" s="239"/>
      <c r="G86" s="240"/>
      <c r="H86" s="241"/>
      <c r="I86" s="235"/>
      <c r="J86" s="242"/>
      <c r="K86" s="235"/>
      <c r="M86" s="236" t="s">
        <v>44</v>
      </c>
      <c r="O86" s="224"/>
    </row>
    <row r="87" spans="1:80" ht="12.75">
      <c r="A87" s="225">
        <v>26</v>
      </c>
      <c r="B87" s="226" t="s">
        <v>45</v>
      </c>
      <c r="C87" s="227" t="s">
        <v>46</v>
      </c>
      <c r="D87" s="228" t="s">
        <v>230</v>
      </c>
      <c r="E87" s="229">
        <v>0.7508</v>
      </c>
      <c r="F87" s="229"/>
      <c r="G87" s="230">
        <f>E87*F87</f>
        <v>0</v>
      </c>
      <c r="H87" s="231">
        <v>2.525</v>
      </c>
      <c r="I87" s="232">
        <f>E87*H87</f>
        <v>1.89577</v>
      </c>
      <c r="J87" s="231">
        <v>0</v>
      </c>
      <c r="K87" s="232">
        <f>E87*J87</f>
        <v>0</v>
      </c>
      <c r="O87" s="224">
        <v>2</v>
      </c>
      <c r="AA87" s="197">
        <v>1</v>
      </c>
      <c r="AB87" s="197">
        <v>1</v>
      </c>
      <c r="AC87" s="197">
        <v>1</v>
      </c>
      <c r="AZ87" s="197">
        <v>1</v>
      </c>
      <c r="BA87" s="197">
        <f>IF(AZ87=1,G87,0)</f>
        <v>0</v>
      </c>
      <c r="BB87" s="197">
        <f>IF(AZ87=2,G87,0)</f>
        <v>0</v>
      </c>
      <c r="BC87" s="197">
        <f>IF(AZ87=3,G87,0)</f>
        <v>0</v>
      </c>
      <c r="BD87" s="197">
        <f>IF(AZ87=4,G87,0)</f>
        <v>0</v>
      </c>
      <c r="BE87" s="197">
        <f>IF(AZ87=5,G87,0)</f>
        <v>0</v>
      </c>
      <c r="CA87" s="224">
        <v>1</v>
      </c>
      <c r="CB87" s="224">
        <v>1</v>
      </c>
    </row>
    <row r="88" spans="1:15" ht="12.75">
      <c r="A88" s="233"/>
      <c r="B88" s="237"/>
      <c r="C88" s="808" t="s">
        <v>47</v>
      </c>
      <c r="D88" s="809"/>
      <c r="E88" s="238">
        <v>0.7508</v>
      </c>
      <c r="F88" s="239"/>
      <c r="G88" s="240"/>
      <c r="H88" s="241"/>
      <c r="I88" s="235"/>
      <c r="J88" s="242"/>
      <c r="K88" s="235"/>
      <c r="M88" s="236" t="s">
        <v>47</v>
      </c>
      <c r="O88" s="224"/>
    </row>
    <row r="89" spans="1:80" ht="12.75">
      <c r="A89" s="225">
        <v>27</v>
      </c>
      <c r="B89" s="226" t="s">
        <v>1218</v>
      </c>
      <c r="C89" s="227" t="s">
        <v>1219</v>
      </c>
      <c r="D89" s="228" t="s">
        <v>237</v>
      </c>
      <c r="E89" s="229">
        <v>169.13</v>
      </c>
      <c r="F89" s="229"/>
      <c r="G89" s="230">
        <f>E89*F89</f>
        <v>0</v>
      </c>
      <c r="H89" s="231">
        <v>0.00022</v>
      </c>
      <c r="I89" s="232">
        <f>E89*H89</f>
        <v>0.0372086</v>
      </c>
      <c r="J89" s="231">
        <v>0</v>
      </c>
      <c r="K89" s="232">
        <f>E89*J89</f>
        <v>0</v>
      </c>
      <c r="O89" s="224">
        <v>2</v>
      </c>
      <c r="AA89" s="197">
        <v>1</v>
      </c>
      <c r="AB89" s="197">
        <v>1</v>
      </c>
      <c r="AC89" s="197">
        <v>1</v>
      </c>
      <c r="AZ89" s="197">
        <v>1</v>
      </c>
      <c r="BA89" s="197">
        <f>IF(AZ89=1,G89,0)</f>
        <v>0</v>
      </c>
      <c r="BB89" s="197">
        <f>IF(AZ89=2,G89,0)</f>
        <v>0</v>
      </c>
      <c r="BC89" s="197">
        <f>IF(AZ89=3,G89,0)</f>
        <v>0</v>
      </c>
      <c r="BD89" s="197">
        <f>IF(AZ89=4,G89,0)</f>
        <v>0</v>
      </c>
      <c r="BE89" s="197">
        <f>IF(AZ89=5,G89,0)</f>
        <v>0</v>
      </c>
      <c r="CA89" s="224">
        <v>1</v>
      </c>
      <c r="CB89" s="224">
        <v>1</v>
      </c>
    </row>
    <row r="90" spans="1:15" ht="12.75">
      <c r="A90" s="233"/>
      <c r="B90" s="237"/>
      <c r="C90" s="808" t="s">
        <v>39</v>
      </c>
      <c r="D90" s="809"/>
      <c r="E90" s="238">
        <v>0</v>
      </c>
      <c r="F90" s="239"/>
      <c r="G90" s="240"/>
      <c r="H90" s="241"/>
      <c r="I90" s="235"/>
      <c r="J90" s="242"/>
      <c r="K90" s="235"/>
      <c r="M90" s="236" t="s">
        <v>39</v>
      </c>
      <c r="O90" s="224"/>
    </row>
    <row r="91" spans="1:15" ht="12.75">
      <c r="A91" s="233"/>
      <c r="B91" s="237"/>
      <c r="C91" s="808" t="s">
        <v>48</v>
      </c>
      <c r="D91" s="809"/>
      <c r="E91" s="238">
        <v>8.8</v>
      </c>
      <c r="F91" s="239"/>
      <c r="G91" s="240"/>
      <c r="H91" s="241"/>
      <c r="I91" s="235"/>
      <c r="J91" s="242"/>
      <c r="K91" s="235"/>
      <c r="M91" s="236" t="s">
        <v>48</v>
      </c>
      <c r="O91" s="224"/>
    </row>
    <row r="92" spans="1:15" ht="12.75">
      <c r="A92" s="233"/>
      <c r="B92" s="237"/>
      <c r="C92" s="808" t="s">
        <v>49</v>
      </c>
      <c r="D92" s="809"/>
      <c r="E92" s="238">
        <v>19.4</v>
      </c>
      <c r="F92" s="239"/>
      <c r="G92" s="240"/>
      <c r="H92" s="241"/>
      <c r="I92" s="235"/>
      <c r="J92" s="242"/>
      <c r="K92" s="235"/>
      <c r="M92" s="236" t="s">
        <v>49</v>
      </c>
      <c r="O92" s="224"/>
    </row>
    <row r="93" spans="1:15" ht="12.75">
      <c r="A93" s="233"/>
      <c r="B93" s="237"/>
      <c r="C93" s="808" t="s">
        <v>50</v>
      </c>
      <c r="D93" s="809"/>
      <c r="E93" s="238">
        <v>119.4</v>
      </c>
      <c r="F93" s="239"/>
      <c r="G93" s="240"/>
      <c r="H93" s="241"/>
      <c r="I93" s="235"/>
      <c r="J93" s="242"/>
      <c r="K93" s="235"/>
      <c r="M93" s="236" t="s">
        <v>50</v>
      </c>
      <c r="O93" s="224"/>
    </row>
    <row r="94" spans="1:15" ht="12.75">
      <c r="A94" s="233"/>
      <c r="B94" s="237"/>
      <c r="C94" s="808" t="s">
        <v>51</v>
      </c>
      <c r="D94" s="809"/>
      <c r="E94" s="238">
        <v>8.08</v>
      </c>
      <c r="F94" s="239"/>
      <c r="G94" s="240"/>
      <c r="H94" s="241"/>
      <c r="I94" s="235"/>
      <c r="J94" s="242"/>
      <c r="K94" s="235"/>
      <c r="M94" s="236" t="s">
        <v>51</v>
      </c>
      <c r="O94" s="224"/>
    </row>
    <row r="95" spans="1:15" ht="12.75">
      <c r="A95" s="233"/>
      <c r="B95" s="237"/>
      <c r="C95" s="808" t="s">
        <v>52</v>
      </c>
      <c r="D95" s="809"/>
      <c r="E95" s="238">
        <v>13.45</v>
      </c>
      <c r="F95" s="239"/>
      <c r="G95" s="240"/>
      <c r="H95" s="241"/>
      <c r="I95" s="235"/>
      <c r="J95" s="242"/>
      <c r="K95" s="235"/>
      <c r="M95" s="236" t="s">
        <v>52</v>
      </c>
      <c r="O95" s="224"/>
    </row>
    <row r="96" spans="1:80" ht="12.75">
      <c r="A96" s="225">
        <v>28</v>
      </c>
      <c r="B96" s="226" t="s">
        <v>1221</v>
      </c>
      <c r="C96" s="227" t="s">
        <v>1222</v>
      </c>
      <c r="D96" s="228" t="s">
        <v>230</v>
      </c>
      <c r="E96" s="229">
        <v>6.7652</v>
      </c>
      <c r="F96" s="229"/>
      <c r="G96" s="230">
        <f>E96*F96</f>
        <v>0</v>
      </c>
      <c r="H96" s="231">
        <v>0</v>
      </c>
      <c r="I96" s="232">
        <f>E96*H96</f>
        <v>0</v>
      </c>
      <c r="J96" s="231">
        <v>0</v>
      </c>
      <c r="K96" s="232">
        <f>E96*J96</f>
        <v>0</v>
      </c>
      <c r="O96" s="224">
        <v>2</v>
      </c>
      <c r="AA96" s="197">
        <v>1</v>
      </c>
      <c r="AB96" s="197">
        <v>1</v>
      </c>
      <c r="AC96" s="197">
        <v>1</v>
      </c>
      <c r="AZ96" s="197">
        <v>1</v>
      </c>
      <c r="BA96" s="197">
        <f>IF(AZ96=1,G96,0)</f>
        <v>0</v>
      </c>
      <c r="BB96" s="197">
        <f>IF(AZ96=2,G96,0)</f>
        <v>0</v>
      </c>
      <c r="BC96" s="197">
        <f>IF(AZ96=3,G96,0)</f>
        <v>0</v>
      </c>
      <c r="BD96" s="197">
        <f>IF(AZ96=4,G96,0)</f>
        <v>0</v>
      </c>
      <c r="BE96" s="197">
        <f>IF(AZ96=5,G96,0)</f>
        <v>0</v>
      </c>
      <c r="CA96" s="224">
        <v>1</v>
      </c>
      <c r="CB96" s="224">
        <v>1</v>
      </c>
    </row>
    <row r="97" spans="1:15" ht="12.75">
      <c r="A97" s="233"/>
      <c r="B97" s="237"/>
      <c r="C97" s="808" t="s">
        <v>53</v>
      </c>
      <c r="D97" s="809"/>
      <c r="E97" s="238">
        <v>6.7652</v>
      </c>
      <c r="F97" s="239"/>
      <c r="G97" s="240"/>
      <c r="H97" s="241"/>
      <c r="I97" s="235"/>
      <c r="J97" s="242"/>
      <c r="K97" s="235"/>
      <c r="M97" s="263">
        <v>67652</v>
      </c>
      <c r="O97" s="224"/>
    </row>
    <row r="98" spans="1:80" ht="12.75">
      <c r="A98" s="225">
        <v>29</v>
      </c>
      <c r="B98" s="226" t="s">
        <v>54</v>
      </c>
      <c r="C98" s="227" t="s">
        <v>55</v>
      </c>
      <c r="D98" s="228" t="s">
        <v>230</v>
      </c>
      <c r="E98" s="229">
        <v>0.7508</v>
      </c>
      <c r="F98" s="229"/>
      <c r="G98" s="230">
        <f>E98*F98</f>
        <v>0</v>
      </c>
      <c r="H98" s="231">
        <v>0.02</v>
      </c>
      <c r="I98" s="232">
        <f>E98*H98</f>
        <v>0.015016000000000002</v>
      </c>
      <c r="J98" s="231">
        <v>0</v>
      </c>
      <c r="K98" s="232">
        <f>E98*J98</f>
        <v>0</v>
      </c>
      <c r="O98" s="224">
        <v>2</v>
      </c>
      <c r="AA98" s="197">
        <v>1</v>
      </c>
      <c r="AB98" s="197">
        <v>1</v>
      </c>
      <c r="AC98" s="197">
        <v>1</v>
      </c>
      <c r="AZ98" s="197">
        <v>1</v>
      </c>
      <c r="BA98" s="197">
        <f>IF(AZ98=1,G98,0)</f>
        <v>0</v>
      </c>
      <c r="BB98" s="197">
        <f>IF(AZ98=2,G98,0)</f>
        <v>0</v>
      </c>
      <c r="BC98" s="197">
        <f>IF(AZ98=3,G98,0)</f>
        <v>0</v>
      </c>
      <c r="BD98" s="197">
        <f>IF(AZ98=4,G98,0)</f>
        <v>0</v>
      </c>
      <c r="BE98" s="197">
        <f>IF(AZ98=5,G98,0)</f>
        <v>0</v>
      </c>
      <c r="CA98" s="224">
        <v>1</v>
      </c>
      <c r="CB98" s="224">
        <v>1</v>
      </c>
    </row>
    <row r="99" spans="1:15" ht="12.75">
      <c r="A99" s="233"/>
      <c r="B99" s="237"/>
      <c r="C99" s="808" t="s">
        <v>56</v>
      </c>
      <c r="D99" s="809"/>
      <c r="E99" s="238">
        <v>0.7508</v>
      </c>
      <c r="F99" s="239"/>
      <c r="G99" s="240"/>
      <c r="H99" s="241"/>
      <c r="I99" s="235"/>
      <c r="J99" s="242"/>
      <c r="K99" s="235"/>
      <c r="M99" s="236" t="s">
        <v>56</v>
      </c>
      <c r="O99" s="224"/>
    </row>
    <row r="100" spans="1:80" ht="12.75">
      <c r="A100" s="225">
        <v>30</v>
      </c>
      <c r="B100" s="226" t="s">
        <v>57</v>
      </c>
      <c r="C100" s="227" t="s">
        <v>58</v>
      </c>
      <c r="D100" s="228" t="s">
        <v>230</v>
      </c>
      <c r="E100" s="229">
        <v>0.7508</v>
      </c>
      <c r="F100" s="229"/>
      <c r="G100" s="230">
        <f>E100*F100</f>
        <v>0</v>
      </c>
      <c r="H100" s="231">
        <v>0</v>
      </c>
      <c r="I100" s="232">
        <f>E100*H100</f>
        <v>0</v>
      </c>
      <c r="J100" s="231">
        <v>0</v>
      </c>
      <c r="K100" s="232">
        <f>E100*J100</f>
        <v>0</v>
      </c>
      <c r="O100" s="224">
        <v>2</v>
      </c>
      <c r="AA100" s="197">
        <v>1</v>
      </c>
      <c r="AB100" s="197">
        <v>1</v>
      </c>
      <c r="AC100" s="197">
        <v>1</v>
      </c>
      <c r="AZ100" s="197">
        <v>1</v>
      </c>
      <c r="BA100" s="197">
        <f>IF(AZ100=1,G100,0)</f>
        <v>0</v>
      </c>
      <c r="BB100" s="197">
        <f>IF(AZ100=2,G100,0)</f>
        <v>0</v>
      </c>
      <c r="BC100" s="197">
        <f>IF(AZ100=3,G100,0)</f>
        <v>0</v>
      </c>
      <c r="BD100" s="197">
        <f>IF(AZ100=4,G100,0)</f>
        <v>0</v>
      </c>
      <c r="BE100" s="197">
        <f>IF(AZ100=5,G100,0)</f>
        <v>0</v>
      </c>
      <c r="CA100" s="224">
        <v>1</v>
      </c>
      <c r="CB100" s="224">
        <v>1</v>
      </c>
    </row>
    <row r="101" spans="1:15" ht="12.75">
      <c r="A101" s="233"/>
      <c r="B101" s="237"/>
      <c r="C101" s="808" t="s">
        <v>56</v>
      </c>
      <c r="D101" s="809"/>
      <c r="E101" s="238">
        <v>0.7508</v>
      </c>
      <c r="F101" s="239"/>
      <c r="G101" s="240"/>
      <c r="H101" s="241"/>
      <c r="I101" s="235"/>
      <c r="J101" s="242"/>
      <c r="K101" s="235"/>
      <c r="M101" s="236" t="s">
        <v>56</v>
      </c>
      <c r="O101" s="224"/>
    </row>
    <row r="102" spans="1:80" ht="22.5">
      <c r="A102" s="225">
        <v>31</v>
      </c>
      <c r="B102" s="226" t="s">
        <v>1224</v>
      </c>
      <c r="C102" s="227" t="s">
        <v>1225</v>
      </c>
      <c r="D102" s="228" t="s">
        <v>244</v>
      </c>
      <c r="E102" s="229">
        <v>1.737</v>
      </c>
      <c r="F102" s="229"/>
      <c r="G102" s="230">
        <f>E102*F102</f>
        <v>0</v>
      </c>
      <c r="H102" s="231">
        <v>1.06625</v>
      </c>
      <c r="I102" s="232">
        <f>E102*H102</f>
        <v>1.8520762499999999</v>
      </c>
      <c r="J102" s="231">
        <v>0</v>
      </c>
      <c r="K102" s="232">
        <f>E102*J102</f>
        <v>0</v>
      </c>
      <c r="O102" s="224">
        <v>2</v>
      </c>
      <c r="AA102" s="197">
        <v>1</v>
      </c>
      <c r="AB102" s="197">
        <v>1</v>
      </c>
      <c r="AC102" s="197">
        <v>1</v>
      </c>
      <c r="AZ102" s="197">
        <v>1</v>
      </c>
      <c r="BA102" s="197">
        <f>IF(AZ102=1,G102,0)</f>
        <v>0</v>
      </c>
      <c r="BB102" s="197">
        <f>IF(AZ102=2,G102,0)</f>
        <v>0</v>
      </c>
      <c r="BC102" s="197">
        <f>IF(AZ102=3,G102,0)</f>
        <v>0</v>
      </c>
      <c r="BD102" s="197">
        <f>IF(AZ102=4,G102,0)</f>
        <v>0</v>
      </c>
      <c r="BE102" s="197">
        <f>IF(AZ102=5,G102,0)</f>
        <v>0</v>
      </c>
      <c r="CA102" s="224">
        <v>1</v>
      </c>
      <c r="CB102" s="224">
        <v>1</v>
      </c>
    </row>
    <row r="103" spans="1:15" ht="12.75">
      <c r="A103" s="233"/>
      <c r="B103" s="237"/>
      <c r="C103" s="808" t="s">
        <v>59</v>
      </c>
      <c r="D103" s="809"/>
      <c r="E103" s="238">
        <v>0</v>
      </c>
      <c r="F103" s="239"/>
      <c r="G103" s="240"/>
      <c r="H103" s="241"/>
      <c r="I103" s="235"/>
      <c r="J103" s="242"/>
      <c r="K103" s="235"/>
      <c r="M103" s="236" t="s">
        <v>59</v>
      </c>
      <c r="O103" s="224"/>
    </row>
    <row r="104" spans="1:15" ht="12.75">
      <c r="A104" s="233"/>
      <c r="B104" s="237"/>
      <c r="C104" s="808" t="s">
        <v>60</v>
      </c>
      <c r="D104" s="809"/>
      <c r="E104" s="238">
        <v>0.0904</v>
      </c>
      <c r="F104" s="239"/>
      <c r="G104" s="240"/>
      <c r="H104" s="241"/>
      <c r="I104" s="235"/>
      <c r="J104" s="242"/>
      <c r="K104" s="235"/>
      <c r="M104" s="236" t="s">
        <v>60</v>
      </c>
      <c r="O104" s="224"/>
    </row>
    <row r="105" spans="1:15" ht="12.75">
      <c r="A105" s="233"/>
      <c r="B105" s="237"/>
      <c r="C105" s="808" t="s">
        <v>61</v>
      </c>
      <c r="D105" s="809"/>
      <c r="E105" s="238">
        <v>0.1992</v>
      </c>
      <c r="F105" s="239"/>
      <c r="G105" s="240"/>
      <c r="H105" s="241"/>
      <c r="I105" s="235"/>
      <c r="J105" s="242"/>
      <c r="K105" s="235"/>
      <c r="M105" s="236" t="s">
        <v>61</v>
      </c>
      <c r="O105" s="224"/>
    </row>
    <row r="106" spans="1:15" ht="12.75">
      <c r="A106" s="233"/>
      <c r="B106" s="237"/>
      <c r="C106" s="808" t="s">
        <v>62</v>
      </c>
      <c r="D106" s="809"/>
      <c r="E106" s="238">
        <v>1.2262</v>
      </c>
      <c r="F106" s="239"/>
      <c r="G106" s="240"/>
      <c r="H106" s="241"/>
      <c r="I106" s="235"/>
      <c r="J106" s="242"/>
      <c r="K106" s="235"/>
      <c r="M106" s="236" t="s">
        <v>62</v>
      </c>
      <c r="O106" s="224"/>
    </row>
    <row r="107" spans="1:15" ht="12.75">
      <c r="A107" s="233"/>
      <c r="B107" s="237"/>
      <c r="C107" s="808" t="s">
        <v>63</v>
      </c>
      <c r="D107" s="809"/>
      <c r="E107" s="238">
        <v>0.083</v>
      </c>
      <c r="F107" s="239"/>
      <c r="G107" s="240"/>
      <c r="H107" s="241"/>
      <c r="I107" s="235"/>
      <c r="J107" s="242"/>
      <c r="K107" s="235"/>
      <c r="M107" s="236" t="s">
        <v>63</v>
      </c>
      <c r="O107" s="224"/>
    </row>
    <row r="108" spans="1:15" ht="12.75">
      <c r="A108" s="233"/>
      <c r="B108" s="237"/>
      <c r="C108" s="808" t="s">
        <v>64</v>
      </c>
      <c r="D108" s="809"/>
      <c r="E108" s="238">
        <v>0.1381</v>
      </c>
      <c r="F108" s="239"/>
      <c r="G108" s="240"/>
      <c r="H108" s="241"/>
      <c r="I108" s="235"/>
      <c r="J108" s="242"/>
      <c r="K108" s="235"/>
      <c r="M108" s="236" t="s">
        <v>64</v>
      </c>
      <c r="O108" s="224"/>
    </row>
    <row r="109" spans="1:80" ht="22.5">
      <c r="A109" s="225">
        <v>32</v>
      </c>
      <c r="B109" s="226" t="s">
        <v>65</v>
      </c>
      <c r="C109" s="227" t="s">
        <v>66</v>
      </c>
      <c r="D109" s="228" t="s">
        <v>237</v>
      </c>
      <c r="E109" s="229">
        <v>147.6</v>
      </c>
      <c r="F109" s="229"/>
      <c r="G109" s="230">
        <f>E109*F109</f>
        <v>0</v>
      </c>
      <c r="H109" s="231">
        <v>0.00695</v>
      </c>
      <c r="I109" s="232">
        <f>E109*H109</f>
        <v>1.02582</v>
      </c>
      <c r="J109" s="231">
        <v>0</v>
      </c>
      <c r="K109" s="232">
        <f>E109*J109</f>
        <v>0</v>
      </c>
      <c r="O109" s="224">
        <v>2</v>
      </c>
      <c r="AA109" s="197">
        <v>1</v>
      </c>
      <c r="AB109" s="197">
        <v>1</v>
      </c>
      <c r="AC109" s="197">
        <v>1</v>
      </c>
      <c r="AZ109" s="197">
        <v>1</v>
      </c>
      <c r="BA109" s="197">
        <f>IF(AZ109=1,G109,0)</f>
        <v>0</v>
      </c>
      <c r="BB109" s="197">
        <f>IF(AZ109=2,G109,0)</f>
        <v>0</v>
      </c>
      <c r="BC109" s="197">
        <f>IF(AZ109=3,G109,0)</f>
        <v>0</v>
      </c>
      <c r="BD109" s="197">
        <f>IF(AZ109=4,G109,0)</f>
        <v>0</v>
      </c>
      <c r="BE109" s="197">
        <f>IF(AZ109=5,G109,0)</f>
        <v>0</v>
      </c>
      <c r="CA109" s="224">
        <v>1</v>
      </c>
      <c r="CB109" s="224">
        <v>1</v>
      </c>
    </row>
    <row r="110" spans="1:15" ht="12.75">
      <c r="A110" s="233"/>
      <c r="B110" s="237"/>
      <c r="C110" s="808" t="s">
        <v>67</v>
      </c>
      <c r="D110" s="809"/>
      <c r="E110" s="238">
        <v>0</v>
      </c>
      <c r="F110" s="239"/>
      <c r="G110" s="240"/>
      <c r="H110" s="241"/>
      <c r="I110" s="235"/>
      <c r="J110" s="242"/>
      <c r="K110" s="235"/>
      <c r="M110" s="236" t="s">
        <v>67</v>
      </c>
      <c r="O110" s="224"/>
    </row>
    <row r="111" spans="1:15" ht="12.75">
      <c r="A111" s="233"/>
      <c r="B111" s="237"/>
      <c r="C111" s="808" t="s">
        <v>48</v>
      </c>
      <c r="D111" s="809"/>
      <c r="E111" s="238">
        <v>8.8</v>
      </c>
      <c r="F111" s="239"/>
      <c r="G111" s="240"/>
      <c r="H111" s="241"/>
      <c r="I111" s="235"/>
      <c r="J111" s="242"/>
      <c r="K111" s="235"/>
      <c r="M111" s="236" t="s">
        <v>48</v>
      </c>
      <c r="O111" s="224"/>
    </row>
    <row r="112" spans="1:15" ht="12.75">
      <c r="A112" s="233"/>
      <c r="B112" s="237"/>
      <c r="C112" s="808" t="s">
        <v>49</v>
      </c>
      <c r="D112" s="809"/>
      <c r="E112" s="238">
        <v>19.4</v>
      </c>
      <c r="F112" s="239"/>
      <c r="G112" s="240"/>
      <c r="H112" s="241"/>
      <c r="I112" s="235"/>
      <c r="J112" s="242"/>
      <c r="K112" s="235"/>
      <c r="M112" s="236" t="s">
        <v>49</v>
      </c>
      <c r="O112" s="224"/>
    </row>
    <row r="113" spans="1:15" ht="12.75">
      <c r="A113" s="233"/>
      <c r="B113" s="237"/>
      <c r="C113" s="808" t="s">
        <v>50</v>
      </c>
      <c r="D113" s="809"/>
      <c r="E113" s="238">
        <v>119.4</v>
      </c>
      <c r="F113" s="239"/>
      <c r="G113" s="240"/>
      <c r="H113" s="241"/>
      <c r="I113" s="235"/>
      <c r="J113" s="242"/>
      <c r="K113" s="235"/>
      <c r="M113" s="236" t="s">
        <v>50</v>
      </c>
      <c r="O113" s="224"/>
    </row>
    <row r="114" spans="1:80" ht="22.5">
      <c r="A114" s="225">
        <v>33</v>
      </c>
      <c r="B114" s="226" t="s">
        <v>1227</v>
      </c>
      <c r="C114" s="227" t="s">
        <v>68</v>
      </c>
      <c r="D114" s="228" t="s">
        <v>237</v>
      </c>
      <c r="E114" s="229">
        <v>21.53</v>
      </c>
      <c r="F114" s="229"/>
      <c r="G114" s="230">
        <f>E114*F114</f>
        <v>0</v>
      </c>
      <c r="H114" s="231">
        <v>0.01035</v>
      </c>
      <c r="I114" s="232">
        <f>E114*H114</f>
        <v>0.22283550000000002</v>
      </c>
      <c r="J114" s="231">
        <v>0</v>
      </c>
      <c r="K114" s="232">
        <f>E114*J114</f>
        <v>0</v>
      </c>
      <c r="O114" s="224">
        <v>2</v>
      </c>
      <c r="AA114" s="197">
        <v>1</v>
      </c>
      <c r="AB114" s="197">
        <v>1</v>
      </c>
      <c r="AC114" s="197">
        <v>1</v>
      </c>
      <c r="AZ114" s="197">
        <v>1</v>
      </c>
      <c r="BA114" s="197">
        <f>IF(AZ114=1,G114,0)</f>
        <v>0</v>
      </c>
      <c r="BB114" s="197">
        <f>IF(AZ114=2,G114,0)</f>
        <v>0</v>
      </c>
      <c r="BC114" s="197">
        <f>IF(AZ114=3,G114,0)</f>
        <v>0</v>
      </c>
      <c r="BD114" s="197">
        <f>IF(AZ114=4,G114,0)</f>
        <v>0</v>
      </c>
      <c r="BE114" s="197">
        <f>IF(AZ114=5,G114,0)</f>
        <v>0</v>
      </c>
      <c r="CA114" s="224">
        <v>1</v>
      </c>
      <c r="CB114" s="224">
        <v>1</v>
      </c>
    </row>
    <row r="115" spans="1:15" ht="12.75">
      <c r="A115" s="233"/>
      <c r="B115" s="237"/>
      <c r="C115" s="808" t="s">
        <v>51</v>
      </c>
      <c r="D115" s="809"/>
      <c r="E115" s="238">
        <v>8.08</v>
      </c>
      <c r="F115" s="239"/>
      <c r="G115" s="240"/>
      <c r="H115" s="241"/>
      <c r="I115" s="235"/>
      <c r="J115" s="242"/>
      <c r="K115" s="235"/>
      <c r="M115" s="236" t="s">
        <v>51</v>
      </c>
      <c r="O115" s="224"/>
    </row>
    <row r="116" spans="1:15" ht="12.75">
      <c r="A116" s="233"/>
      <c r="B116" s="237"/>
      <c r="C116" s="808" t="s">
        <v>52</v>
      </c>
      <c r="D116" s="809"/>
      <c r="E116" s="238">
        <v>13.45</v>
      </c>
      <c r="F116" s="239"/>
      <c r="G116" s="240"/>
      <c r="H116" s="241"/>
      <c r="I116" s="235"/>
      <c r="J116" s="242"/>
      <c r="K116" s="235"/>
      <c r="M116" s="236" t="s">
        <v>52</v>
      </c>
      <c r="O116" s="224"/>
    </row>
    <row r="117" spans="1:80" ht="12.75">
      <c r="A117" s="225">
        <v>34</v>
      </c>
      <c r="B117" s="226" t="s">
        <v>1231</v>
      </c>
      <c r="C117" s="227" t="s">
        <v>1232</v>
      </c>
      <c r="D117" s="228" t="s">
        <v>237</v>
      </c>
      <c r="E117" s="229">
        <v>0.3</v>
      </c>
      <c r="F117" s="229"/>
      <c r="G117" s="230">
        <f>E117*F117</f>
        <v>0</v>
      </c>
      <c r="H117" s="231">
        <v>0.1231</v>
      </c>
      <c r="I117" s="232">
        <f>E117*H117</f>
        <v>0.03693</v>
      </c>
      <c r="J117" s="231">
        <v>0</v>
      </c>
      <c r="K117" s="232">
        <f>E117*J117</f>
        <v>0</v>
      </c>
      <c r="O117" s="224">
        <v>2</v>
      </c>
      <c r="AA117" s="197">
        <v>1</v>
      </c>
      <c r="AB117" s="197">
        <v>1</v>
      </c>
      <c r="AC117" s="197">
        <v>1</v>
      </c>
      <c r="AZ117" s="197">
        <v>1</v>
      </c>
      <c r="BA117" s="197">
        <f>IF(AZ117=1,G117,0)</f>
        <v>0</v>
      </c>
      <c r="BB117" s="197">
        <f>IF(AZ117=2,G117,0)</f>
        <v>0</v>
      </c>
      <c r="BC117" s="197">
        <f>IF(AZ117=3,G117,0)</f>
        <v>0</v>
      </c>
      <c r="BD117" s="197">
        <f>IF(AZ117=4,G117,0)</f>
        <v>0</v>
      </c>
      <c r="BE117" s="197">
        <f>IF(AZ117=5,G117,0)</f>
        <v>0</v>
      </c>
      <c r="CA117" s="224">
        <v>1</v>
      </c>
      <c r="CB117" s="224">
        <v>1</v>
      </c>
    </row>
    <row r="118" spans="1:15" ht="12.75">
      <c r="A118" s="233"/>
      <c r="B118" s="237"/>
      <c r="C118" s="808" t="s">
        <v>69</v>
      </c>
      <c r="D118" s="809"/>
      <c r="E118" s="238">
        <v>0.3</v>
      </c>
      <c r="F118" s="239"/>
      <c r="G118" s="240"/>
      <c r="H118" s="241"/>
      <c r="I118" s="235"/>
      <c r="J118" s="242"/>
      <c r="K118" s="235"/>
      <c r="M118" s="236" t="s">
        <v>69</v>
      </c>
      <c r="O118" s="224"/>
    </row>
    <row r="119" spans="1:57" ht="12.75">
      <c r="A119" s="243"/>
      <c r="B119" s="244" t="s">
        <v>1971</v>
      </c>
      <c r="C119" s="245" t="s">
        <v>1214</v>
      </c>
      <c r="D119" s="246"/>
      <c r="E119" s="247"/>
      <c r="F119" s="248"/>
      <c r="G119" s="249">
        <f>SUM(G79:G118)</f>
        <v>0</v>
      </c>
      <c r="H119" s="250"/>
      <c r="I119" s="251">
        <f>SUM(I79:I118)</f>
        <v>22.167786349999997</v>
      </c>
      <c r="J119" s="250"/>
      <c r="K119" s="251">
        <f>SUM(K79:K118)</f>
        <v>0</v>
      </c>
      <c r="O119" s="224">
        <v>4</v>
      </c>
      <c r="BA119" s="252">
        <f>SUM(BA79:BA118)</f>
        <v>0</v>
      </c>
      <c r="BB119" s="252">
        <f>SUM(BB79:BB118)</f>
        <v>0</v>
      </c>
      <c r="BC119" s="252">
        <f>SUM(BC79:BC118)</f>
        <v>0</v>
      </c>
      <c r="BD119" s="252">
        <f>SUM(BD79:BD118)</f>
        <v>0</v>
      </c>
      <c r="BE119" s="252">
        <f>SUM(BE79:BE118)</f>
        <v>0</v>
      </c>
    </row>
    <row r="120" spans="1:15" ht="12.75">
      <c r="A120" s="214" t="s">
        <v>1969</v>
      </c>
      <c r="B120" s="215" t="s">
        <v>1249</v>
      </c>
      <c r="C120" s="216" t="s">
        <v>1250</v>
      </c>
      <c r="D120" s="217"/>
      <c r="E120" s="218"/>
      <c r="F120" s="218"/>
      <c r="G120" s="219"/>
      <c r="H120" s="220"/>
      <c r="I120" s="221"/>
      <c r="J120" s="222"/>
      <c r="K120" s="223"/>
      <c r="O120" s="224">
        <v>1</v>
      </c>
    </row>
    <row r="121" spans="1:80" ht="12.75">
      <c r="A121" s="225">
        <v>35</v>
      </c>
      <c r="B121" s="226" t="s">
        <v>1252</v>
      </c>
      <c r="C121" s="227" t="s">
        <v>1253</v>
      </c>
      <c r="D121" s="228" t="s">
        <v>237</v>
      </c>
      <c r="E121" s="229">
        <v>277.23</v>
      </c>
      <c r="F121" s="229"/>
      <c r="G121" s="230">
        <f>E121*F121</f>
        <v>0</v>
      </c>
      <c r="H121" s="231">
        <v>0.00158</v>
      </c>
      <c r="I121" s="232">
        <f>E121*H121</f>
        <v>0.43802340000000006</v>
      </c>
      <c r="J121" s="231">
        <v>0</v>
      </c>
      <c r="K121" s="232">
        <f>E121*J121</f>
        <v>0</v>
      </c>
      <c r="O121" s="224">
        <v>2</v>
      </c>
      <c r="AA121" s="197">
        <v>1</v>
      </c>
      <c r="AB121" s="197">
        <v>1</v>
      </c>
      <c r="AC121" s="197">
        <v>1</v>
      </c>
      <c r="AZ121" s="197">
        <v>1</v>
      </c>
      <c r="BA121" s="197">
        <f>IF(AZ121=1,G121,0)</f>
        <v>0</v>
      </c>
      <c r="BB121" s="197">
        <f>IF(AZ121=2,G121,0)</f>
        <v>0</v>
      </c>
      <c r="BC121" s="197">
        <f>IF(AZ121=3,G121,0)</f>
        <v>0</v>
      </c>
      <c r="BD121" s="197">
        <f>IF(AZ121=4,G121,0)</f>
        <v>0</v>
      </c>
      <c r="BE121" s="197">
        <f>IF(AZ121=5,G121,0)</f>
        <v>0</v>
      </c>
      <c r="CA121" s="224">
        <v>1</v>
      </c>
      <c r="CB121" s="224">
        <v>1</v>
      </c>
    </row>
    <row r="122" spans="1:15" ht="33.75">
      <c r="A122" s="233"/>
      <c r="B122" s="237"/>
      <c r="C122" s="808" t="s">
        <v>70</v>
      </c>
      <c r="D122" s="809"/>
      <c r="E122" s="238">
        <v>257.73</v>
      </c>
      <c r="F122" s="239"/>
      <c r="G122" s="240"/>
      <c r="H122" s="241"/>
      <c r="I122" s="235"/>
      <c r="J122" s="242"/>
      <c r="K122" s="235"/>
      <c r="M122" s="236" t="s">
        <v>70</v>
      </c>
      <c r="O122" s="224"/>
    </row>
    <row r="123" spans="1:15" ht="12.75">
      <c r="A123" s="233"/>
      <c r="B123" s="237"/>
      <c r="C123" s="808" t="s">
        <v>71</v>
      </c>
      <c r="D123" s="809"/>
      <c r="E123" s="238">
        <v>19.5</v>
      </c>
      <c r="F123" s="239"/>
      <c r="G123" s="240"/>
      <c r="H123" s="241"/>
      <c r="I123" s="235"/>
      <c r="J123" s="242"/>
      <c r="K123" s="235"/>
      <c r="M123" s="236" t="s">
        <v>71</v>
      </c>
      <c r="O123" s="224"/>
    </row>
    <row r="124" spans="1:80" ht="12.75">
      <c r="A124" s="225">
        <v>36</v>
      </c>
      <c r="B124" s="226" t="s">
        <v>72</v>
      </c>
      <c r="C124" s="227" t="s">
        <v>73</v>
      </c>
      <c r="D124" s="228" t="s">
        <v>237</v>
      </c>
      <c r="E124" s="229">
        <v>75.075</v>
      </c>
      <c r="F124" s="229"/>
      <c r="G124" s="230">
        <f>E124*F124</f>
        <v>0</v>
      </c>
      <c r="H124" s="231">
        <v>0.00214</v>
      </c>
      <c r="I124" s="232">
        <f>E124*H124</f>
        <v>0.1606605</v>
      </c>
      <c r="J124" s="231">
        <v>0</v>
      </c>
      <c r="K124" s="232">
        <f>E124*J124</f>
        <v>0</v>
      </c>
      <c r="O124" s="224">
        <v>2</v>
      </c>
      <c r="AA124" s="197">
        <v>1</v>
      </c>
      <c r="AB124" s="197">
        <v>1</v>
      </c>
      <c r="AC124" s="197">
        <v>1</v>
      </c>
      <c r="AZ124" s="197">
        <v>1</v>
      </c>
      <c r="BA124" s="197">
        <f>IF(AZ124=1,G124,0)</f>
        <v>0</v>
      </c>
      <c r="BB124" s="197">
        <f>IF(AZ124=2,G124,0)</f>
        <v>0</v>
      </c>
      <c r="BC124" s="197">
        <f>IF(AZ124=3,G124,0)</f>
        <v>0</v>
      </c>
      <c r="BD124" s="197">
        <f>IF(AZ124=4,G124,0)</f>
        <v>0</v>
      </c>
      <c r="BE124" s="197">
        <f>IF(AZ124=5,G124,0)</f>
        <v>0</v>
      </c>
      <c r="CA124" s="224">
        <v>1</v>
      </c>
      <c r="CB124" s="224">
        <v>1</v>
      </c>
    </row>
    <row r="125" spans="1:15" ht="12.75">
      <c r="A125" s="233"/>
      <c r="B125" s="237"/>
      <c r="C125" s="808" t="s">
        <v>74</v>
      </c>
      <c r="D125" s="809"/>
      <c r="E125" s="238">
        <v>75.075</v>
      </c>
      <c r="F125" s="239"/>
      <c r="G125" s="240"/>
      <c r="H125" s="241"/>
      <c r="I125" s="235"/>
      <c r="J125" s="242"/>
      <c r="K125" s="235"/>
      <c r="M125" s="236" t="s">
        <v>74</v>
      </c>
      <c r="O125" s="224"/>
    </row>
    <row r="126" spans="1:57" ht="12.75">
      <c r="A126" s="243"/>
      <c r="B126" s="244" t="s">
        <v>1971</v>
      </c>
      <c r="C126" s="245" t="s">
        <v>1251</v>
      </c>
      <c r="D126" s="246"/>
      <c r="E126" s="247"/>
      <c r="F126" s="248"/>
      <c r="G126" s="249">
        <f>SUM(G120:G125)</f>
        <v>0</v>
      </c>
      <c r="H126" s="250"/>
      <c r="I126" s="251">
        <f>SUM(I120:I125)</f>
        <v>0.5986839</v>
      </c>
      <c r="J126" s="250"/>
      <c r="K126" s="251">
        <f>SUM(K120:K125)</f>
        <v>0</v>
      </c>
      <c r="O126" s="224">
        <v>4</v>
      </c>
      <c r="BA126" s="252">
        <f>SUM(BA120:BA125)</f>
        <v>0</v>
      </c>
      <c r="BB126" s="252">
        <f>SUM(BB120:BB125)</f>
        <v>0</v>
      </c>
      <c r="BC126" s="252">
        <f>SUM(BC120:BC125)</f>
        <v>0</v>
      </c>
      <c r="BD126" s="252">
        <f>SUM(BD120:BD125)</f>
        <v>0</v>
      </c>
      <c r="BE126" s="252">
        <f>SUM(BE120:BE125)</f>
        <v>0</v>
      </c>
    </row>
    <row r="127" spans="1:15" ht="12.75">
      <c r="A127" s="214" t="s">
        <v>1969</v>
      </c>
      <c r="B127" s="215" t="s">
        <v>1256</v>
      </c>
      <c r="C127" s="216" t="s">
        <v>1257</v>
      </c>
      <c r="D127" s="217"/>
      <c r="E127" s="218"/>
      <c r="F127" s="218"/>
      <c r="G127" s="219"/>
      <c r="H127" s="220"/>
      <c r="I127" s="221"/>
      <c r="J127" s="222"/>
      <c r="K127" s="223"/>
      <c r="O127" s="224">
        <v>1</v>
      </c>
    </row>
    <row r="128" spans="1:80" ht="12.75">
      <c r="A128" s="225">
        <v>37</v>
      </c>
      <c r="B128" s="226" t="s">
        <v>75</v>
      </c>
      <c r="C128" s="227" t="s">
        <v>76</v>
      </c>
      <c r="D128" s="228" t="s">
        <v>237</v>
      </c>
      <c r="E128" s="229">
        <v>133</v>
      </c>
      <c r="F128" s="229"/>
      <c r="G128" s="230">
        <f>E128*F128</f>
        <v>0</v>
      </c>
      <c r="H128" s="231">
        <v>1E-05</v>
      </c>
      <c r="I128" s="232">
        <f>E128*H128</f>
        <v>0.00133</v>
      </c>
      <c r="J128" s="231">
        <v>0</v>
      </c>
      <c r="K128" s="232">
        <f>E128*J128</f>
        <v>0</v>
      </c>
      <c r="O128" s="224">
        <v>2</v>
      </c>
      <c r="AA128" s="197">
        <v>1</v>
      </c>
      <c r="AB128" s="197">
        <v>1</v>
      </c>
      <c r="AC128" s="197">
        <v>1</v>
      </c>
      <c r="AZ128" s="197">
        <v>1</v>
      </c>
      <c r="BA128" s="197">
        <f>IF(AZ128=1,G128,0)</f>
        <v>0</v>
      </c>
      <c r="BB128" s="197">
        <f>IF(AZ128=2,G128,0)</f>
        <v>0</v>
      </c>
      <c r="BC128" s="197">
        <f>IF(AZ128=3,G128,0)</f>
        <v>0</v>
      </c>
      <c r="BD128" s="197">
        <f>IF(AZ128=4,G128,0)</f>
        <v>0</v>
      </c>
      <c r="BE128" s="197">
        <f>IF(AZ128=5,G128,0)</f>
        <v>0</v>
      </c>
      <c r="CA128" s="224">
        <v>1</v>
      </c>
      <c r="CB128" s="224">
        <v>1</v>
      </c>
    </row>
    <row r="129" spans="1:15" ht="12.75">
      <c r="A129" s="233"/>
      <c r="B129" s="237"/>
      <c r="C129" s="808" t="s">
        <v>77</v>
      </c>
      <c r="D129" s="809"/>
      <c r="E129" s="238">
        <v>133</v>
      </c>
      <c r="F129" s="239"/>
      <c r="G129" s="240"/>
      <c r="H129" s="241"/>
      <c r="I129" s="235"/>
      <c r="J129" s="242"/>
      <c r="K129" s="235"/>
      <c r="M129" s="236" t="s">
        <v>77</v>
      </c>
      <c r="O129" s="224"/>
    </row>
    <row r="130" spans="1:80" ht="12.75">
      <c r="A130" s="225">
        <v>38</v>
      </c>
      <c r="B130" s="226" t="s">
        <v>1259</v>
      </c>
      <c r="C130" s="227" t="s">
        <v>1260</v>
      </c>
      <c r="D130" s="228" t="s">
        <v>237</v>
      </c>
      <c r="E130" s="229">
        <v>453.73</v>
      </c>
      <c r="F130" s="229"/>
      <c r="G130" s="230">
        <f>E130*F130</f>
        <v>0</v>
      </c>
      <c r="H130" s="231">
        <v>4E-05</v>
      </c>
      <c r="I130" s="232">
        <f>E130*H130</f>
        <v>0.0181492</v>
      </c>
      <c r="J130" s="231">
        <v>0</v>
      </c>
      <c r="K130" s="232">
        <f>E130*J130</f>
        <v>0</v>
      </c>
      <c r="O130" s="224">
        <v>2</v>
      </c>
      <c r="AA130" s="197">
        <v>1</v>
      </c>
      <c r="AB130" s="197">
        <v>1</v>
      </c>
      <c r="AC130" s="197">
        <v>1</v>
      </c>
      <c r="AZ130" s="197">
        <v>1</v>
      </c>
      <c r="BA130" s="197">
        <f>IF(AZ130=1,G130,0)</f>
        <v>0</v>
      </c>
      <c r="BB130" s="197">
        <f>IF(AZ130=2,G130,0)</f>
        <v>0</v>
      </c>
      <c r="BC130" s="197">
        <f>IF(AZ130=3,G130,0)</f>
        <v>0</v>
      </c>
      <c r="BD130" s="197">
        <f>IF(AZ130=4,G130,0)</f>
        <v>0</v>
      </c>
      <c r="BE130" s="197">
        <f>IF(AZ130=5,G130,0)</f>
        <v>0</v>
      </c>
      <c r="CA130" s="224">
        <v>1</v>
      </c>
      <c r="CB130" s="224">
        <v>1</v>
      </c>
    </row>
    <row r="131" spans="1:15" ht="33.75">
      <c r="A131" s="233"/>
      <c r="B131" s="237"/>
      <c r="C131" s="808" t="s">
        <v>78</v>
      </c>
      <c r="D131" s="809"/>
      <c r="E131" s="238">
        <v>257.73</v>
      </c>
      <c r="F131" s="239"/>
      <c r="G131" s="240"/>
      <c r="H131" s="241"/>
      <c r="I131" s="235"/>
      <c r="J131" s="242"/>
      <c r="K131" s="235"/>
      <c r="M131" s="236" t="s">
        <v>78</v>
      </c>
      <c r="O131" s="224"/>
    </row>
    <row r="132" spans="1:15" ht="12.75">
      <c r="A132" s="233"/>
      <c r="B132" s="237"/>
      <c r="C132" s="808" t="s">
        <v>79</v>
      </c>
      <c r="D132" s="809"/>
      <c r="E132" s="238">
        <v>196</v>
      </c>
      <c r="F132" s="239"/>
      <c r="G132" s="240"/>
      <c r="H132" s="241"/>
      <c r="I132" s="235"/>
      <c r="J132" s="242"/>
      <c r="K132" s="235"/>
      <c r="M132" s="236" t="s">
        <v>79</v>
      </c>
      <c r="O132" s="224"/>
    </row>
    <row r="133" spans="1:80" ht="12.75">
      <c r="A133" s="225">
        <v>39</v>
      </c>
      <c r="B133" s="226" t="s">
        <v>80</v>
      </c>
      <c r="C133" s="227" t="s">
        <v>81</v>
      </c>
      <c r="D133" s="228" t="s">
        <v>237</v>
      </c>
      <c r="E133" s="229">
        <v>4537.3</v>
      </c>
      <c r="F133" s="229"/>
      <c r="G133" s="230">
        <f>E133*F133</f>
        <v>0</v>
      </c>
      <c r="H133" s="231">
        <v>0</v>
      </c>
      <c r="I133" s="232">
        <f>E133*H133</f>
        <v>0</v>
      </c>
      <c r="J133" s="231">
        <v>0</v>
      </c>
      <c r="K133" s="232">
        <f>E133*J133</f>
        <v>0</v>
      </c>
      <c r="O133" s="224">
        <v>2</v>
      </c>
      <c r="AA133" s="197">
        <v>1</v>
      </c>
      <c r="AB133" s="197">
        <v>1</v>
      </c>
      <c r="AC133" s="197">
        <v>1</v>
      </c>
      <c r="AZ133" s="197">
        <v>1</v>
      </c>
      <c r="BA133" s="197">
        <f>IF(AZ133=1,G133,0)</f>
        <v>0</v>
      </c>
      <c r="BB133" s="197">
        <f>IF(AZ133=2,G133,0)</f>
        <v>0</v>
      </c>
      <c r="BC133" s="197">
        <f>IF(AZ133=3,G133,0)</f>
        <v>0</v>
      </c>
      <c r="BD133" s="197">
        <f>IF(AZ133=4,G133,0)</f>
        <v>0</v>
      </c>
      <c r="BE133" s="197">
        <f>IF(AZ133=5,G133,0)</f>
        <v>0</v>
      </c>
      <c r="CA133" s="224">
        <v>1</v>
      </c>
      <c r="CB133" s="224">
        <v>1</v>
      </c>
    </row>
    <row r="134" spans="1:15" ht="12.75">
      <c r="A134" s="233"/>
      <c r="B134" s="237"/>
      <c r="C134" s="808" t="s">
        <v>82</v>
      </c>
      <c r="D134" s="809"/>
      <c r="E134" s="238">
        <v>4537.3</v>
      </c>
      <c r="F134" s="239"/>
      <c r="G134" s="240"/>
      <c r="H134" s="241"/>
      <c r="I134" s="235"/>
      <c r="J134" s="242"/>
      <c r="K134" s="235"/>
      <c r="M134" s="236" t="s">
        <v>82</v>
      </c>
      <c r="O134" s="224"/>
    </row>
    <row r="135" spans="1:80" ht="12.75">
      <c r="A135" s="225">
        <v>40</v>
      </c>
      <c r="B135" s="226" t="s">
        <v>505</v>
      </c>
      <c r="C135" s="227" t="s">
        <v>506</v>
      </c>
      <c r="D135" s="228" t="s">
        <v>325</v>
      </c>
      <c r="E135" s="229">
        <v>2</v>
      </c>
      <c r="F135" s="229"/>
      <c r="G135" s="230">
        <f>E135*F135</f>
        <v>0</v>
      </c>
      <c r="H135" s="231">
        <v>0</v>
      </c>
      <c r="I135" s="232">
        <f>E135*H135</f>
        <v>0</v>
      </c>
      <c r="J135" s="231"/>
      <c r="K135" s="232">
        <f>E135*J135</f>
        <v>0</v>
      </c>
      <c r="O135" s="224">
        <v>2</v>
      </c>
      <c r="AA135" s="197">
        <v>12</v>
      </c>
      <c r="AB135" s="197">
        <v>0</v>
      </c>
      <c r="AC135" s="197">
        <v>1</v>
      </c>
      <c r="AZ135" s="197">
        <v>1</v>
      </c>
      <c r="BA135" s="197">
        <f>IF(AZ135=1,G135,0)</f>
        <v>0</v>
      </c>
      <c r="BB135" s="197">
        <f>IF(AZ135=2,G135,0)</f>
        <v>0</v>
      </c>
      <c r="BC135" s="197">
        <f>IF(AZ135=3,G135,0)</f>
        <v>0</v>
      </c>
      <c r="BD135" s="197">
        <f>IF(AZ135=4,G135,0)</f>
        <v>0</v>
      </c>
      <c r="BE135" s="197">
        <f>IF(AZ135=5,G135,0)</f>
        <v>0</v>
      </c>
      <c r="CA135" s="224">
        <v>12</v>
      </c>
      <c r="CB135" s="224">
        <v>0</v>
      </c>
    </row>
    <row r="136" spans="1:15" ht="12.75">
      <c r="A136" s="233"/>
      <c r="B136" s="237"/>
      <c r="C136" s="808" t="s">
        <v>83</v>
      </c>
      <c r="D136" s="809"/>
      <c r="E136" s="238">
        <v>2</v>
      </c>
      <c r="F136" s="239"/>
      <c r="G136" s="240"/>
      <c r="H136" s="241"/>
      <c r="I136" s="235"/>
      <c r="J136" s="242"/>
      <c r="K136" s="235"/>
      <c r="M136" s="236" t="s">
        <v>83</v>
      </c>
      <c r="O136" s="224"/>
    </row>
    <row r="137" spans="1:80" ht="12.75">
      <c r="A137" s="225">
        <v>41</v>
      </c>
      <c r="B137" s="226" t="s">
        <v>508</v>
      </c>
      <c r="C137" s="227" t="s">
        <v>509</v>
      </c>
      <c r="D137" s="228" t="s">
        <v>325</v>
      </c>
      <c r="E137" s="229">
        <v>2</v>
      </c>
      <c r="F137" s="229"/>
      <c r="G137" s="230">
        <f>E137*F137</f>
        <v>0</v>
      </c>
      <c r="H137" s="231">
        <v>0.024</v>
      </c>
      <c r="I137" s="232">
        <f>E137*H137</f>
        <v>0.048</v>
      </c>
      <c r="J137" s="231"/>
      <c r="K137" s="232">
        <f>E137*J137</f>
        <v>0</v>
      </c>
      <c r="O137" s="224">
        <v>2</v>
      </c>
      <c r="AA137" s="197">
        <v>12</v>
      </c>
      <c r="AB137" s="197">
        <v>0</v>
      </c>
      <c r="AC137" s="197">
        <v>2</v>
      </c>
      <c r="AZ137" s="197">
        <v>1</v>
      </c>
      <c r="BA137" s="197">
        <f>IF(AZ137=1,G137,0)</f>
        <v>0</v>
      </c>
      <c r="BB137" s="197">
        <f>IF(AZ137=2,G137,0)</f>
        <v>0</v>
      </c>
      <c r="BC137" s="197">
        <f>IF(AZ137=3,G137,0)</f>
        <v>0</v>
      </c>
      <c r="BD137" s="197">
        <f>IF(AZ137=4,G137,0)</f>
        <v>0</v>
      </c>
      <c r="BE137" s="197">
        <f>IF(AZ137=5,G137,0)</f>
        <v>0</v>
      </c>
      <c r="CA137" s="224">
        <v>12</v>
      </c>
      <c r="CB137" s="224">
        <v>0</v>
      </c>
    </row>
    <row r="138" spans="1:15" ht="12.75">
      <c r="A138" s="233"/>
      <c r="B138" s="237"/>
      <c r="C138" s="808" t="s">
        <v>83</v>
      </c>
      <c r="D138" s="809"/>
      <c r="E138" s="238">
        <v>2</v>
      </c>
      <c r="F138" s="239"/>
      <c r="G138" s="240"/>
      <c r="H138" s="241"/>
      <c r="I138" s="235"/>
      <c r="J138" s="242"/>
      <c r="K138" s="235"/>
      <c r="M138" s="236" t="s">
        <v>83</v>
      </c>
      <c r="O138" s="224"/>
    </row>
    <row r="139" spans="1:80" ht="22.5">
      <c r="A139" s="225">
        <v>42</v>
      </c>
      <c r="B139" s="226" t="s">
        <v>84</v>
      </c>
      <c r="C139" s="227" t="s">
        <v>85</v>
      </c>
      <c r="D139" s="228" t="s">
        <v>237</v>
      </c>
      <c r="E139" s="229">
        <v>31.7525</v>
      </c>
      <c r="F139" s="229"/>
      <c r="G139" s="230">
        <f>E139*F139</f>
        <v>0</v>
      </c>
      <c r="H139" s="231">
        <v>0</v>
      </c>
      <c r="I139" s="232">
        <f>E139*H139</f>
        <v>0</v>
      </c>
      <c r="J139" s="231"/>
      <c r="K139" s="232">
        <f>E139*J139</f>
        <v>0</v>
      </c>
      <c r="O139" s="224">
        <v>2</v>
      </c>
      <c r="AA139" s="197">
        <v>12</v>
      </c>
      <c r="AB139" s="197">
        <v>0</v>
      </c>
      <c r="AC139" s="197">
        <v>3</v>
      </c>
      <c r="AZ139" s="197">
        <v>1</v>
      </c>
      <c r="BA139" s="197">
        <f>IF(AZ139=1,G139,0)</f>
        <v>0</v>
      </c>
      <c r="BB139" s="197">
        <f>IF(AZ139=2,G139,0)</f>
        <v>0</v>
      </c>
      <c r="BC139" s="197">
        <f>IF(AZ139=3,G139,0)</f>
        <v>0</v>
      </c>
      <c r="BD139" s="197">
        <f>IF(AZ139=4,G139,0)</f>
        <v>0</v>
      </c>
      <c r="BE139" s="197">
        <f>IF(AZ139=5,G139,0)</f>
        <v>0</v>
      </c>
      <c r="CA139" s="224">
        <v>12</v>
      </c>
      <c r="CB139" s="224">
        <v>0</v>
      </c>
    </row>
    <row r="140" spans="1:15" ht="12.75">
      <c r="A140" s="233"/>
      <c r="B140" s="237"/>
      <c r="C140" s="808" t="s">
        <v>86</v>
      </c>
      <c r="D140" s="809"/>
      <c r="E140" s="238">
        <v>31.7525</v>
      </c>
      <c r="F140" s="239"/>
      <c r="G140" s="240"/>
      <c r="H140" s="241"/>
      <c r="I140" s="235"/>
      <c r="J140" s="242"/>
      <c r="K140" s="235"/>
      <c r="M140" s="236" t="s">
        <v>86</v>
      </c>
      <c r="O140" s="224"/>
    </row>
    <row r="141" spans="1:80" ht="22.5">
      <c r="A141" s="225">
        <v>43</v>
      </c>
      <c r="B141" s="226" t="s">
        <v>87</v>
      </c>
      <c r="C141" s="227" t="s">
        <v>88</v>
      </c>
      <c r="D141" s="228" t="s">
        <v>237</v>
      </c>
      <c r="E141" s="229">
        <v>38.5</v>
      </c>
      <c r="F141" s="229"/>
      <c r="G141" s="230">
        <f>E141*F141</f>
        <v>0</v>
      </c>
      <c r="H141" s="231">
        <v>0</v>
      </c>
      <c r="I141" s="232">
        <f>E141*H141</f>
        <v>0</v>
      </c>
      <c r="J141" s="231"/>
      <c r="K141" s="232">
        <f>E141*J141</f>
        <v>0</v>
      </c>
      <c r="O141" s="224">
        <v>2</v>
      </c>
      <c r="AA141" s="197">
        <v>12</v>
      </c>
      <c r="AB141" s="197">
        <v>0</v>
      </c>
      <c r="AC141" s="197">
        <v>4</v>
      </c>
      <c r="AZ141" s="197">
        <v>1</v>
      </c>
      <c r="BA141" s="197">
        <f>IF(AZ141=1,G141,0)</f>
        <v>0</v>
      </c>
      <c r="BB141" s="197">
        <f>IF(AZ141=2,G141,0)</f>
        <v>0</v>
      </c>
      <c r="BC141" s="197">
        <f>IF(AZ141=3,G141,0)</f>
        <v>0</v>
      </c>
      <c r="BD141" s="197">
        <f>IF(AZ141=4,G141,0)</f>
        <v>0</v>
      </c>
      <c r="BE141" s="197">
        <f>IF(AZ141=5,G141,0)</f>
        <v>0</v>
      </c>
      <c r="CA141" s="224">
        <v>12</v>
      </c>
      <c r="CB141" s="224">
        <v>0</v>
      </c>
    </row>
    <row r="142" spans="1:15" ht="12.75">
      <c r="A142" s="233"/>
      <c r="B142" s="237"/>
      <c r="C142" s="808" t="s">
        <v>89</v>
      </c>
      <c r="D142" s="809"/>
      <c r="E142" s="238">
        <v>38.5</v>
      </c>
      <c r="F142" s="239"/>
      <c r="G142" s="240"/>
      <c r="H142" s="241"/>
      <c r="I142" s="235"/>
      <c r="J142" s="242"/>
      <c r="K142" s="235"/>
      <c r="M142" s="236" t="s">
        <v>89</v>
      </c>
      <c r="O142" s="224"/>
    </row>
    <row r="143" spans="1:57" ht="12.75">
      <c r="A143" s="243"/>
      <c r="B143" s="244" t="s">
        <v>1971</v>
      </c>
      <c r="C143" s="245" t="s">
        <v>1258</v>
      </c>
      <c r="D143" s="246"/>
      <c r="E143" s="247"/>
      <c r="F143" s="248"/>
      <c r="G143" s="249">
        <f>SUM(G127:G142)</f>
        <v>0</v>
      </c>
      <c r="H143" s="250"/>
      <c r="I143" s="251">
        <f>SUM(I127:I142)</f>
        <v>0.0674792</v>
      </c>
      <c r="J143" s="250"/>
      <c r="K143" s="251">
        <f>SUM(K127:K142)</f>
        <v>0</v>
      </c>
      <c r="O143" s="224">
        <v>4</v>
      </c>
      <c r="BA143" s="252">
        <f>SUM(BA127:BA142)</f>
        <v>0</v>
      </c>
      <c r="BB143" s="252">
        <f>SUM(BB127:BB142)</f>
        <v>0</v>
      </c>
      <c r="BC143" s="252">
        <f>SUM(BC127:BC142)</f>
        <v>0</v>
      </c>
      <c r="BD143" s="252">
        <f>SUM(BD127:BD142)</f>
        <v>0</v>
      </c>
      <c r="BE143" s="252">
        <f>SUM(BE127:BE142)</f>
        <v>0</v>
      </c>
    </row>
    <row r="144" spans="1:15" ht="12.75">
      <c r="A144" s="214" t="s">
        <v>1969</v>
      </c>
      <c r="B144" s="215" t="s">
        <v>510</v>
      </c>
      <c r="C144" s="216" t="s">
        <v>511</v>
      </c>
      <c r="D144" s="217"/>
      <c r="E144" s="218"/>
      <c r="F144" s="218"/>
      <c r="G144" s="219"/>
      <c r="H144" s="220"/>
      <c r="I144" s="221"/>
      <c r="J144" s="222"/>
      <c r="K144" s="223"/>
      <c r="O144" s="224">
        <v>1</v>
      </c>
    </row>
    <row r="145" spans="1:80" ht="12.75">
      <c r="A145" s="225">
        <v>44</v>
      </c>
      <c r="B145" s="226" t="s">
        <v>90</v>
      </c>
      <c r="C145" s="227" t="s">
        <v>91</v>
      </c>
      <c r="D145" s="228" t="s">
        <v>515</v>
      </c>
      <c r="E145" s="229">
        <v>2</v>
      </c>
      <c r="F145" s="229"/>
      <c r="G145" s="230">
        <f>E145*F145</f>
        <v>0</v>
      </c>
      <c r="H145" s="231">
        <v>0</v>
      </c>
      <c r="I145" s="232">
        <f>E145*H145</f>
        <v>0</v>
      </c>
      <c r="J145" s="231">
        <v>-0.01933</v>
      </c>
      <c r="K145" s="232">
        <f>E145*J145</f>
        <v>-0.03866</v>
      </c>
      <c r="O145" s="224">
        <v>2</v>
      </c>
      <c r="AA145" s="197">
        <v>1</v>
      </c>
      <c r="AB145" s="197">
        <v>7</v>
      </c>
      <c r="AC145" s="197">
        <v>7</v>
      </c>
      <c r="AZ145" s="197">
        <v>1</v>
      </c>
      <c r="BA145" s="197">
        <f>IF(AZ145=1,G145,0)</f>
        <v>0</v>
      </c>
      <c r="BB145" s="197">
        <f>IF(AZ145=2,G145,0)</f>
        <v>0</v>
      </c>
      <c r="BC145" s="197">
        <f>IF(AZ145=3,G145,0)</f>
        <v>0</v>
      </c>
      <c r="BD145" s="197">
        <f>IF(AZ145=4,G145,0)</f>
        <v>0</v>
      </c>
      <c r="BE145" s="197">
        <f>IF(AZ145=5,G145,0)</f>
        <v>0</v>
      </c>
      <c r="CA145" s="224">
        <v>1</v>
      </c>
      <c r="CB145" s="224">
        <v>7</v>
      </c>
    </row>
    <row r="146" spans="1:15" ht="12.75">
      <c r="A146" s="233"/>
      <c r="B146" s="237"/>
      <c r="C146" s="808" t="s">
        <v>782</v>
      </c>
      <c r="D146" s="809"/>
      <c r="E146" s="238">
        <v>2</v>
      </c>
      <c r="F146" s="239"/>
      <c r="G146" s="240"/>
      <c r="H146" s="241"/>
      <c r="I146" s="235"/>
      <c r="J146" s="242"/>
      <c r="K146" s="235"/>
      <c r="M146" s="236">
        <v>2</v>
      </c>
      <c r="O146" s="224"/>
    </row>
    <row r="147" spans="1:80" ht="12.75">
      <c r="A147" s="225">
        <v>45</v>
      </c>
      <c r="B147" s="226" t="s">
        <v>513</v>
      </c>
      <c r="C147" s="227" t="s">
        <v>514</v>
      </c>
      <c r="D147" s="228" t="s">
        <v>515</v>
      </c>
      <c r="E147" s="229">
        <v>3</v>
      </c>
      <c r="F147" s="229"/>
      <c r="G147" s="230">
        <f>E147*F147</f>
        <v>0</v>
      </c>
      <c r="H147" s="231">
        <v>0</v>
      </c>
      <c r="I147" s="232">
        <f>E147*H147</f>
        <v>0</v>
      </c>
      <c r="J147" s="231">
        <v>-0.01946</v>
      </c>
      <c r="K147" s="232">
        <f>E147*J147</f>
        <v>-0.05838</v>
      </c>
      <c r="O147" s="224">
        <v>2</v>
      </c>
      <c r="AA147" s="197">
        <v>1</v>
      </c>
      <c r="AB147" s="197">
        <v>7</v>
      </c>
      <c r="AC147" s="197">
        <v>7</v>
      </c>
      <c r="AZ147" s="197">
        <v>1</v>
      </c>
      <c r="BA147" s="197">
        <f>IF(AZ147=1,G147,0)</f>
        <v>0</v>
      </c>
      <c r="BB147" s="197">
        <f>IF(AZ147=2,G147,0)</f>
        <v>0</v>
      </c>
      <c r="BC147" s="197">
        <f>IF(AZ147=3,G147,0)</f>
        <v>0</v>
      </c>
      <c r="BD147" s="197">
        <f>IF(AZ147=4,G147,0)</f>
        <v>0</v>
      </c>
      <c r="BE147" s="197">
        <f>IF(AZ147=5,G147,0)</f>
        <v>0</v>
      </c>
      <c r="CA147" s="224">
        <v>1</v>
      </c>
      <c r="CB147" s="224">
        <v>7</v>
      </c>
    </row>
    <row r="148" spans="1:15" ht="12.75">
      <c r="A148" s="233"/>
      <c r="B148" s="237"/>
      <c r="C148" s="808" t="s">
        <v>225</v>
      </c>
      <c r="D148" s="809"/>
      <c r="E148" s="238">
        <v>3</v>
      </c>
      <c r="F148" s="239"/>
      <c r="G148" s="240"/>
      <c r="H148" s="241"/>
      <c r="I148" s="235"/>
      <c r="J148" s="242"/>
      <c r="K148" s="235"/>
      <c r="M148" s="236">
        <v>3</v>
      </c>
      <c r="O148" s="224"/>
    </row>
    <row r="149" spans="1:80" ht="12.75">
      <c r="A149" s="225">
        <v>46</v>
      </c>
      <c r="B149" s="226" t="s">
        <v>517</v>
      </c>
      <c r="C149" s="227" t="s">
        <v>518</v>
      </c>
      <c r="D149" s="228" t="s">
        <v>515</v>
      </c>
      <c r="E149" s="229">
        <v>3</v>
      </c>
      <c r="F149" s="229"/>
      <c r="G149" s="230">
        <f>E149*F149</f>
        <v>0</v>
      </c>
      <c r="H149" s="231">
        <v>0</v>
      </c>
      <c r="I149" s="232">
        <f>E149*H149</f>
        <v>0</v>
      </c>
      <c r="J149" s="231">
        <v>-0.00156</v>
      </c>
      <c r="K149" s="232">
        <f>E149*J149</f>
        <v>-0.00468</v>
      </c>
      <c r="O149" s="224">
        <v>2</v>
      </c>
      <c r="AA149" s="197">
        <v>1</v>
      </c>
      <c r="AB149" s="197">
        <v>7</v>
      </c>
      <c r="AC149" s="197">
        <v>7</v>
      </c>
      <c r="AZ149" s="197">
        <v>1</v>
      </c>
      <c r="BA149" s="197">
        <f>IF(AZ149=1,G149,0)</f>
        <v>0</v>
      </c>
      <c r="BB149" s="197">
        <f>IF(AZ149=2,G149,0)</f>
        <v>0</v>
      </c>
      <c r="BC149" s="197">
        <f>IF(AZ149=3,G149,0)</f>
        <v>0</v>
      </c>
      <c r="BD149" s="197">
        <f>IF(AZ149=4,G149,0)</f>
        <v>0</v>
      </c>
      <c r="BE149" s="197">
        <f>IF(AZ149=5,G149,0)</f>
        <v>0</v>
      </c>
      <c r="CA149" s="224">
        <v>1</v>
      </c>
      <c r="CB149" s="224">
        <v>7</v>
      </c>
    </row>
    <row r="150" spans="1:15" ht="12.75">
      <c r="A150" s="233"/>
      <c r="B150" s="237"/>
      <c r="C150" s="808" t="s">
        <v>225</v>
      </c>
      <c r="D150" s="809"/>
      <c r="E150" s="238">
        <v>3</v>
      </c>
      <c r="F150" s="239"/>
      <c r="G150" s="240"/>
      <c r="H150" s="241"/>
      <c r="I150" s="235"/>
      <c r="J150" s="242"/>
      <c r="K150" s="235"/>
      <c r="M150" s="236">
        <v>3</v>
      </c>
      <c r="O150" s="224"/>
    </row>
    <row r="151" spans="1:80" ht="12.75">
      <c r="A151" s="225">
        <v>47</v>
      </c>
      <c r="B151" s="226" t="s">
        <v>520</v>
      </c>
      <c r="C151" s="227" t="s">
        <v>521</v>
      </c>
      <c r="D151" s="228" t="s">
        <v>325</v>
      </c>
      <c r="E151" s="229">
        <v>3</v>
      </c>
      <c r="F151" s="229"/>
      <c r="G151" s="230">
        <f>E151*F151</f>
        <v>0</v>
      </c>
      <c r="H151" s="231">
        <v>0</v>
      </c>
      <c r="I151" s="232">
        <f>E151*H151</f>
        <v>0</v>
      </c>
      <c r="J151" s="231">
        <v>-0.00122</v>
      </c>
      <c r="K151" s="232">
        <f>E151*J151</f>
        <v>-0.00366</v>
      </c>
      <c r="O151" s="224">
        <v>2</v>
      </c>
      <c r="AA151" s="197">
        <v>1</v>
      </c>
      <c r="AB151" s="197">
        <v>0</v>
      </c>
      <c r="AC151" s="197">
        <v>0</v>
      </c>
      <c r="AZ151" s="197">
        <v>1</v>
      </c>
      <c r="BA151" s="197">
        <f>IF(AZ151=1,G151,0)</f>
        <v>0</v>
      </c>
      <c r="BB151" s="197">
        <f>IF(AZ151=2,G151,0)</f>
        <v>0</v>
      </c>
      <c r="BC151" s="197">
        <f>IF(AZ151=3,G151,0)</f>
        <v>0</v>
      </c>
      <c r="BD151" s="197">
        <f>IF(AZ151=4,G151,0)</f>
        <v>0</v>
      </c>
      <c r="BE151" s="197">
        <f>IF(AZ151=5,G151,0)</f>
        <v>0</v>
      </c>
      <c r="CA151" s="224">
        <v>1</v>
      </c>
      <c r="CB151" s="224">
        <v>0</v>
      </c>
    </row>
    <row r="152" spans="1:15" ht="12.75">
      <c r="A152" s="233"/>
      <c r="B152" s="237"/>
      <c r="C152" s="808" t="s">
        <v>225</v>
      </c>
      <c r="D152" s="809"/>
      <c r="E152" s="238">
        <v>3</v>
      </c>
      <c r="F152" s="239"/>
      <c r="G152" s="240"/>
      <c r="H152" s="241"/>
      <c r="I152" s="235"/>
      <c r="J152" s="242"/>
      <c r="K152" s="235"/>
      <c r="M152" s="236">
        <v>3</v>
      </c>
      <c r="O152" s="224"/>
    </row>
    <row r="153" spans="1:80" ht="12.75">
      <c r="A153" s="225">
        <v>48</v>
      </c>
      <c r="B153" s="226" t="s">
        <v>92</v>
      </c>
      <c r="C153" s="227" t="s">
        <v>93</v>
      </c>
      <c r="D153" s="228" t="s">
        <v>237</v>
      </c>
      <c r="E153" s="229">
        <v>7.98</v>
      </c>
      <c r="F153" s="229"/>
      <c r="G153" s="230">
        <f>E153*F153</f>
        <v>0</v>
      </c>
      <c r="H153" s="231">
        <v>0.00067</v>
      </c>
      <c r="I153" s="232">
        <f>E153*H153</f>
        <v>0.005346600000000001</v>
      </c>
      <c r="J153" s="231">
        <v>-0.131</v>
      </c>
      <c r="K153" s="232">
        <f>E153*J153</f>
        <v>-1.0453800000000002</v>
      </c>
      <c r="O153" s="224">
        <v>2</v>
      </c>
      <c r="AA153" s="197">
        <v>1</v>
      </c>
      <c r="AB153" s="197">
        <v>1</v>
      </c>
      <c r="AC153" s="197">
        <v>1</v>
      </c>
      <c r="AZ153" s="197">
        <v>1</v>
      </c>
      <c r="BA153" s="197">
        <f>IF(AZ153=1,G153,0)</f>
        <v>0</v>
      </c>
      <c r="BB153" s="197">
        <f>IF(AZ153=2,G153,0)</f>
        <v>0</v>
      </c>
      <c r="BC153" s="197">
        <f>IF(AZ153=3,G153,0)</f>
        <v>0</v>
      </c>
      <c r="BD153" s="197">
        <f>IF(AZ153=4,G153,0)</f>
        <v>0</v>
      </c>
      <c r="BE153" s="197">
        <f>IF(AZ153=5,G153,0)</f>
        <v>0</v>
      </c>
      <c r="CA153" s="224">
        <v>1</v>
      </c>
      <c r="CB153" s="224">
        <v>1</v>
      </c>
    </row>
    <row r="154" spans="1:15" ht="12.75">
      <c r="A154" s="233"/>
      <c r="B154" s="237"/>
      <c r="C154" s="808" t="s">
        <v>94</v>
      </c>
      <c r="D154" s="809"/>
      <c r="E154" s="238">
        <v>7.98</v>
      </c>
      <c r="F154" s="239"/>
      <c r="G154" s="240"/>
      <c r="H154" s="241"/>
      <c r="I154" s="235"/>
      <c r="J154" s="242"/>
      <c r="K154" s="235"/>
      <c r="M154" s="236" t="s">
        <v>94</v>
      </c>
      <c r="O154" s="224"/>
    </row>
    <row r="155" spans="1:80" ht="12.75">
      <c r="A155" s="225">
        <v>49</v>
      </c>
      <c r="B155" s="226" t="s">
        <v>525</v>
      </c>
      <c r="C155" s="227" t="s">
        <v>526</v>
      </c>
      <c r="D155" s="228" t="s">
        <v>237</v>
      </c>
      <c r="E155" s="229">
        <v>124.1083</v>
      </c>
      <c r="F155" s="229"/>
      <c r="G155" s="230">
        <f>E155*F155</f>
        <v>0</v>
      </c>
      <c r="H155" s="231">
        <v>0.00067</v>
      </c>
      <c r="I155" s="232">
        <f>E155*H155</f>
        <v>0.083152561</v>
      </c>
      <c r="J155" s="231">
        <v>-0.261</v>
      </c>
      <c r="K155" s="232">
        <f>E155*J155</f>
        <v>-32.3922663</v>
      </c>
      <c r="O155" s="224">
        <v>2</v>
      </c>
      <c r="AA155" s="197">
        <v>1</v>
      </c>
      <c r="AB155" s="197">
        <v>1</v>
      </c>
      <c r="AC155" s="197">
        <v>1</v>
      </c>
      <c r="AZ155" s="197">
        <v>1</v>
      </c>
      <c r="BA155" s="197">
        <f>IF(AZ155=1,G155,0)</f>
        <v>0</v>
      </c>
      <c r="BB155" s="197">
        <f>IF(AZ155=2,G155,0)</f>
        <v>0</v>
      </c>
      <c r="BC155" s="197">
        <f>IF(AZ155=3,G155,0)</f>
        <v>0</v>
      </c>
      <c r="BD155" s="197">
        <f>IF(AZ155=4,G155,0)</f>
        <v>0</v>
      </c>
      <c r="BE155" s="197">
        <f>IF(AZ155=5,G155,0)</f>
        <v>0</v>
      </c>
      <c r="CA155" s="224">
        <v>1</v>
      </c>
      <c r="CB155" s="224">
        <v>1</v>
      </c>
    </row>
    <row r="156" spans="1:15" ht="22.5">
      <c r="A156" s="233"/>
      <c r="B156" s="237"/>
      <c r="C156" s="808" t="s">
        <v>95</v>
      </c>
      <c r="D156" s="809"/>
      <c r="E156" s="238">
        <v>53.4378</v>
      </c>
      <c r="F156" s="239"/>
      <c r="G156" s="240"/>
      <c r="H156" s="241"/>
      <c r="I156" s="235"/>
      <c r="J156" s="242"/>
      <c r="K156" s="235"/>
      <c r="M156" s="236" t="s">
        <v>95</v>
      </c>
      <c r="O156" s="224"/>
    </row>
    <row r="157" spans="1:15" ht="22.5">
      <c r="A157" s="233"/>
      <c r="B157" s="237"/>
      <c r="C157" s="808" t="s">
        <v>96</v>
      </c>
      <c r="D157" s="809"/>
      <c r="E157" s="238">
        <v>59.8705</v>
      </c>
      <c r="F157" s="239"/>
      <c r="G157" s="240"/>
      <c r="H157" s="241"/>
      <c r="I157" s="235"/>
      <c r="J157" s="242"/>
      <c r="K157" s="235"/>
      <c r="M157" s="236" t="s">
        <v>96</v>
      </c>
      <c r="O157" s="224"/>
    </row>
    <row r="158" spans="1:15" ht="12.75">
      <c r="A158" s="233"/>
      <c r="B158" s="237"/>
      <c r="C158" s="808" t="s">
        <v>97</v>
      </c>
      <c r="D158" s="809"/>
      <c r="E158" s="238">
        <v>10.8</v>
      </c>
      <c r="F158" s="239"/>
      <c r="G158" s="240"/>
      <c r="H158" s="241"/>
      <c r="I158" s="235"/>
      <c r="J158" s="242"/>
      <c r="K158" s="235"/>
      <c r="M158" s="236" t="s">
        <v>97</v>
      </c>
      <c r="O158" s="224"/>
    </row>
    <row r="159" spans="1:80" ht="12.75">
      <c r="A159" s="225">
        <v>50</v>
      </c>
      <c r="B159" s="226" t="s">
        <v>98</v>
      </c>
      <c r="C159" s="227" t="s">
        <v>99</v>
      </c>
      <c r="D159" s="228" t="s">
        <v>230</v>
      </c>
      <c r="E159" s="229">
        <v>22.1229</v>
      </c>
      <c r="F159" s="229"/>
      <c r="G159" s="230">
        <f>E159*F159</f>
        <v>0</v>
      </c>
      <c r="H159" s="231">
        <v>0.00128</v>
      </c>
      <c r="I159" s="232">
        <f>E159*H159</f>
        <v>0.028317312000000004</v>
      </c>
      <c r="J159" s="231">
        <v>-1.8</v>
      </c>
      <c r="K159" s="232">
        <f>E159*J159</f>
        <v>-39.821220000000004</v>
      </c>
      <c r="O159" s="224">
        <v>2</v>
      </c>
      <c r="AA159" s="197">
        <v>1</v>
      </c>
      <c r="AB159" s="197">
        <v>1</v>
      </c>
      <c r="AC159" s="197">
        <v>1</v>
      </c>
      <c r="AZ159" s="197">
        <v>1</v>
      </c>
      <c r="BA159" s="197">
        <f>IF(AZ159=1,G159,0)</f>
        <v>0</v>
      </c>
      <c r="BB159" s="197">
        <f>IF(AZ159=2,G159,0)</f>
        <v>0</v>
      </c>
      <c r="BC159" s="197">
        <f>IF(AZ159=3,G159,0)</f>
        <v>0</v>
      </c>
      <c r="BD159" s="197">
        <f>IF(AZ159=4,G159,0)</f>
        <v>0</v>
      </c>
      <c r="BE159" s="197">
        <f>IF(AZ159=5,G159,0)</f>
        <v>0</v>
      </c>
      <c r="CA159" s="224">
        <v>1</v>
      </c>
      <c r="CB159" s="224">
        <v>1</v>
      </c>
    </row>
    <row r="160" spans="1:15" ht="22.5">
      <c r="A160" s="233"/>
      <c r="B160" s="237"/>
      <c r="C160" s="808" t="s">
        <v>100</v>
      </c>
      <c r="D160" s="809"/>
      <c r="E160" s="238">
        <v>18.8342</v>
      </c>
      <c r="F160" s="239"/>
      <c r="G160" s="240"/>
      <c r="H160" s="241"/>
      <c r="I160" s="235"/>
      <c r="J160" s="242"/>
      <c r="K160" s="235"/>
      <c r="M160" s="236" t="s">
        <v>100</v>
      </c>
      <c r="O160" s="224"/>
    </row>
    <row r="161" spans="1:15" ht="12.75">
      <c r="A161" s="233"/>
      <c r="B161" s="237"/>
      <c r="C161" s="808" t="s">
        <v>101</v>
      </c>
      <c r="D161" s="809"/>
      <c r="E161" s="238">
        <v>3.2888</v>
      </c>
      <c r="F161" s="239"/>
      <c r="G161" s="240"/>
      <c r="H161" s="241"/>
      <c r="I161" s="235"/>
      <c r="J161" s="242"/>
      <c r="K161" s="235"/>
      <c r="M161" s="236" t="s">
        <v>101</v>
      </c>
      <c r="O161" s="224"/>
    </row>
    <row r="162" spans="1:80" ht="12.75">
      <c r="A162" s="225">
        <v>51</v>
      </c>
      <c r="B162" s="226" t="s">
        <v>102</v>
      </c>
      <c r="C162" s="227" t="s">
        <v>103</v>
      </c>
      <c r="D162" s="228" t="s">
        <v>230</v>
      </c>
      <c r="E162" s="229">
        <v>5.859</v>
      </c>
      <c r="F162" s="229"/>
      <c r="G162" s="230">
        <f>E162*F162</f>
        <v>0</v>
      </c>
      <c r="H162" s="231">
        <v>0.00147</v>
      </c>
      <c r="I162" s="232">
        <f>E162*H162</f>
        <v>0.008612729999999999</v>
      </c>
      <c r="J162" s="231">
        <v>-2.4</v>
      </c>
      <c r="K162" s="232">
        <f>E162*J162</f>
        <v>-14.0616</v>
      </c>
      <c r="O162" s="224">
        <v>2</v>
      </c>
      <c r="AA162" s="197">
        <v>1</v>
      </c>
      <c r="AB162" s="197">
        <v>1</v>
      </c>
      <c r="AC162" s="197">
        <v>1</v>
      </c>
      <c r="AZ162" s="197">
        <v>1</v>
      </c>
      <c r="BA162" s="197">
        <f>IF(AZ162=1,G162,0)</f>
        <v>0</v>
      </c>
      <c r="BB162" s="197">
        <f>IF(AZ162=2,G162,0)</f>
        <v>0</v>
      </c>
      <c r="BC162" s="197">
        <f>IF(AZ162=3,G162,0)</f>
        <v>0</v>
      </c>
      <c r="BD162" s="197">
        <f>IF(AZ162=4,G162,0)</f>
        <v>0</v>
      </c>
      <c r="BE162" s="197">
        <f>IF(AZ162=5,G162,0)</f>
        <v>0</v>
      </c>
      <c r="CA162" s="224">
        <v>1</v>
      </c>
      <c r="CB162" s="224">
        <v>1</v>
      </c>
    </row>
    <row r="163" spans="1:15" ht="12.75">
      <c r="A163" s="233"/>
      <c r="B163" s="237"/>
      <c r="C163" s="808" t="s">
        <v>104</v>
      </c>
      <c r="D163" s="809"/>
      <c r="E163" s="238">
        <v>4.059</v>
      </c>
      <c r="F163" s="239"/>
      <c r="G163" s="240"/>
      <c r="H163" s="241"/>
      <c r="I163" s="235"/>
      <c r="J163" s="242"/>
      <c r="K163" s="235"/>
      <c r="M163" s="236" t="s">
        <v>104</v>
      </c>
      <c r="O163" s="224"/>
    </row>
    <row r="164" spans="1:15" ht="12.75">
      <c r="A164" s="233"/>
      <c r="B164" s="237"/>
      <c r="C164" s="808" t="s">
        <v>105</v>
      </c>
      <c r="D164" s="809"/>
      <c r="E164" s="238">
        <v>1.8</v>
      </c>
      <c r="F164" s="239"/>
      <c r="G164" s="240"/>
      <c r="H164" s="241"/>
      <c r="I164" s="235"/>
      <c r="J164" s="242"/>
      <c r="K164" s="235"/>
      <c r="M164" s="236" t="s">
        <v>105</v>
      </c>
      <c r="O164" s="224"/>
    </row>
    <row r="165" spans="1:80" ht="12.75">
      <c r="A165" s="225">
        <v>52</v>
      </c>
      <c r="B165" s="226" t="s">
        <v>531</v>
      </c>
      <c r="C165" s="227" t="s">
        <v>532</v>
      </c>
      <c r="D165" s="228" t="s">
        <v>237</v>
      </c>
      <c r="E165" s="229">
        <v>123.6315</v>
      </c>
      <c r="F165" s="229"/>
      <c r="G165" s="230">
        <f>E165*F165</f>
        <v>0</v>
      </c>
      <c r="H165" s="231">
        <v>0.00033</v>
      </c>
      <c r="I165" s="232">
        <f>E165*H165</f>
        <v>0.040798395</v>
      </c>
      <c r="J165" s="231">
        <v>-0.01068</v>
      </c>
      <c r="K165" s="232">
        <f>E165*J165</f>
        <v>-1.3203844200000001</v>
      </c>
      <c r="O165" s="224">
        <v>2</v>
      </c>
      <c r="AA165" s="197">
        <v>1</v>
      </c>
      <c r="AB165" s="197">
        <v>1</v>
      </c>
      <c r="AC165" s="197">
        <v>1</v>
      </c>
      <c r="AZ165" s="197">
        <v>1</v>
      </c>
      <c r="BA165" s="197">
        <f>IF(AZ165=1,G165,0)</f>
        <v>0</v>
      </c>
      <c r="BB165" s="197">
        <f>IF(AZ165=2,G165,0)</f>
        <v>0</v>
      </c>
      <c r="BC165" s="197">
        <f>IF(AZ165=3,G165,0)</f>
        <v>0</v>
      </c>
      <c r="BD165" s="197">
        <f>IF(AZ165=4,G165,0)</f>
        <v>0</v>
      </c>
      <c r="BE165" s="197">
        <f>IF(AZ165=5,G165,0)</f>
        <v>0</v>
      </c>
      <c r="CA165" s="224">
        <v>1</v>
      </c>
      <c r="CB165" s="224">
        <v>1</v>
      </c>
    </row>
    <row r="166" spans="1:15" ht="22.5">
      <c r="A166" s="233"/>
      <c r="B166" s="237"/>
      <c r="C166" s="808" t="s">
        <v>106</v>
      </c>
      <c r="D166" s="809"/>
      <c r="E166" s="238">
        <v>123.6315</v>
      </c>
      <c r="F166" s="239"/>
      <c r="G166" s="240"/>
      <c r="H166" s="241"/>
      <c r="I166" s="235"/>
      <c r="J166" s="242"/>
      <c r="K166" s="235"/>
      <c r="M166" s="236" t="s">
        <v>106</v>
      </c>
      <c r="O166" s="224"/>
    </row>
    <row r="167" spans="1:80" ht="12.75">
      <c r="A167" s="225">
        <v>53</v>
      </c>
      <c r="B167" s="226" t="s">
        <v>107</v>
      </c>
      <c r="C167" s="227" t="s">
        <v>108</v>
      </c>
      <c r="D167" s="228" t="s">
        <v>237</v>
      </c>
      <c r="E167" s="229">
        <v>10.675</v>
      </c>
      <c r="F167" s="229"/>
      <c r="G167" s="230">
        <f>E167*F167</f>
        <v>0</v>
      </c>
      <c r="H167" s="231">
        <v>0</v>
      </c>
      <c r="I167" s="232">
        <f>E167*H167</f>
        <v>0</v>
      </c>
      <c r="J167" s="231">
        <v>-0.192</v>
      </c>
      <c r="K167" s="232">
        <f>E167*J167</f>
        <v>-2.0496000000000003</v>
      </c>
      <c r="O167" s="224">
        <v>2</v>
      </c>
      <c r="AA167" s="197">
        <v>1</v>
      </c>
      <c r="AB167" s="197">
        <v>1</v>
      </c>
      <c r="AC167" s="197">
        <v>1</v>
      </c>
      <c r="AZ167" s="197">
        <v>1</v>
      </c>
      <c r="BA167" s="197">
        <f>IF(AZ167=1,G167,0)</f>
        <v>0</v>
      </c>
      <c r="BB167" s="197">
        <f>IF(AZ167=2,G167,0)</f>
        <v>0</v>
      </c>
      <c r="BC167" s="197">
        <f>IF(AZ167=3,G167,0)</f>
        <v>0</v>
      </c>
      <c r="BD167" s="197">
        <f>IF(AZ167=4,G167,0)</f>
        <v>0</v>
      </c>
      <c r="BE167" s="197">
        <f>IF(AZ167=5,G167,0)</f>
        <v>0</v>
      </c>
      <c r="CA167" s="224">
        <v>1</v>
      </c>
      <c r="CB167" s="224">
        <v>1</v>
      </c>
    </row>
    <row r="168" spans="1:15" ht="12.75">
      <c r="A168" s="233"/>
      <c r="B168" s="237"/>
      <c r="C168" s="808" t="s">
        <v>109</v>
      </c>
      <c r="D168" s="809"/>
      <c r="E168" s="238">
        <v>10.675</v>
      </c>
      <c r="F168" s="239"/>
      <c r="G168" s="240"/>
      <c r="H168" s="241"/>
      <c r="I168" s="235"/>
      <c r="J168" s="242"/>
      <c r="K168" s="235"/>
      <c r="M168" s="236" t="s">
        <v>109</v>
      </c>
      <c r="O168" s="224"/>
    </row>
    <row r="169" spans="1:80" ht="12.75">
      <c r="A169" s="225">
        <v>54</v>
      </c>
      <c r="B169" s="226" t="s">
        <v>535</v>
      </c>
      <c r="C169" s="227" t="s">
        <v>536</v>
      </c>
      <c r="D169" s="228" t="s">
        <v>230</v>
      </c>
      <c r="E169" s="229">
        <v>12.8029</v>
      </c>
      <c r="F169" s="229"/>
      <c r="G169" s="230">
        <f>E169*F169</f>
        <v>0</v>
      </c>
      <c r="H169" s="231">
        <v>0</v>
      </c>
      <c r="I169" s="232">
        <f>E169*H169</f>
        <v>0</v>
      </c>
      <c r="J169" s="231">
        <v>-2.2</v>
      </c>
      <c r="K169" s="232">
        <f>E169*J169</f>
        <v>-28.16638</v>
      </c>
      <c r="O169" s="224">
        <v>2</v>
      </c>
      <c r="AA169" s="197">
        <v>1</v>
      </c>
      <c r="AB169" s="197">
        <v>1</v>
      </c>
      <c r="AC169" s="197">
        <v>1</v>
      </c>
      <c r="AZ169" s="197">
        <v>1</v>
      </c>
      <c r="BA169" s="197">
        <f>IF(AZ169=1,G169,0)</f>
        <v>0</v>
      </c>
      <c r="BB169" s="197">
        <f>IF(AZ169=2,G169,0)</f>
        <v>0</v>
      </c>
      <c r="BC169" s="197">
        <f>IF(AZ169=3,G169,0)</f>
        <v>0</v>
      </c>
      <c r="BD169" s="197">
        <f>IF(AZ169=4,G169,0)</f>
        <v>0</v>
      </c>
      <c r="BE169" s="197">
        <f>IF(AZ169=5,G169,0)</f>
        <v>0</v>
      </c>
      <c r="CA169" s="224">
        <v>1</v>
      </c>
      <c r="CB169" s="224">
        <v>1</v>
      </c>
    </row>
    <row r="170" spans="1:15" ht="22.5">
      <c r="A170" s="233"/>
      <c r="B170" s="237"/>
      <c r="C170" s="808" t="s">
        <v>110</v>
      </c>
      <c r="D170" s="809"/>
      <c r="E170" s="238">
        <v>11.0585</v>
      </c>
      <c r="F170" s="239"/>
      <c r="G170" s="240"/>
      <c r="H170" s="241"/>
      <c r="I170" s="235"/>
      <c r="J170" s="242"/>
      <c r="K170" s="235"/>
      <c r="M170" s="236" t="s">
        <v>110</v>
      </c>
      <c r="O170" s="224"/>
    </row>
    <row r="171" spans="1:15" ht="12.75">
      <c r="A171" s="233"/>
      <c r="B171" s="237"/>
      <c r="C171" s="808" t="s">
        <v>111</v>
      </c>
      <c r="D171" s="809"/>
      <c r="E171" s="238">
        <v>0.8904</v>
      </c>
      <c r="F171" s="239"/>
      <c r="G171" s="240"/>
      <c r="H171" s="241"/>
      <c r="I171" s="235"/>
      <c r="J171" s="242"/>
      <c r="K171" s="235"/>
      <c r="M171" s="236" t="s">
        <v>111</v>
      </c>
      <c r="O171" s="224"/>
    </row>
    <row r="172" spans="1:15" ht="12.75">
      <c r="A172" s="233"/>
      <c r="B172" s="237"/>
      <c r="C172" s="808" t="s">
        <v>112</v>
      </c>
      <c r="D172" s="809"/>
      <c r="E172" s="238">
        <v>0.854</v>
      </c>
      <c r="F172" s="239"/>
      <c r="G172" s="240"/>
      <c r="H172" s="241"/>
      <c r="I172" s="235"/>
      <c r="J172" s="242"/>
      <c r="K172" s="235"/>
      <c r="M172" s="236" t="s">
        <v>112</v>
      </c>
      <c r="O172" s="224"/>
    </row>
    <row r="173" spans="1:80" ht="12.75">
      <c r="A173" s="225">
        <v>55</v>
      </c>
      <c r="B173" s="226" t="s">
        <v>538</v>
      </c>
      <c r="C173" s="227" t="s">
        <v>539</v>
      </c>
      <c r="D173" s="228" t="s">
        <v>230</v>
      </c>
      <c r="E173" s="229">
        <v>12.8029</v>
      </c>
      <c r="F173" s="229"/>
      <c r="G173" s="230">
        <f>E173*F173</f>
        <v>0</v>
      </c>
      <c r="H173" s="231">
        <v>0</v>
      </c>
      <c r="I173" s="232">
        <f>E173*H173</f>
        <v>0</v>
      </c>
      <c r="J173" s="231">
        <v>0</v>
      </c>
      <c r="K173" s="232">
        <f>E173*J173</f>
        <v>0</v>
      </c>
      <c r="O173" s="224">
        <v>2</v>
      </c>
      <c r="AA173" s="197">
        <v>1</v>
      </c>
      <c r="AB173" s="197">
        <v>1</v>
      </c>
      <c r="AC173" s="197">
        <v>1</v>
      </c>
      <c r="AZ173" s="197">
        <v>1</v>
      </c>
      <c r="BA173" s="197">
        <f>IF(AZ173=1,G173,0)</f>
        <v>0</v>
      </c>
      <c r="BB173" s="197">
        <f>IF(AZ173=2,G173,0)</f>
        <v>0</v>
      </c>
      <c r="BC173" s="197">
        <f>IF(AZ173=3,G173,0)</f>
        <v>0</v>
      </c>
      <c r="BD173" s="197">
        <f>IF(AZ173=4,G173,0)</f>
        <v>0</v>
      </c>
      <c r="BE173" s="197">
        <f>IF(AZ173=5,G173,0)</f>
        <v>0</v>
      </c>
      <c r="CA173" s="224">
        <v>1</v>
      </c>
      <c r="CB173" s="224">
        <v>1</v>
      </c>
    </row>
    <row r="174" spans="1:15" ht="12.75">
      <c r="A174" s="233"/>
      <c r="B174" s="237"/>
      <c r="C174" s="808" t="s">
        <v>113</v>
      </c>
      <c r="D174" s="809"/>
      <c r="E174" s="238">
        <v>12.8029</v>
      </c>
      <c r="F174" s="239"/>
      <c r="G174" s="240"/>
      <c r="H174" s="241"/>
      <c r="I174" s="235"/>
      <c r="J174" s="242"/>
      <c r="K174" s="235"/>
      <c r="M174" s="263">
        <v>128029</v>
      </c>
      <c r="O174" s="224"/>
    </row>
    <row r="175" spans="1:80" ht="12.75">
      <c r="A175" s="225">
        <v>56</v>
      </c>
      <c r="B175" s="226" t="s">
        <v>541</v>
      </c>
      <c r="C175" s="227" t="s">
        <v>542</v>
      </c>
      <c r="D175" s="228" t="s">
        <v>237</v>
      </c>
      <c r="E175" s="229">
        <v>10.41</v>
      </c>
      <c r="F175" s="229"/>
      <c r="G175" s="230">
        <f>E175*F175</f>
        <v>0</v>
      </c>
      <c r="H175" s="231">
        <v>0</v>
      </c>
      <c r="I175" s="232">
        <f>E175*H175</f>
        <v>0</v>
      </c>
      <c r="J175" s="231">
        <v>-0.02</v>
      </c>
      <c r="K175" s="232">
        <f>E175*J175</f>
        <v>-0.2082</v>
      </c>
      <c r="O175" s="224">
        <v>2</v>
      </c>
      <c r="AA175" s="197">
        <v>1</v>
      </c>
      <c r="AB175" s="197">
        <v>1</v>
      </c>
      <c r="AC175" s="197">
        <v>1</v>
      </c>
      <c r="AZ175" s="197">
        <v>1</v>
      </c>
      <c r="BA175" s="197">
        <f>IF(AZ175=1,G175,0)</f>
        <v>0</v>
      </c>
      <c r="BB175" s="197">
        <f>IF(AZ175=2,G175,0)</f>
        <v>0</v>
      </c>
      <c r="BC175" s="197">
        <f>IF(AZ175=3,G175,0)</f>
        <v>0</v>
      </c>
      <c r="BD175" s="197">
        <f>IF(AZ175=4,G175,0)</f>
        <v>0</v>
      </c>
      <c r="BE175" s="197">
        <f>IF(AZ175=5,G175,0)</f>
        <v>0</v>
      </c>
      <c r="CA175" s="224">
        <v>1</v>
      </c>
      <c r="CB175" s="224">
        <v>1</v>
      </c>
    </row>
    <row r="176" spans="1:15" ht="12.75">
      <c r="A176" s="233"/>
      <c r="B176" s="237"/>
      <c r="C176" s="808" t="s">
        <v>114</v>
      </c>
      <c r="D176" s="809"/>
      <c r="E176" s="238">
        <v>10.41</v>
      </c>
      <c r="F176" s="239"/>
      <c r="G176" s="240"/>
      <c r="H176" s="241"/>
      <c r="I176" s="235"/>
      <c r="J176" s="242"/>
      <c r="K176" s="235"/>
      <c r="M176" s="236" t="s">
        <v>114</v>
      </c>
      <c r="O176" s="224"/>
    </row>
    <row r="177" spans="1:80" ht="12.75">
      <c r="A177" s="225">
        <v>57</v>
      </c>
      <c r="B177" s="226" t="s">
        <v>115</v>
      </c>
      <c r="C177" s="227" t="s">
        <v>116</v>
      </c>
      <c r="D177" s="228" t="s">
        <v>237</v>
      </c>
      <c r="E177" s="229">
        <v>40.64</v>
      </c>
      <c r="F177" s="229"/>
      <c r="G177" s="230">
        <f>E177*F177</f>
        <v>0</v>
      </c>
      <c r="H177" s="231">
        <v>0</v>
      </c>
      <c r="I177" s="232">
        <f>E177*H177</f>
        <v>0</v>
      </c>
      <c r="J177" s="231">
        <v>-0.065</v>
      </c>
      <c r="K177" s="232">
        <f>E177*J177</f>
        <v>-2.6416</v>
      </c>
      <c r="O177" s="224">
        <v>2</v>
      </c>
      <c r="AA177" s="197">
        <v>1</v>
      </c>
      <c r="AB177" s="197">
        <v>1</v>
      </c>
      <c r="AC177" s="197">
        <v>1</v>
      </c>
      <c r="AZ177" s="197">
        <v>1</v>
      </c>
      <c r="BA177" s="197">
        <f>IF(AZ177=1,G177,0)</f>
        <v>0</v>
      </c>
      <c r="BB177" s="197">
        <f>IF(AZ177=2,G177,0)</f>
        <v>0</v>
      </c>
      <c r="BC177" s="197">
        <f>IF(AZ177=3,G177,0)</f>
        <v>0</v>
      </c>
      <c r="BD177" s="197">
        <f>IF(AZ177=4,G177,0)</f>
        <v>0</v>
      </c>
      <c r="BE177" s="197">
        <f>IF(AZ177=5,G177,0)</f>
        <v>0</v>
      </c>
      <c r="CA177" s="224">
        <v>1</v>
      </c>
      <c r="CB177" s="224">
        <v>1</v>
      </c>
    </row>
    <row r="178" spans="1:15" ht="12.75">
      <c r="A178" s="233"/>
      <c r="B178" s="237"/>
      <c r="C178" s="808" t="s">
        <v>117</v>
      </c>
      <c r="D178" s="809"/>
      <c r="E178" s="238">
        <v>40.64</v>
      </c>
      <c r="F178" s="239"/>
      <c r="G178" s="240"/>
      <c r="H178" s="241"/>
      <c r="I178" s="235"/>
      <c r="J178" s="242"/>
      <c r="K178" s="235"/>
      <c r="M178" s="236" t="s">
        <v>117</v>
      </c>
      <c r="O178" s="224"/>
    </row>
    <row r="179" spans="1:80" ht="12.75">
      <c r="A179" s="225">
        <v>58</v>
      </c>
      <c r="B179" s="226" t="s">
        <v>544</v>
      </c>
      <c r="C179" s="227" t="s">
        <v>545</v>
      </c>
      <c r="D179" s="228" t="s">
        <v>230</v>
      </c>
      <c r="E179" s="229">
        <v>6.0931</v>
      </c>
      <c r="F179" s="229"/>
      <c r="G179" s="230">
        <f>E179*F179</f>
        <v>0</v>
      </c>
      <c r="H179" s="231">
        <v>0</v>
      </c>
      <c r="I179" s="232">
        <f>E179*H179</f>
        <v>0</v>
      </c>
      <c r="J179" s="231">
        <v>-1.4</v>
      </c>
      <c r="K179" s="232">
        <f>E179*J179</f>
        <v>-8.530339999999999</v>
      </c>
      <c r="O179" s="224">
        <v>2</v>
      </c>
      <c r="AA179" s="197">
        <v>1</v>
      </c>
      <c r="AB179" s="197">
        <v>1</v>
      </c>
      <c r="AC179" s="197">
        <v>1</v>
      </c>
      <c r="AZ179" s="197">
        <v>1</v>
      </c>
      <c r="BA179" s="197">
        <f>IF(AZ179=1,G179,0)</f>
        <v>0</v>
      </c>
      <c r="BB179" s="197">
        <f>IF(AZ179=2,G179,0)</f>
        <v>0</v>
      </c>
      <c r="BC179" s="197">
        <f>IF(AZ179=3,G179,0)</f>
        <v>0</v>
      </c>
      <c r="BD179" s="197">
        <f>IF(AZ179=4,G179,0)</f>
        <v>0</v>
      </c>
      <c r="BE179" s="197">
        <f>IF(AZ179=5,G179,0)</f>
        <v>0</v>
      </c>
      <c r="CA179" s="224">
        <v>1</v>
      </c>
      <c r="CB179" s="224">
        <v>1</v>
      </c>
    </row>
    <row r="180" spans="1:15" ht="22.5">
      <c r="A180" s="233"/>
      <c r="B180" s="237"/>
      <c r="C180" s="808" t="s">
        <v>118</v>
      </c>
      <c r="D180" s="809"/>
      <c r="E180" s="238">
        <v>6.0571</v>
      </c>
      <c r="F180" s="239"/>
      <c r="G180" s="240"/>
      <c r="H180" s="241"/>
      <c r="I180" s="235"/>
      <c r="J180" s="242"/>
      <c r="K180" s="235"/>
      <c r="M180" s="236" t="s">
        <v>118</v>
      </c>
      <c r="O180" s="224"/>
    </row>
    <row r="181" spans="1:15" ht="12.75">
      <c r="A181" s="233"/>
      <c r="B181" s="237"/>
      <c r="C181" s="808" t="s">
        <v>119</v>
      </c>
      <c r="D181" s="809"/>
      <c r="E181" s="238">
        <v>0.036</v>
      </c>
      <c r="F181" s="239"/>
      <c r="G181" s="240"/>
      <c r="H181" s="241"/>
      <c r="I181" s="235"/>
      <c r="J181" s="242"/>
      <c r="K181" s="235"/>
      <c r="M181" s="236" t="s">
        <v>119</v>
      </c>
      <c r="O181" s="224"/>
    </row>
    <row r="182" spans="1:80" ht="12.75">
      <c r="A182" s="225">
        <v>59</v>
      </c>
      <c r="B182" s="226" t="s">
        <v>547</v>
      </c>
      <c r="C182" s="227" t="s">
        <v>548</v>
      </c>
      <c r="D182" s="228" t="s">
        <v>325</v>
      </c>
      <c r="E182" s="229">
        <v>15</v>
      </c>
      <c r="F182" s="229"/>
      <c r="G182" s="230">
        <f>E182*F182</f>
        <v>0</v>
      </c>
      <c r="H182" s="231">
        <v>0</v>
      </c>
      <c r="I182" s="232">
        <f>E182*H182</f>
        <v>0</v>
      </c>
      <c r="J182" s="231">
        <v>-0.08</v>
      </c>
      <c r="K182" s="232">
        <f>E182*J182</f>
        <v>-1.2</v>
      </c>
      <c r="O182" s="224">
        <v>2</v>
      </c>
      <c r="AA182" s="197">
        <v>1</v>
      </c>
      <c r="AB182" s="197">
        <v>1</v>
      </c>
      <c r="AC182" s="197">
        <v>1</v>
      </c>
      <c r="AZ182" s="197">
        <v>1</v>
      </c>
      <c r="BA182" s="197">
        <f>IF(AZ182=1,G182,0)</f>
        <v>0</v>
      </c>
      <c r="BB182" s="197">
        <f>IF(AZ182=2,G182,0)</f>
        <v>0</v>
      </c>
      <c r="BC182" s="197">
        <f>IF(AZ182=3,G182,0)</f>
        <v>0</v>
      </c>
      <c r="BD182" s="197">
        <f>IF(AZ182=4,G182,0)</f>
        <v>0</v>
      </c>
      <c r="BE182" s="197">
        <f>IF(AZ182=5,G182,0)</f>
        <v>0</v>
      </c>
      <c r="CA182" s="224">
        <v>1</v>
      </c>
      <c r="CB182" s="224">
        <v>1</v>
      </c>
    </row>
    <row r="183" spans="1:15" ht="12.75">
      <c r="A183" s="233"/>
      <c r="B183" s="237"/>
      <c r="C183" s="808" t="s">
        <v>120</v>
      </c>
      <c r="D183" s="809"/>
      <c r="E183" s="238">
        <v>15</v>
      </c>
      <c r="F183" s="239"/>
      <c r="G183" s="240"/>
      <c r="H183" s="241"/>
      <c r="I183" s="235"/>
      <c r="J183" s="242"/>
      <c r="K183" s="235"/>
      <c r="M183" s="236" t="s">
        <v>120</v>
      </c>
      <c r="O183" s="224"/>
    </row>
    <row r="184" spans="1:80" ht="12.75">
      <c r="A184" s="225">
        <v>60</v>
      </c>
      <c r="B184" s="226" t="s">
        <v>121</v>
      </c>
      <c r="C184" s="227" t="s">
        <v>122</v>
      </c>
      <c r="D184" s="228" t="s">
        <v>325</v>
      </c>
      <c r="E184" s="229">
        <v>9</v>
      </c>
      <c r="F184" s="229"/>
      <c r="G184" s="230">
        <f>E184*F184</f>
        <v>0</v>
      </c>
      <c r="H184" s="231">
        <v>0.00029</v>
      </c>
      <c r="I184" s="232">
        <f>E184*H184</f>
        <v>0.00261</v>
      </c>
      <c r="J184" s="231">
        <v>-0.375</v>
      </c>
      <c r="K184" s="232">
        <f>E184*J184</f>
        <v>-3.375</v>
      </c>
      <c r="O184" s="224">
        <v>2</v>
      </c>
      <c r="AA184" s="197">
        <v>1</v>
      </c>
      <c r="AB184" s="197">
        <v>1</v>
      </c>
      <c r="AC184" s="197">
        <v>1</v>
      </c>
      <c r="AZ184" s="197">
        <v>1</v>
      </c>
      <c r="BA184" s="197">
        <f>IF(AZ184=1,G184,0)</f>
        <v>0</v>
      </c>
      <c r="BB184" s="197">
        <f>IF(AZ184=2,G184,0)</f>
        <v>0</v>
      </c>
      <c r="BC184" s="197">
        <f>IF(AZ184=3,G184,0)</f>
        <v>0</v>
      </c>
      <c r="BD184" s="197">
        <f>IF(AZ184=4,G184,0)</f>
        <v>0</v>
      </c>
      <c r="BE184" s="197">
        <f>IF(AZ184=5,G184,0)</f>
        <v>0</v>
      </c>
      <c r="CA184" s="224">
        <v>1</v>
      </c>
      <c r="CB184" s="224">
        <v>1</v>
      </c>
    </row>
    <row r="185" spans="1:15" ht="12.75">
      <c r="A185" s="233"/>
      <c r="B185" s="237"/>
      <c r="C185" s="808" t="s">
        <v>123</v>
      </c>
      <c r="D185" s="809"/>
      <c r="E185" s="238">
        <v>4</v>
      </c>
      <c r="F185" s="239"/>
      <c r="G185" s="240"/>
      <c r="H185" s="241"/>
      <c r="I185" s="235"/>
      <c r="J185" s="242"/>
      <c r="K185" s="235"/>
      <c r="M185" s="236" t="s">
        <v>123</v>
      </c>
      <c r="O185" s="224"/>
    </row>
    <row r="186" spans="1:15" ht="12.75">
      <c r="A186" s="233"/>
      <c r="B186" s="237"/>
      <c r="C186" s="808" t="s">
        <v>124</v>
      </c>
      <c r="D186" s="809"/>
      <c r="E186" s="238">
        <v>4</v>
      </c>
      <c r="F186" s="239"/>
      <c r="G186" s="240"/>
      <c r="H186" s="241"/>
      <c r="I186" s="235"/>
      <c r="J186" s="242"/>
      <c r="K186" s="235"/>
      <c r="M186" s="236" t="s">
        <v>124</v>
      </c>
      <c r="O186" s="224"/>
    </row>
    <row r="187" spans="1:15" ht="12.75">
      <c r="A187" s="233"/>
      <c r="B187" s="237"/>
      <c r="C187" s="808" t="s">
        <v>125</v>
      </c>
      <c r="D187" s="809"/>
      <c r="E187" s="238">
        <v>1</v>
      </c>
      <c r="F187" s="239"/>
      <c r="G187" s="240"/>
      <c r="H187" s="241"/>
      <c r="I187" s="235"/>
      <c r="J187" s="242"/>
      <c r="K187" s="235"/>
      <c r="M187" s="236" t="s">
        <v>125</v>
      </c>
      <c r="O187" s="224"/>
    </row>
    <row r="188" spans="1:80" ht="12.75">
      <c r="A188" s="225">
        <v>61</v>
      </c>
      <c r="B188" s="226" t="s">
        <v>126</v>
      </c>
      <c r="C188" s="227" t="s">
        <v>127</v>
      </c>
      <c r="D188" s="228" t="s">
        <v>325</v>
      </c>
      <c r="E188" s="229">
        <v>3</v>
      </c>
      <c r="F188" s="229"/>
      <c r="G188" s="230">
        <f>E188*F188</f>
        <v>0</v>
      </c>
      <c r="H188" s="231">
        <v>0.00147</v>
      </c>
      <c r="I188" s="232">
        <f>E188*H188</f>
        <v>0.00441</v>
      </c>
      <c r="J188" s="231">
        <v>-2</v>
      </c>
      <c r="K188" s="232">
        <f>E188*J188</f>
        <v>-6</v>
      </c>
      <c r="O188" s="224">
        <v>2</v>
      </c>
      <c r="AA188" s="197">
        <v>1</v>
      </c>
      <c r="AB188" s="197">
        <v>1</v>
      </c>
      <c r="AC188" s="197">
        <v>1</v>
      </c>
      <c r="AZ188" s="197">
        <v>1</v>
      </c>
      <c r="BA188" s="197">
        <f>IF(AZ188=1,G188,0)</f>
        <v>0</v>
      </c>
      <c r="BB188" s="197">
        <f>IF(AZ188=2,G188,0)</f>
        <v>0</v>
      </c>
      <c r="BC188" s="197">
        <f>IF(AZ188=3,G188,0)</f>
        <v>0</v>
      </c>
      <c r="BD188" s="197">
        <f>IF(AZ188=4,G188,0)</f>
        <v>0</v>
      </c>
      <c r="BE188" s="197">
        <f>IF(AZ188=5,G188,0)</f>
        <v>0</v>
      </c>
      <c r="CA188" s="224">
        <v>1</v>
      </c>
      <c r="CB188" s="224">
        <v>1</v>
      </c>
    </row>
    <row r="189" spans="1:15" ht="12.75">
      <c r="A189" s="233"/>
      <c r="B189" s="237"/>
      <c r="C189" s="808" t="s">
        <v>128</v>
      </c>
      <c r="D189" s="809"/>
      <c r="E189" s="238">
        <v>3</v>
      </c>
      <c r="F189" s="239"/>
      <c r="G189" s="240"/>
      <c r="H189" s="241"/>
      <c r="I189" s="235"/>
      <c r="J189" s="242"/>
      <c r="K189" s="235"/>
      <c r="M189" s="236" t="s">
        <v>128</v>
      </c>
      <c r="O189" s="224"/>
    </row>
    <row r="190" spans="1:80" ht="12.75">
      <c r="A190" s="225">
        <v>62</v>
      </c>
      <c r="B190" s="226" t="s">
        <v>550</v>
      </c>
      <c r="C190" s="227" t="s">
        <v>551</v>
      </c>
      <c r="D190" s="228" t="s">
        <v>325</v>
      </c>
      <c r="E190" s="229">
        <v>11</v>
      </c>
      <c r="F190" s="229"/>
      <c r="G190" s="230">
        <f>E190*F190</f>
        <v>0</v>
      </c>
      <c r="H190" s="231">
        <v>0</v>
      </c>
      <c r="I190" s="232">
        <f>E190*H190</f>
        <v>0</v>
      </c>
      <c r="J190" s="231">
        <v>0</v>
      </c>
      <c r="K190" s="232">
        <f>E190*J190</f>
        <v>0</v>
      </c>
      <c r="O190" s="224">
        <v>2</v>
      </c>
      <c r="AA190" s="197">
        <v>1</v>
      </c>
      <c r="AB190" s="197">
        <v>1</v>
      </c>
      <c r="AC190" s="197">
        <v>1</v>
      </c>
      <c r="AZ190" s="197">
        <v>1</v>
      </c>
      <c r="BA190" s="197">
        <f>IF(AZ190=1,G190,0)</f>
        <v>0</v>
      </c>
      <c r="BB190" s="197">
        <f>IF(AZ190=2,G190,0)</f>
        <v>0</v>
      </c>
      <c r="BC190" s="197">
        <f>IF(AZ190=3,G190,0)</f>
        <v>0</v>
      </c>
      <c r="BD190" s="197">
        <f>IF(AZ190=4,G190,0)</f>
        <v>0</v>
      </c>
      <c r="BE190" s="197">
        <f>IF(AZ190=5,G190,0)</f>
        <v>0</v>
      </c>
      <c r="CA190" s="224">
        <v>1</v>
      </c>
      <c r="CB190" s="224">
        <v>1</v>
      </c>
    </row>
    <row r="191" spans="1:15" ht="12.75">
      <c r="A191" s="233"/>
      <c r="B191" s="237"/>
      <c r="C191" s="808" t="s">
        <v>129</v>
      </c>
      <c r="D191" s="809"/>
      <c r="E191" s="238">
        <v>11</v>
      </c>
      <c r="F191" s="239"/>
      <c r="G191" s="240"/>
      <c r="H191" s="241"/>
      <c r="I191" s="235"/>
      <c r="J191" s="242"/>
      <c r="K191" s="235"/>
      <c r="M191" s="236" t="s">
        <v>129</v>
      </c>
      <c r="O191" s="224"/>
    </row>
    <row r="192" spans="1:80" ht="12.75">
      <c r="A192" s="225">
        <v>63</v>
      </c>
      <c r="B192" s="226" t="s">
        <v>130</v>
      </c>
      <c r="C192" s="227" t="s">
        <v>131</v>
      </c>
      <c r="D192" s="228" t="s">
        <v>325</v>
      </c>
      <c r="E192" s="229">
        <v>2</v>
      </c>
      <c r="F192" s="229"/>
      <c r="G192" s="230">
        <f>E192*F192</f>
        <v>0</v>
      </c>
      <c r="H192" s="231">
        <v>0</v>
      </c>
      <c r="I192" s="232">
        <f>E192*H192</f>
        <v>0</v>
      </c>
      <c r="J192" s="231">
        <v>0</v>
      </c>
      <c r="K192" s="232">
        <f>E192*J192</f>
        <v>0</v>
      </c>
      <c r="O192" s="224">
        <v>2</v>
      </c>
      <c r="AA192" s="197">
        <v>1</v>
      </c>
      <c r="AB192" s="197">
        <v>1</v>
      </c>
      <c r="AC192" s="197">
        <v>1</v>
      </c>
      <c r="AZ192" s="197">
        <v>1</v>
      </c>
      <c r="BA192" s="197">
        <f>IF(AZ192=1,G192,0)</f>
        <v>0</v>
      </c>
      <c r="BB192" s="197">
        <f>IF(AZ192=2,G192,0)</f>
        <v>0</v>
      </c>
      <c r="BC192" s="197">
        <f>IF(AZ192=3,G192,0)</f>
        <v>0</v>
      </c>
      <c r="BD192" s="197">
        <f>IF(AZ192=4,G192,0)</f>
        <v>0</v>
      </c>
      <c r="BE192" s="197">
        <f>IF(AZ192=5,G192,0)</f>
        <v>0</v>
      </c>
      <c r="CA192" s="224">
        <v>1</v>
      </c>
      <c r="CB192" s="224">
        <v>1</v>
      </c>
    </row>
    <row r="193" spans="1:15" ht="12.75">
      <c r="A193" s="233"/>
      <c r="B193" s="237"/>
      <c r="C193" s="808" t="s">
        <v>132</v>
      </c>
      <c r="D193" s="809"/>
      <c r="E193" s="238">
        <v>2</v>
      </c>
      <c r="F193" s="239"/>
      <c r="G193" s="240"/>
      <c r="H193" s="241"/>
      <c r="I193" s="235"/>
      <c r="J193" s="242"/>
      <c r="K193" s="235"/>
      <c r="M193" s="236" t="s">
        <v>132</v>
      </c>
      <c r="O193" s="224"/>
    </row>
    <row r="194" spans="1:80" ht="12.75">
      <c r="A194" s="225">
        <v>64</v>
      </c>
      <c r="B194" s="226" t="s">
        <v>559</v>
      </c>
      <c r="C194" s="227" t="s">
        <v>560</v>
      </c>
      <c r="D194" s="228" t="s">
        <v>237</v>
      </c>
      <c r="E194" s="229">
        <v>10.2</v>
      </c>
      <c r="F194" s="229"/>
      <c r="G194" s="230">
        <f>E194*F194</f>
        <v>0</v>
      </c>
      <c r="H194" s="231">
        <v>0.00117</v>
      </c>
      <c r="I194" s="232">
        <f>E194*H194</f>
        <v>0.011934</v>
      </c>
      <c r="J194" s="231">
        <v>-0.076</v>
      </c>
      <c r="K194" s="232">
        <f>E194*J194</f>
        <v>-0.7751999999999999</v>
      </c>
      <c r="O194" s="224">
        <v>2</v>
      </c>
      <c r="AA194" s="197">
        <v>1</v>
      </c>
      <c r="AB194" s="197">
        <v>1</v>
      </c>
      <c r="AC194" s="197">
        <v>1</v>
      </c>
      <c r="AZ194" s="197">
        <v>1</v>
      </c>
      <c r="BA194" s="197">
        <f>IF(AZ194=1,G194,0)</f>
        <v>0</v>
      </c>
      <c r="BB194" s="197">
        <f>IF(AZ194=2,G194,0)</f>
        <v>0</v>
      </c>
      <c r="BC194" s="197">
        <f>IF(AZ194=3,G194,0)</f>
        <v>0</v>
      </c>
      <c r="BD194" s="197">
        <f>IF(AZ194=4,G194,0)</f>
        <v>0</v>
      </c>
      <c r="BE194" s="197">
        <f>IF(AZ194=5,G194,0)</f>
        <v>0</v>
      </c>
      <c r="CA194" s="224">
        <v>1</v>
      </c>
      <c r="CB194" s="224">
        <v>1</v>
      </c>
    </row>
    <row r="195" spans="1:15" ht="12.75">
      <c r="A195" s="233"/>
      <c r="B195" s="237"/>
      <c r="C195" s="808" t="s">
        <v>133</v>
      </c>
      <c r="D195" s="809"/>
      <c r="E195" s="238">
        <v>10.2</v>
      </c>
      <c r="F195" s="239"/>
      <c r="G195" s="240"/>
      <c r="H195" s="241"/>
      <c r="I195" s="235"/>
      <c r="J195" s="242"/>
      <c r="K195" s="235"/>
      <c r="M195" s="236" t="s">
        <v>133</v>
      </c>
      <c r="O195" s="224"/>
    </row>
    <row r="196" spans="1:80" ht="12.75">
      <c r="A196" s="225">
        <v>65</v>
      </c>
      <c r="B196" s="226" t="s">
        <v>562</v>
      </c>
      <c r="C196" s="227" t="s">
        <v>563</v>
      </c>
      <c r="D196" s="228" t="s">
        <v>237</v>
      </c>
      <c r="E196" s="229">
        <v>4.41</v>
      </c>
      <c r="F196" s="229"/>
      <c r="G196" s="230">
        <f>E196*F196</f>
        <v>0</v>
      </c>
      <c r="H196" s="231">
        <v>0.001</v>
      </c>
      <c r="I196" s="232">
        <f>E196*H196</f>
        <v>0.00441</v>
      </c>
      <c r="J196" s="231">
        <v>-0.063</v>
      </c>
      <c r="K196" s="232">
        <f>E196*J196</f>
        <v>-0.27783</v>
      </c>
      <c r="O196" s="224">
        <v>2</v>
      </c>
      <c r="AA196" s="197">
        <v>1</v>
      </c>
      <c r="AB196" s="197">
        <v>1</v>
      </c>
      <c r="AC196" s="197">
        <v>1</v>
      </c>
      <c r="AZ196" s="197">
        <v>1</v>
      </c>
      <c r="BA196" s="197">
        <f>IF(AZ196=1,G196,0)</f>
        <v>0</v>
      </c>
      <c r="BB196" s="197">
        <f>IF(AZ196=2,G196,0)</f>
        <v>0</v>
      </c>
      <c r="BC196" s="197">
        <f>IF(AZ196=3,G196,0)</f>
        <v>0</v>
      </c>
      <c r="BD196" s="197">
        <f>IF(AZ196=4,G196,0)</f>
        <v>0</v>
      </c>
      <c r="BE196" s="197">
        <f>IF(AZ196=5,G196,0)</f>
        <v>0</v>
      </c>
      <c r="CA196" s="224">
        <v>1</v>
      </c>
      <c r="CB196" s="224">
        <v>1</v>
      </c>
    </row>
    <row r="197" spans="1:15" ht="12.75">
      <c r="A197" s="233"/>
      <c r="B197" s="237"/>
      <c r="C197" s="808" t="s">
        <v>134</v>
      </c>
      <c r="D197" s="809"/>
      <c r="E197" s="238">
        <v>4.41</v>
      </c>
      <c r="F197" s="239"/>
      <c r="G197" s="240"/>
      <c r="H197" s="241"/>
      <c r="I197" s="235"/>
      <c r="J197" s="242"/>
      <c r="K197" s="235"/>
      <c r="M197" s="236" t="s">
        <v>134</v>
      </c>
      <c r="O197" s="224"/>
    </row>
    <row r="198" spans="1:80" ht="12.75">
      <c r="A198" s="225">
        <v>66</v>
      </c>
      <c r="B198" s="226" t="s">
        <v>562</v>
      </c>
      <c r="C198" s="227" t="s">
        <v>563</v>
      </c>
      <c r="D198" s="228" t="s">
        <v>237</v>
      </c>
      <c r="E198" s="229">
        <v>8.7</v>
      </c>
      <c r="F198" s="229"/>
      <c r="G198" s="230">
        <f>E198*F198</f>
        <v>0</v>
      </c>
      <c r="H198" s="231">
        <v>0.001</v>
      </c>
      <c r="I198" s="232">
        <f>E198*H198</f>
        <v>0.0087</v>
      </c>
      <c r="J198" s="231">
        <v>-0.063</v>
      </c>
      <c r="K198" s="232">
        <f>E198*J198</f>
        <v>-0.5480999999999999</v>
      </c>
      <c r="O198" s="224">
        <v>2</v>
      </c>
      <c r="AA198" s="197">
        <v>1</v>
      </c>
      <c r="AB198" s="197">
        <v>1</v>
      </c>
      <c r="AC198" s="197">
        <v>1</v>
      </c>
      <c r="AZ198" s="197">
        <v>1</v>
      </c>
      <c r="BA198" s="197">
        <f>IF(AZ198=1,G198,0)</f>
        <v>0</v>
      </c>
      <c r="BB198" s="197">
        <f>IF(AZ198=2,G198,0)</f>
        <v>0</v>
      </c>
      <c r="BC198" s="197">
        <f>IF(AZ198=3,G198,0)</f>
        <v>0</v>
      </c>
      <c r="BD198" s="197">
        <f>IF(AZ198=4,G198,0)</f>
        <v>0</v>
      </c>
      <c r="BE198" s="197">
        <f>IF(AZ198=5,G198,0)</f>
        <v>0</v>
      </c>
      <c r="CA198" s="224">
        <v>1</v>
      </c>
      <c r="CB198" s="224">
        <v>1</v>
      </c>
    </row>
    <row r="199" spans="1:15" ht="12.75">
      <c r="A199" s="233"/>
      <c r="B199" s="237"/>
      <c r="C199" s="808" t="s">
        <v>135</v>
      </c>
      <c r="D199" s="809"/>
      <c r="E199" s="238">
        <v>8.7</v>
      </c>
      <c r="F199" s="239"/>
      <c r="G199" s="240"/>
      <c r="H199" s="241"/>
      <c r="I199" s="235"/>
      <c r="J199" s="242"/>
      <c r="K199" s="235"/>
      <c r="M199" s="236" t="s">
        <v>135</v>
      </c>
      <c r="O199" s="224"/>
    </row>
    <row r="200" spans="1:80" ht="12.75">
      <c r="A200" s="225">
        <v>67</v>
      </c>
      <c r="B200" s="226" t="s">
        <v>751</v>
      </c>
      <c r="C200" s="227" t="s">
        <v>752</v>
      </c>
      <c r="D200" s="228" t="s">
        <v>276</v>
      </c>
      <c r="E200" s="229">
        <v>38.75</v>
      </c>
      <c r="F200" s="229"/>
      <c r="G200" s="230">
        <f>E200*F200</f>
        <v>0</v>
      </c>
      <c r="H200" s="231">
        <v>0</v>
      </c>
      <c r="I200" s="232">
        <f>E200*H200</f>
        <v>0</v>
      </c>
      <c r="J200" s="231">
        <v>-0.009</v>
      </c>
      <c r="K200" s="232">
        <f>E200*J200</f>
        <v>-0.34874999999999995</v>
      </c>
      <c r="O200" s="224">
        <v>2</v>
      </c>
      <c r="AA200" s="197">
        <v>1</v>
      </c>
      <c r="AB200" s="197">
        <v>1</v>
      </c>
      <c r="AC200" s="197">
        <v>1</v>
      </c>
      <c r="AZ200" s="197">
        <v>1</v>
      </c>
      <c r="BA200" s="197">
        <f>IF(AZ200=1,G200,0)</f>
        <v>0</v>
      </c>
      <c r="BB200" s="197">
        <f>IF(AZ200=2,G200,0)</f>
        <v>0</v>
      </c>
      <c r="BC200" s="197">
        <f>IF(AZ200=3,G200,0)</f>
        <v>0</v>
      </c>
      <c r="BD200" s="197">
        <f>IF(AZ200=4,G200,0)</f>
        <v>0</v>
      </c>
      <c r="BE200" s="197">
        <f>IF(AZ200=5,G200,0)</f>
        <v>0</v>
      </c>
      <c r="CA200" s="224">
        <v>1</v>
      </c>
      <c r="CB200" s="224">
        <v>1</v>
      </c>
    </row>
    <row r="201" spans="1:15" ht="12.75">
      <c r="A201" s="233"/>
      <c r="B201" s="237"/>
      <c r="C201" s="808" t="s">
        <v>1036</v>
      </c>
      <c r="D201" s="809"/>
      <c r="E201" s="238">
        <v>38.75</v>
      </c>
      <c r="F201" s="239"/>
      <c r="G201" s="240"/>
      <c r="H201" s="241"/>
      <c r="I201" s="235"/>
      <c r="J201" s="242"/>
      <c r="K201" s="235"/>
      <c r="M201" s="236" t="s">
        <v>1036</v>
      </c>
      <c r="O201" s="224"/>
    </row>
    <row r="202" spans="1:80" ht="12.75">
      <c r="A202" s="225">
        <v>68</v>
      </c>
      <c r="B202" s="226" t="s">
        <v>753</v>
      </c>
      <c r="C202" s="227" t="s">
        <v>754</v>
      </c>
      <c r="D202" s="228" t="s">
        <v>276</v>
      </c>
      <c r="E202" s="229">
        <v>80</v>
      </c>
      <c r="F202" s="229"/>
      <c r="G202" s="230">
        <f>E202*F202</f>
        <v>0</v>
      </c>
      <c r="H202" s="231">
        <v>0.00049</v>
      </c>
      <c r="I202" s="232">
        <f>E202*H202</f>
        <v>0.0392</v>
      </c>
      <c r="J202" s="231">
        <v>-0.002</v>
      </c>
      <c r="K202" s="232">
        <f>E202*J202</f>
        <v>-0.16</v>
      </c>
      <c r="O202" s="224">
        <v>2</v>
      </c>
      <c r="AA202" s="197">
        <v>1</v>
      </c>
      <c r="AB202" s="197">
        <v>1</v>
      </c>
      <c r="AC202" s="197">
        <v>1</v>
      </c>
      <c r="AZ202" s="197">
        <v>1</v>
      </c>
      <c r="BA202" s="197">
        <f>IF(AZ202=1,G202,0)</f>
        <v>0</v>
      </c>
      <c r="BB202" s="197">
        <f>IF(AZ202=2,G202,0)</f>
        <v>0</v>
      </c>
      <c r="BC202" s="197">
        <f>IF(AZ202=3,G202,0)</f>
        <v>0</v>
      </c>
      <c r="BD202" s="197">
        <f>IF(AZ202=4,G202,0)</f>
        <v>0</v>
      </c>
      <c r="BE202" s="197">
        <f>IF(AZ202=5,G202,0)</f>
        <v>0</v>
      </c>
      <c r="CA202" s="224">
        <v>1</v>
      </c>
      <c r="CB202" s="224">
        <v>1</v>
      </c>
    </row>
    <row r="203" spans="1:15" ht="12.75">
      <c r="A203" s="233"/>
      <c r="B203" s="237"/>
      <c r="C203" s="808" t="s">
        <v>136</v>
      </c>
      <c r="D203" s="809"/>
      <c r="E203" s="238">
        <v>80</v>
      </c>
      <c r="F203" s="239"/>
      <c r="G203" s="240"/>
      <c r="H203" s="241"/>
      <c r="I203" s="235"/>
      <c r="J203" s="242"/>
      <c r="K203" s="235"/>
      <c r="M203" s="236" t="s">
        <v>136</v>
      </c>
      <c r="O203" s="224"/>
    </row>
    <row r="204" spans="1:80" ht="12.75">
      <c r="A204" s="225">
        <v>69</v>
      </c>
      <c r="B204" s="226" t="s">
        <v>756</v>
      </c>
      <c r="C204" s="227" t="s">
        <v>757</v>
      </c>
      <c r="D204" s="228" t="s">
        <v>276</v>
      </c>
      <c r="E204" s="229">
        <v>65</v>
      </c>
      <c r="F204" s="229"/>
      <c r="G204" s="230">
        <f>E204*F204</f>
        <v>0</v>
      </c>
      <c r="H204" s="231">
        <v>0.00049</v>
      </c>
      <c r="I204" s="232">
        <f>E204*H204</f>
        <v>0.031849999999999996</v>
      </c>
      <c r="J204" s="231">
        <v>-0.006</v>
      </c>
      <c r="K204" s="232">
        <f>E204*J204</f>
        <v>-0.39</v>
      </c>
      <c r="O204" s="224">
        <v>2</v>
      </c>
      <c r="AA204" s="197">
        <v>1</v>
      </c>
      <c r="AB204" s="197">
        <v>1</v>
      </c>
      <c r="AC204" s="197">
        <v>1</v>
      </c>
      <c r="AZ204" s="197">
        <v>1</v>
      </c>
      <c r="BA204" s="197">
        <f>IF(AZ204=1,G204,0)</f>
        <v>0</v>
      </c>
      <c r="BB204" s="197">
        <f>IF(AZ204=2,G204,0)</f>
        <v>0</v>
      </c>
      <c r="BC204" s="197">
        <f>IF(AZ204=3,G204,0)</f>
        <v>0</v>
      </c>
      <c r="BD204" s="197">
        <f>IF(AZ204=4,G204,0)</f>
        <v>0</v>
      </c>
      <c r="BE204" s="197">
        <f>IF(AZ204=5,G204,0)</f>
        <v>0</v>
      </c>
      <c r="CA204" s="224">
        <v>1</v>
      </c>
      <c r="CB204" s="224">
        <v>1</v>
      </c>
    </row>
    <row r="205" spans="1:15" ht="12.75">
      <c r="A205" s="233"/>
      <c r="B205" s="237"/>
      <c r="C205" s="808" t="s">
        <v>137</v>
      </c>
      <c r="D205" s="809"/>
      <c r="E205" s="238">
        <v>65</v>
      </c>
      <c r="F205" s="239"/>
      <c r="G205" s="240"/>
      <c r="H205" s="241"/>
      <c r="I205" s="235"/>
      <c r="J205" s="242"/>
      <c r="K205" s="235"/>
      <c r="M205" s="236" t="s">
        <v>137</v>
      </c>
      <c r="O205" s="224"/>
    </row>
    <row r="206" spans="1:80" ht="12.75">
      <c r="A206" s="225">
        <v>70</v>
      </c>
      <c r="B206" s="226" t="s">
        <v>759</v>
      </c>
      <c r="C206" s="227" t="s">
        <v>760</v>
      </c>
      <c r="D206" s="228" t="s">
        <v>276</v>
      </c>
      <c r="E206" s="229">
        <v>45</v>
      </c>
      <c r="F206" s="229"/>
      <c r="G206" s="230">
        <f>E206*F206</f>
        <v>0</v>
      </c>
      <c r="H206" s="231">
        <v>0.00049</v>
      </c>
      <c r="I206" s="232">
        <f>E206*H206</f>
        <v>0.02205</v>
      </c>
      <c r="J206" s="231">
        <v>-0.018</v>
      </c>
      <c r="K206" s="232">
        <f>E206*J206</f>
        <v>-0.8099999999999999</v>
      </c>
      <c r="O206" s="224">
        <v>2</v>
      </c>
      <c r="AA206" s="197">
        <v>1</v>
      </c>
      <c r="AB206" s="197">
        <v>1</v>
      </c>
      <c r="AC206" s="197">
        <v>1</v>
      </c>
      <c r="AZ206" s="197">
        <v>1</v>
      </c>
      <c r="BA206" s="197">
        <f>IF(AZ206=1,G206,0)</f>
        <v>0</v>
      </c>
      <c r="BB206" s="197">
        <f>IF(AZ206=2,G206,0)</f>
        <v>0</v>
      </c>
      <c r="BC206" s="197">
        <f>IF(AZ206=3,G206,0)</f>
        <v>0</v>
      </c>
      <c r="BD206" s="197">
        <f>IF(AZ206=4,G206,0)</f>
        <v>0</v>
      </c>
      <c r="BE206" s="197">
        <f>IF(AZ206=5,G206,0)</f>
        <v>0</v>
      </c>
      <c r="CA206" s="224">
        <v>1</v>
      </c>
      <c r="CB206" s="224">
        <v>1</v>
      </c>
    </row>
    <row r="207" spans="1:15" ht="12.75">
      <c r="A207" s="233"/>
      <c r="B207" s="237"/>
      <c r="C207" s="808" t="s">
        <v>138</v>
      </c>
      <c r="D207" s="809"/>
      <c r="E207" s="238">
        <v>45</v>
      </c>
      <c r="F207" s="239"/>
      <c r="G207" s="240"/>
      <c r="H207" s="241"/>
      <c r="I207" s="235"/>
      <c r="J207" s="242"/>
      <c r="K207" s="235"/>
      <c r="M207" s="236" t="s">
        <v>138</v>
      </c>
      <c r="O207" s="224"/>
    </row>
    <row r="208" spans="1:80" ht="12.75">
      <c r="A208" s="225">
        <v>71</v>
      </c>
      <c r="B208" s="226" t="s">
        <v>762</v>
      </c>
      <c r="C208" s="227" t="s">
        <v>763</v>
      </c>
      <c r="D208" s="228" t="s">
        <v>276</v>
      </c>
      <c r="E208" s="229">
        <v>19.55</v>
      </c>
      <c r="F208" s="229"/>
      <c r="G208" s="230">
        <f>E208*F208</f>
        <v>0</v>
      </c>
      <c r="H208" s="231">
        <v>0.00049</v>
      </c>
      <c r="I208" s="232">
        <f>E208*H208</f>
        <v>0.0095795</v>
      </c>
      <c r="J208" s="231">
        <v>-0.04</v>
      </c>
      <c r="K208" s="232">
        <f>E208*J208</f>
        <v>-0.782</v>
      </c>
      <c r="O208" s="224">
        <v>2</v>
      </c>
      <c r="AA208" s="197">
        <v>1</v>
      </c>
      <c r="AB208" s="197">
        <v>1</v>
      </c>
      <c r="AC208" s="197">
        <v>1</v>
      </c>
      <c r="AZ208" s="197">
        <v>1</v>
      </c>
      <c r="BA208" s="197">
        <f>IF(AZ208=1,G208,0)</f>
        <v>0</v>
      </c>
      <c r="BB208" s="197">
        <f>IF(AZ208=2,G208,0)</f>
        <v>0</v>
      </c>
      <c r="BC208" s="197">
        <f>IF(AZ208=3,G208,0)</f>
        <v>0</v>
      </c>
      <c r="BD208" s="197">
        <f>IF(AZ208=4,G208,0)</f>
        <v>0</v>
      </c>
      <c r="BE208" s="197">
        <f>IF(AZ208=5,G208,0)</f>
        <v>0</v>
      </c>
      <c r="CA208" s="224">
        <v>1</v>
      </c>
      <c r="CB208" s="224">
        <v>1</v>
      </c>
    </row>
    <row r="209" spans="1:15" ht="12.75">
      <c r="A209" s="233"/>
      <c r="B209" s="237"/>
      <c r="C209" s="808" t="s">
        <v>139</v>
      </c>
      <c r="D209" s="809"/>
      <c r="E209" s="238">
        <v>19.55</v>
      </c>
      <c r="F209" s="239"/>
      <c r="G209" s="240"/>
      <c r="H209" s="241"/>
      <c r="I209" s="235"/>
      <c r="J209" s="242"/>
      <c r="K209" s="235"/>
      <c r="M209" s="236" t="s">
        <v>139</v>
      </c>
      <c r="O209" s="224"/>
    </row>
    <row r="210" spans="1:80" ht="12.75">
      <c r="A210" s="225">
        <v>72</v>
      </c>
      <c r="B210" s="226" t="s">
        <v>774</v>
      </c>
      <c r="C210" s="227" t="s">
        <v>775</v>
      </c>
      <c r="D210" s="228" t="s">
        <v>237</v>
      </c>
      <c r="E210" s="229">
        <v>210.2815</v>
      </c>
      <c r="F210" s="229"/>
      <c r="G210" s="230">
        <f>E210*F210</f>
        <v>0</v>
      </c>
      <c r="H210" s="231">
        <v>0</v>
      </c>
      <c r="I210" s="232">
        <f>E210*H210</f>
        <v>0</v>
      </c>
      <c r="J210" s="231">
        <v>-0.046</v>
      </c>
      <c r="K210" s="232">
        <f>E210*J210</f>
        <v>-9.672949</v>
      </c>
      <c r="O210" s="224">
        <v>2</v>
      </c>
      <c r="AA210" s="197">
        <v>1</v>
      </c>
      <c r="AB210" s="197">
        <v>1</v>
      </c>
      <c r="AC210" s="197">
        <v>1</v>
      </c>
      <c r="AZ210" s="197">
        <v>1</v>
      </c>
      <c r="BA210" s="197">
        <f>IF(AZ210=1,G210,0)</f>
        <v>0</v>
      </c>
      <c r="BB210" s="197">
        <f>IF(AZ210=2,G210,0)</f>
        <v>0</v>
      </c>
      <c r="BC210" s="197">
        <f>IF(AZ210=3,G210,0)</f>
        <v>0</v>
      </c>
      <c r="BD210" s="197">
        <f>IF(AZ210=4,G210,0)</f>
        <v>0</v>
      </c>
      <c r="BE210" s="197">
        <f>IF(AZ210=5,G210,0)</f>
        <v>0</v>
      </c>
      <c r="CA210" s="224">
        <v>1</v>
      </c>
      <c r="CB210" s="224">
        <v>1</v>
      </c>
    </row>
    <row r="211" spans="1:15" ht="12.75">
      <c r="A211" s="233"/>
      <c r="B211" s="237"/>
      <c r="C211" s="808" t="s">
        <v>31</v>
      </c>
      <c r="D211" s="809"/>
      <c r="E211" s="238">
        <v>37.1723</v>
      </c>
      <c r="F211" s="239"/>
      <c r="G211" s="240"/>
      <c r="H211" s="241"/>
      <c r="I211" s="235"/>
      <c r="J211" s="242"/>
      <c r="K211" s="235"/>
      <c r="M211" s="236" t="s">
        <v>31</v>
      </c>
      <c r="O211" s="224"/>
    </row>
    <row r="212" spans="1:15" ht="12.75">
      <c r="A212" s="233"/>
      <c r="B212" s="237"/>
      <c r="C212" s="808" t="s">
        <v>18</v>
      </c>
      <c r="D212" s="809"/>
      <c r="E212" s="238">
        <v>48.6114</v>
      </c>
      <c r="F212" s="239"/>
      <c r="G212" s="240"/>
      <c r="H212" s="241"/>
      <c r="I212" s="235"/>
      <c r="J212" s="242"/>
      <c r="K212" s="235"/>
      <c r="M212" s="236" t="s">
        <v>18</v>
      </c>
      <c r="O212" s="224"/>
    </row>
    <row r="213" spans="1:15" ht="12.75">
      <c r="A213" s="233"/>
      <c r="B213" s="237"/>
      <c r="C213" s="808" t="s">
        <v>140</v>
      </c>
      <c r="D213" s="809"/>
      <c r="E213" s="238">
        <v>17.0697</v>
      </c>
      <c r="F213" s="239"/>
      <c r="G213" s="240"/>
      <c r="H213" s="241"/>
      <c r="I213" s="235"/>
      <c r="J213" s="242"/>
      <c r="K213" s="235"/>
      <c r="M213" s="236" t="s">
        <v>140</v>
      </c>
      <c r="O213" s="224"/>
    </row>
    <row r="214" spans="1:15" ht="12.75">
      <c r="A214" s="233"/>
      <c r="B214" s="237"/>
      <c r="C214" s="808" t="s">
        <v>141</v>
      </c>
      <c r="D214" s="809"/>
      <c r="E214" s="238">
        <v>5.01</v>
      </c>
      <c r="F214" s="239"/>
      <c r="G214" s="240"/>
      <c r="H214" s="241"/>
      <c r="I214" s="235"/>
      <c r="J214" s="242"/>
      <c r="K214" s="235"/>
      <c r="M214" s="236" t="s">
        <v>141</v>
      </c>
      <c r="O214" s="224"/>
    </row>
    <row r="215" spans="1:15" ht="12.75">
      <c r="A215" s="233"/>
      <c r="B215" s="237"/>
      <c r="C215" s="808" t="s">
        <v>142</v>
      </c>
      <c r="D215" s="809"/>
      <c r="E215" s="238">
        <v>25.05</v>
      </c>
      <c r="F215" s="239"/>
      <c r="G215" s="240"/>
      <c r="H215" s="241"/>
      <c r="I215" s="235"/>
      <c r="J215" s="242"/>
      <c r="K215" s="235"/>
      <c r="M215" s="236" t="s">
        <v>142</v>
      </c>
      <c r="O215" s="224"/>
    </row>
    <row r="216" spans="1:15" ht="12.75">
      <c r="A216" s="233"/>
      <c r="B216" s="237"/>
      <c r="C216" s="808" t="s">
        <v>143</v>
      </c>
      <c r="D216" s="809"/>
      <c r="E216" s="238">
        <v>27.37</v>
      </c>
      <c r="F216" s="239"/>
      <c r="G216" s="240"/>
      <c r="H216" s="241"/>
      <c r="I216" s="235"/>
      <c r="J216" s="242"/>
      <c r="K216" s="235"/>
      <c r="M216" s="236" t="s">
        <v>143</v>
      </c>
      <c r="O216" s="224"/>
    </row>
    <row r="217" spans="1:15" ht="12.75">
      <c r="A217" s="233"/>
      <c r="B217" s="237"/>
      <c r="C217" s="808" t="s">
        <v>144</v>
      </c>
      <c r="D217" s="809"/>
      <c r="E217" s="238">
        <v>2.028</v>
      </c>
      <c r="F217" s="239"/>
      <c r="G217" s="240"/>
      <c r="H217" s="241"/>
      <c r="I217" s="235"/>
      <c r="J217" s="242"/>
      <c r="K217" s="235"/>
      <c r="M217" s="236" t="s">
        <v>144</v>
      </c>
      <c r="O217" s="224"/>
    </row>
    <row r="218" spans="1:15" ht="12.75">
      <c r="A218" s="233"/>
      <c r="B218" s="237"/>
      <c r="C218" s="808" t="s">
        <v>145</v>
      </c>
      <c r="D218" s="809"/>
      <c r="E218" s="238">
        <v>3.264</v>
      </c>
      <c r="F218" s="239"/>
      <c r="G218" s="240"/>
      <c r="H218" s="241"/>
      <c r="I218" s="235"/>
      <c r="J218" s="242"/>
      <c r="K218" s="235"/>
      <c r="M218" s="236" t="s">
        <v>145</v>
      </c>
      <c r="O218" s="224"/>
    </row>
    <row r="219" spans="1:15" ht="12.75">
      <c r="A219" s="233"/>
      <c r="B219" s="237"/>
      <c r="C219" s="808" t="s">
        <v>146</v>
      </c>
      <c r="D219" s="809"/>
      <c r="E219" s="238">
        <v>5.7005</v>
      </c>
      <c r="F219" s="239"/>
      <c r="G219" s="240"/>
      <c r="H219" s="241"/>
      <c r="I219" s="235"/>
      <c r="J219" s="242"/>
      <c r="K219" s="235"/>
      <c r="M219" s="236" t="s">
        <v>146</v>
      </c>
      <c r="O219" s="224"/>
    </row>
    <row r="220" spans="1:15" ht="12.75">
      <c r="A220" s="233"/>
      <c r="B220" s="237"/>
      <c r="C220" s="808" t="s">
        <v>147</v>
      </c>
      <c r="D220" s="809"/>
      <c r="E220" s="238">
        <v>9.079</v>
      </c>
      <c r="F220" s="239"/>
      <c r="G220" s="240"/>
      <c r="H220" s="241"/>
      <c r="I220" s="235"/>
      <c r="J220" s="242"/>
      <c r="K220" s="235"/>
      <c r="M220" s="236" t="s">
        <v>147</v>
      </c>
      <c r="O220" s="224"/>
    </row>
    <row r="221" spans="1:15" ht="12.75">
      <c r="A221" s="233"/>
      <c r="B221" s="237"/>
      <c r="C221" s="808" t="s">
        <v>148</v>
      </c>
      <c r="D221" s="809"/>
      <c r="E221" s="238">
        <v>4.9265</v>
      </c>
      <c r="F221" s="239"/>
      <c r="G221" s="240"/>
      <c r="H221" s="241"/>
      <c r="I221" s="235"/>
      <c r="J221" s="242"/>
      <c r="K221" s="235"/>
      <c r="M221" s="236" t="s">
        <v>148</v>
      </c>
      <c r="O221" s="224"/>
    </row>
    <row r="222" spans="1:15" ht="12.75">
      <c r="A222" s="233"/>
      <c r="B222" s="237"/>
      <c r="C222" s="808" t="s">
        <v>149</v>
      </c>
      <c r="D222" s="809"/>
      <c r="E222" s="238">
        <v>25</v>
      </c>
      <c r="F222" s="239"/>
      <c r="G222" s="240"/>
      <c r="H222" s="241"/>
      <c r="I222" s="235"/>
      <c r="J222" s="242"/>
      <c r="K222" s="235"/>
      <c r="M222" s="236" t="s">
        <v>149</v>
      </c>
      <c r="O222" s="224"/>
    </row>
    <row r="223" spans="1:80" ht="12.75">
      <c r="A223" s="225">
        <v>73</v>
      </c>
      <c r="B223" s="226" t="s">
        <v>150</v>
      </c>
      <c r="C223" s="227" t="s">
        <v>151</v>
      </c>
      <c r="D223" s="228" t="s">
        <v>237</v>
      </c>
      <c r="E223" s="229">
        <v>47.076</v>
      </c>
      <c r="F223" s="229"/>
      <c r="G223" s="230">
        <f>E223*F223</f>
        <v>0</v>
      </c>
      <c r="H223" s="231">
        <v>0</v>
      </c>
      <c r="I223" s="232">
        <f>E223*H223</f>
        <v>0</v>
      </c>
      <c r="J223" s="231">
        <v>-0.169</v>
      </c>
      <c r="K223" s="232">
        <f>E223*J223</f>
        <v>-7.955844000000001</v>
      </c>
      <c r="O223" s="224">
        <v>2</v>
      </c>
      <c r="AA223" s="197">
        <v>1</v>
      </c>
      <c r="AB223" s="197">
        <v>1</v>
      </c>
      <c r="AC223" s="197">
        <v>1</v>
      </c>
      <c r="AZ223" s="197">
        <v>1</v>
      </c>
      <c r="BA223" s="197">
        <f>IF(AZ223=1,G223,0)</f>
        <v>0</v>
      </c>
      <c r="BB223" s="197">
        <f>IF(AZ223=2,G223,0)</f>
        <v>0</v>
      </c>
      <c r="BC223" s="197">
        <f>IF(AZ223=3,G223,0)</f>
        <v>0</v>
      </c>
      <c r="BD223" s="197">
        <f>IF(AZ223=4,G223,0)</f>
        <v>0</v>
      </c>
      <c r="BE223" s="197">
        <f>IF(AZ223=5,G223,0)</f>
        <v>0</v>
      </c>
      <c r="CA223" s="224">
        <v>1</v>
      </c>
      <c r="CB223" s="224">
        <v>1</v>
      </c>
    </row>
    <row r="224" spans="1:15" ht="12.75">
      <c r="A224" s="233"/>
      <c r="B224" s="237"/>
      <c r="C224" s="808" t="s">
        <v>152</v>
      </c>
      <c r="D224" s="809"/>
      <c r="E224" s="238">
        <v>27.37</v>
      </c>
      <c r="F224" s="239"/>
      <c r="G224" s="240"/>
      <c r="H224" s="241"/>
      <c r="I224" s="235"/>
      <c r="J224" s="242"/>
      <c r="K224" s="235"/>
      <c r="M224" s="236" t="s">
        <v>152</v>
      </c>
      <c r="O224" s="224"/>
    </row>
    <row r="225" spans="1:15" ht="12.75">
      <c r="A225" s="233"/>
      <c r="B225" s="237"/>
      <c r="C225" s="808" t="s">
        <v>146</v>
      </c>
      <c r="D225" s="809"/>
      <c r="E225" s="238">
        <v>5.7005</v>
      </c>
      <c r="F225" s="239"/>
      <c r="G225" s="240"/>
      <c r="H225" s="241"/>
      <c r="I225" s="235"/>
      <c r="J225" s="242"/>
      <c r="K225" s="235"/>
      <c r="M225" s="236" t="s">
        <v>146</v>
      </c>
      <c r="O225" s="224"/>
    </row>
    <row r="226" spans="1:15" ht="12.75">
      <c r="A226" s="233"/>
      <c r="B226" s="237"/>
      <c r="C226" s="808" t="s">
        <v>147</v>
      </c>
      <c r="D226" s="809"/>
      <c r="E226" s="238">
        <v>9.079</v>
      </c>
      <c r="F226" s="239"/>
      <c r="G226" s="240"/>
      <c r="H226" s="241"/>
      <c r="I226" s="235"/>
      <c r="J226" s="242"/>
      <c r="K226" s="235"/>
      <c r="M226" s="236" t="s">
        <v>147</v>
      </c>
      <c r="O226" s="224"/>
    </row>
    <row r="227" spans="1:15" ht="12.75">
      <c r="A227" s="233"/>
      <c r="B227" s="237"/>
      <c r="C227" s="808" t="s">
        <v>148</v>
      </c>
      <c r="D227" s="809"/>
      <c r="E227" s="238">
        <v>4.9265</v>
      </c>
      <c r="F227" s="239"/>
      <c r="G227" s="240"/>
      <c r="H227" s="241"/>
      <c r="I227" s="235"/>
      <c r="J227" s="242"/>
      <c r="K227" s="235"/>
      <c r="M227" s="236" t="s">
        <v>148</v>
      </c>
      <c r="O227" s="224"/>
    </row>
    <row r="228" spans="1:80" ht="12.75">
      <c r="A228" s="225">
        <v>74</v>
      </c>
      <c r="B228" s="226" t="s">
        <v>777</v>
      </c>
      <c r="C228" s="227" t="s">
        <v>778</v>
      </c>
      <c r="D228" s="228" t="s">
        <v>237</v>
      </c>
      <c r="E228" s="229">
        <v>30.06</v>
      </c>
      <c r="F228" s="229"/>
      <c r="G228" s="230">
        <f>E228*F228</f>
        <v>0</v>
      </c>
      <c r="H228" s="231">
        <v>0</v>
      </c>
      <c r="I228" s="232">
        <f>E228*H228</f>
        <v>0</v>
      </c>
      <c r="J228" s="231">
        <v>-0.068</v>
      </c>
      <c r="K228" s="232">
        <f>E228*J228</f>
        <v>-2.04408</v>
      </c>
      <c r="O228" s="224">
        <v>2</v>
      </c>
      <c r="AA228" s="197">
        <v>1</v>
      </c>
      <c r="AB228" s="197">
        <v>1</v>
      </c>
      <c r="AC228" s="197">
        <v>1</v>
      </c>
      <c r="AZ228" s="197">
        <v>1</v>
      </c>
      <c r="BA228" s="197">
        <f>IF(AZ228=1,G228,0)</f>
        <v>0</v>
      </c>
      <c r="BB228" s="197">
        <f>IF(AZ228=2,G228,0)</f>
        <v>0</v>
      </c>
      <c r="BC228" s="197">
        <f>IF(AZ228=3,G228,0)</f>
        <v>0</v>
      </c>
      <c r="BD228" s="197">
        <f>IF(AZ228=4,G228,0)</f>
        <v>0</v>
      </c>
      <c r="BE228" s="197">
        <f>IF(AZ228=5,G228,0)</f>
        <v>0</v>
      </c>
      <c r="CA228" s="224">
        <v>1</v>
      </c>
      <c r="CB228" s="224">
        <v>1</v>
      </c>
    </row>
    <row r="229" spans="1:15" ht="12.75">
      <c r="A229" s="233"/>
      <c r="B229" s="237"/>
      <c r="C229" s="808" t="s">
        <v>153</v>
      </c>
      <c r="D229" s="809"/>
      <c r="E229" s="238">
        <v>5.01</v>
      </c>
      <c r="F229" s="239"/>
      <c r="G229" s="240"/>
      <c r="H229" s="241"/>
      <c r="I229" s="235"/>
      <c r="J229" s="242"/>
      <c r="K229" s="235"/>
      <c r="M229" s="236" t="s">
        <v>153</v>
      </c>
      <c r="O229" s="224"/>
    </row>
    <row r="230" spans="1:15" ht="12.75">
      <c r="A230" s="233"/>
      <c r="B230" s="237"/>
      <c r="C230" s="808" t="s">
        <v>142</v>
      </c>
      <c r="D230" s="809"/>
      <c r="E230" s="238">
        <v>25.05</v>
      </c>
      <c r="F230" s="239"/>
      <c r="G230" s="240"/>
      <c r="H230" s="241"/>
      <c r="I230" s="235"/>
      <c r="J230" s="242"/>
      <c r="K230" s="235"/>
      <c r="M230" s="236" t="s">
        <v>142</v>
      </c>
      <c r="O230" s="224"/>
    </row>
    <row r="231" spans="1:80" ht="12.75">
      <c r="A231" s="225">
        <v>75</v>
      </c>
      <c r="B231" s="226" t="s">
        <v>154</v>
      </c>
      <c r="C231" s="227" t="s">
        <v>155</v>
      </c>
      <c r="D231" s="228" t="s">
        <v>237</v>
      </c>
      <c r="E231" s="229">
        <v>47.076</v>
      </c>
      <c r="F231" s="229"/>
      <c r="G231" s="230">
        <f>E231*F231</f>
        <v>0</v>
      </c>
      <c r="H231" s="231">
        <v>0</v>
      </c>
      <c r="I231" s="232">
        <f>E231*H231</f>
        <v>0</v>
      </c>
      <c r="J231" s="231">
        <v>0</v>
      </c>
      <c r="K231" s="232">
        <f>E231*J231</f>
        <v>0</v>
      </c>
      <c r="O231" s="224">
        <v>2</v>
      </c>
      <c r="AA231" s="197">
        <v>1</v>
      </c>
      <c r="AB231" s="197">
        <v>1</v>
      </c>
      <c r="AC231" s="197">
        <v>1</v>
      </c>
      <c r="AZ231" s="197">
        <v>1</v>
      </c>
      <c r="BA231" s="197">
        <f>IF(AZ231=1,G231,0)</f>
        <v>0</v>
      </c>
      <c r="BB231" s="197">
        <f>IF(AZ231=2,G231,0)</f>
        <v>0</v>
      </c>
      <c r="BC231" s="197">
        <f>IF(AZ231=3,G231,0)</f>
        <v>0</v>
      </c>
      <c r="BD231" s="197">
        <f>IF(AZ231=4,G231,0)</f>
        <v>0</v>
      </c>
      <c r="BE231" s="197">
        <f>IF(AZ231=5,G231,0)</f>
        <v>0</v>
      </c>
      <c r="CA231" s="224">
        <v>1</v>
      </c>
      <c r="CB231" s="224">
        <v>1</v>
      </c>
    </row>
    <row r="232" spans="1:15" ht="12.75">
      <c r="A232" s="233"/>
      <c r="B232" s="237"/>
      <c r="C232" s="808" t="s">
        <v>156</v>
      </c>
      <c r="D232" s="809"/>
      <c r="E232" s="238">
        <v>47.076</v>
      </c>
      <c r="F232" s="239"/>
      <c r="G232" s="240"/>
      <c r="H232" s="241"/>
      <c r="I232" s="235"/>
      <c r="J232" s="242"/>
      <c r="K232" s="235"/>
      <c r="M232" s="263">
        <v>47076</v>
      </c>
      <c r="O232" s="224"/>
    </row>
    <row r="233" spans="1:80" ht="12.75">
      <c r="A233" s="225">
        <v>76</v>
      </c>
      <c r="B233" s="226" t="s">
        <v>783</v>
      </c>
      <c r="C233" s="227" t="s">
        <v>784</v>
      </c>
      <c r="D233" s="228" t="s">
        <v>244</v>
      </c>
      <c r="E233" s="229">
        <v>164.68210372</v>
      </c>
      <c r="F233" s="229"/>
      <c r="G233" s="230">
        <f aca="true" t="shared" si="0" ref="G233:G239">E233*F233</f>
        <v>0</v>
      </c>
      <c r="H233" s="231">
        <v>0</v>
      </c>
      <c r="I233" s="232">
        <f aca="true" t="shared" si="1" ref="I233:I239">E233*H233</f>
        <v>0</v>
      </c>
      <c r="J233" s="231"/>
      <c r="K233" s="232">
        <f aca="true" t="shared" si="2" ref="K233:K239">E233*J233</f>
        <v>0</v>
      </c>
      <c r="O233" s="224">
        <v>2</v>
      </c>
      <c r="AA233" s="197">
        <v>8</v>
      </c>
      <c r="AB233" s="197">
        <v>0</v>
      </c>
      <c r="AC233" s="197">
        <v>3</v>
      </c>
      <c r="AZ233" s="197">
        <v>1</v>
      </c>
      <c r="BA233" s="197">
        <f aca="true" t="shared" si="3" ref="BA233:BA239">IF(AZ233=1,G233,0)</f>
        <v>0</v>
      </c>
      <c r="BB233" s="197">
        <f aca="true" t="shared" si="4" ref="BB233:BB239">IF(AZ233=2,G233,0)</f>
        <v>0</v>
      </c>
      <c r="BC233" s="197">
        <f aca="true" t="shared" si="5" ref="BC233:BC239">IF(AZ233=3,G233,0)</f>
        <v>0</v>
      </c>
      <c r="BD233" s="197">
        <f aca="true" t="shared" si="6" ref="BD233:BD239">IF(AZ233=4,G233,0)</f>
        <v>0</v>
      </c>
      <c r="BE233" s="197">
        <f aca="true" t="shared" si="7" ref="BE233:BE239">IF(AZ233=5,G233,0)</f>
        <v>0</v>
      </c>
      <c r="CA233" s="224">
        <v>8</v>
      </c>
      <c r="CB233" s="224">
        <v>0</v>
      </c>
    </row>
    <row r="234" spans="1:80" ht="12.75">
      <c r="A234" s="225">
        <v>77</v>
      </c>
      <c r="B234" s="226" t="s">
        <v>785</v>
      </c>
      <c r="C234" s="227" t="s">
        <v>786</v>
      </c>
      <c r="D234" s="228" t="s">
        <v>244</v>
      </c>
      <c r="E234" s="229">
        <v>164.68210372</v>
      </c>
      <c r="F234" s="229"/>
      <c r="G234" s="230">
        <f t="shared" si="0"/>
        <v>0</v>
      </c>
      <c r="H234" s="231">
        <v>0</v>
      </c>
      <c r="I234" s="232">
        <f t="shared" si="1"/>
        <v>0</v>
      </c>
      <c r="J234" s="231"/>
      <c r="K234" s="232">
        <f t="shared" si="2"/>
        <v>0</v>
      </c>
      <c r="O234" s="224">
        <v>2</v>
      </c>
      <c r="AA234" s="197">
        <v>8</v>
      </c>
      <c r="AB234" s="197">
        <v>1</v>
      </c>
      <c r="AC234" s="197">
        <v>3</v>
      </c>
      <c r="AZ234" s="197">
        <v>1</v>
      </c>
      <c r="BA234" s="197">
        <f t="shared" si="3"/>
        <v>0</v>
      </c>
      <c r="BB234" s="197">
        <f t="shared" si="4"/>
        <v>0</v>
      </c>
      <c r="BC234" s="197">
        <f t="shared" si="5"/>
        <v>0</v>
      </c>
      <c r="BD234" s="197">
        <f t="shared" si="6"/>
        <v>0</v>
      </c>
      <c r="BE234" s="197">
        <f t="shared" si="7"/>
        <v>0</v>
      </c>
      <c r="CA234" s="224">
        <v>8</v>
      </c>
      <c r="CB234" s="224">
        <v>1</v>
      </c>
    </row>
    <row r="235" spans="1:80" ht="12.75">
      <c r="A235" s="225">
        <v>78</v>
      </c>
      <c r="B235" s="226" t="s">
        <v>787</v>
      </c>
      <c r="C235" s="227" t="s">
        <v>788</v>
      </c>
      <c r="D235" s="228" t="s">
        <v>244</v>
      </c>
      <c r="E235" s="229">
        <v>1482.13893348</v>
      </c>
      <c r="F235" s="229"/>
      <c r="G235" s="230">
        <f t="shared" si="0"/>
        <v>0</v>
      </c>
      <c r="H235" s="231">
        <v>0</v>
      </c>
      <c r="I235" s="232">
        <f t="shared" si="1"/>
        <v>0</v>
      </c>
      <c r="J235" s="231"/>
      <c r="K235" s="232">
        <f t="shared" si="2"/>
        <v>0</v>
      </c>
      <c r="O235" s="224">
        <v>2</v>
      </c>
      <c r="AA235" s="197">
        <v>8</v>
      </c>
      <c r="AB235" s="197">
        <v>1</v>
      </c>
      <c r="AC235" s="197">
        <v>3</v>
      </c>
      <c r="AZ235" s="197">
        <v>1</v>
      </c>
      <c r="BA235" s="197">
        <f t="shared" si="3"/>
        <v>0</v>
      </c>
      <c r="BB235" s="197">
        <f t="shared" si="4"/>
        <v>0</v>
      </c>
      <c r="BC235" s="197">
        <f t="shared" si="5"/>
        <v>0</v>
      </c>
      <c r="BD235" s="197">
        <f t="shared" si="6"/>
        <v>0</v>
      </c>
      <c r="BE235" s="197">
        <f t="shared" si="7"/>
        <v>0</v>
      </c>
      <c r="CA235" s="224">
        <v>8</v>
      </c>
      <c r="CB235" s="224">
        <v>1</v>
      </c>
    </row>
    <row r="236" spans="1:80" ht="12.75">
      <c r="A236" s="225">
        <v>79</v>
      </c>
      <c r="B236" s="226" t="s">
        <v>789</v>
      </c>
      <c r="C236" s="227" t="s">
        <v>790</v>
      </c>
      <c r="D236" s="228" t="s">
        <v>244</v>
      </c>
      <c r="E236" s="229">
        <v>164.68210372</v>
      </c>
      <c r="F236" s="229"/>
      <c r="G236" s="230">
        <f t="shared" si="0"/>
        <v>0</v>
      </c>
      <c r="H236" s="231">
        <v>0</v>
      </c>
      <c r="I236" s="232">
        <f t="shared" si="1"/>
        <v>0</v>
      </c>
      <c r="J236" s="231"/>
      <c r="K236" s="232">
        <f t="shared" si="2"/>
        <v>0</v>
      </c>
      <c r="O236" s="224">
        <v>2</v>
      </c>
      <c r="AA236" s="197">
        <v>8</v>
      </c>
      <c r="AB236" s="197">
        <v>1</v>
      </c>
      <c r="AC236" s="197">
        <v>3</v>
      </c>
      <c r="AZ236" s="197">
        <v>1</v>
      </c>
      <c r="BA236" s="197">
        <f t="shared" si="3"/>
        <v>0</v>
      </c>
      <c r="BB236" s="197">
        <f t="shared" si="4"/>
        <v>0</v>
      </c>
      <c r="BC236" s="197">
        <f t="shared" si="5"/>
        <v>0</v>
      </c>
      <c r="BD236" s="197">
        <f t="shared" si="6"/>
        <v>0</v>
      </c>
      <c r="BE236" s="197">
        <f t="shared" si="7"/>
        <v>0</v>
      </c>
      <c r="CA236" s="224">
        <v>8</v>
      </c>
      <c r="CB236" s="224">
        <v>1</v>
      </c>
    </row>
    <row r="237" spans="1:80" ht="12.75">
      <c r="A237" s="225">
        <v>80</v>
      </c>
      <c r="B237" s="226" t="s">
        <v>791</v>
      </c>
      <c r="C237" s="227" t="s">
        <v>792</v>
      </c>
      <c r="D237" s="228" t="s">
        <v>244</v>
      </c>
      <c r="E237" s="229">
        <v>329.36420744</v>
      </c>
      <c r="F237" s="229"/>
      <c r="G237" s="230">
        <f t="shared" si="0"/>
        <v>0</v>
      </c>
      <c r="H237" s="231">
        <v>0</v>
      </c>
      <c r="I237" s="232">
        <f t="shared" si="1"/>
        <v>0</v>
      </c>
      <c r="J237" s="231"/>
      <c r="K237" s="232">
        <f t="shared" si="2"/>
        <v>0</v>
      </c>
      <c r="O237" s="224">
        <v>2</v>
      </c>
      <c r="AA237" s="197">
        <v>8</v>
      </c>
      <c r="AB237" s="197">
        <v>0</v>
      </c>
      <c r="AC237" s="197">
        <v>3</v>
      </c>
      <c r="AZ237" s="197">
        <v>1</v>
      </c>
      <c r="BA237" s="197">
        <f t="shared" si="3"/>
        <v>0</v>
      </c>
      <c r="BB237" s="197">
        <f t="shared" si="4"/>
        <v>0</v>
      </c>
      <c r="BC237" s="197">
        <f t="shared" si="5"/>
        <v>0</v>
      </c>
      <c r="BD237" s="197">
        <f t="shared" si="6"/>
        <v>0</v>
      </c>
      <c r="BE237" s="197">
        <f t="shared" si="7"/>
        <v>0</v>
      </c>
      <c r="CA237" s="224">
        <v>8</v>
      </c>
      <c r="CB237" s="224">
        <v>0</v>
      </c>
    </row>
    <row r="238" spans="1:80" ht="12.75">
      <c r="A238" s="225">
        <v>81</v>
      </c>
      <c r="B238" s="226" t="s">
        <v>793</v>
      </c>
      <c r="C238" s="227" t="s">
        <v>794</v>
      </c>
      <c r="D238" s="228" t="s">
        <v>244</v>
      </c>
      <c r="E238" s="229">
        <v>164.68210372</v>
      </c>
      <c r="F238" s="229"/>
      <c r="G238" s="230">
        <f t="shared" si="0"/>
        <v>0</v>
      </c>
      <c r="H238" s="231">
        <v>0</v>
      </c>
      <c r="I238" s="232">
        <f t="shared" si="1"/>
        <v>0</v>
      </c>
      <c r="J238" s="231"/>
      <c r="K238" s="232">
        <f t="shared" si="2"/>
        <v>0</v>
      </c>
      <c r="O238" s="224">
        <v>2</v>
      </c>
      <c r="AA238" s="197">
        <v>8</v>
      </c>
      <c r="AB238" s="197">
        <v>0</v>
      </c>
      <c r="AC238" s="197">
        <v>3</v>
      </c>
      <c r="AZ238" s="197">
        <v>1</v>
      </c>
      <c r="BA238" s="197">
        <f t="shared" si="3"/>
        <v>0</v>
      </c>
      <c r="BB238" s="197">
        <f t="shared" si="4"/>
        <v>0</v>
      </c>
      <c r="BC238" s="197">
        <f t="shared" si="5"/>
        <v>0</v>
      </c>
      <c r="BD238" s="197">
        <f t="shared" si="6"/>
        <v>0</v>
      </c>
      <c r="BE238" s="197">
        <f t="shared" si="7"/>
        <v>0</v>
      </c>
      <c r="CA238" s="224">
        <v>8</v>
      </c>
      <c r="CB238" s="224">
        <v>0</v>
      </c>
    </row>
    <row r="239" spans="1:80" ht="12.75">
      <c r="A239" s="225">
        <v>82</v>
      </c>
      <c r="B239" s="226" t="s">
        <v>795</v>
      </c>
      <c r="C239" s="227" t="s">
        <v>796</v>
      </c>
      <c r="D239" s="228" t="s">
        <v>244</v>
      </c>
      <c r="E239" s="229">
        <v>164.68210372</v>
      </c>
      <c r="F239" s="229"/>
      <c r="G239" s="230">
        <f t="shared" si="0"/>
        <v>0</v>
      </c>
      <c r="H239" s="231">
        <v>0</v>
      </c>
      <c r="I239" s="232">
        <f t="shared" si="1"/>
        <v>0</v>
      </c>
      <c r="J239" s="231"/>
      <c r="K239" s="232">
        <f t="shared" si="2"/>
        <v>0</v>
      </c>
      <c r="O239" s="224">
        <v>2</v>
      </c>
      <c r="AA239" s="197">
        <v>8</v>
      </c>
      <c r="AB239" s="197">
        <v>0</v>
      </c>
      <c r="AC239" s="197">
        <v>3</v>
      </c>
      <c r="AZ239" s="197">
        <v>1</v>
      </c>
      <c r="BA239" s="197">
        <f t="shared" si="3"/>
        <v>0</v>
      </c>
      <c r="BB239" s="197">
        <f t="shared" si="4"/>
        <v>0</v>
      </c>
      <c r="BC239" s="197">
        <f t="shared" si="5"/>
        <v>0</v>
      </c>
      <c r="BD239" s="197">
        <f t="shared" si="6"/>
        <v>0</v>
      </c>
      <c r="BE239" s="197">
        <f t="shared" si="7"/>
        <v>0</v>
      </c>
      <c r="CA239" s="224">
        <v>8</v>
      </c>
      <c r="CB239" s="224">
        <v>0</v>
      </c>
    </row>
    <row r="240" spans="1:57" ht="12.75">
      <c r="A240" s="243"/>
      <c r="B240" s="244" t="s">
        <v>1971</v>
      </c>
      <c r="C240" s="245" t="s">
        <v>512</v>
      </c>
      <c r="D240" s="246"/>
      <c r="E240" s="247"/>
      <c r="F240" s="248"/>
      <c r="G240" s="249">
        <f>SUM(G144:G239)</f>
        <v>0</v>
      </c>
      <c r="H240" s="250"/>
      <c r="I240" s="251">
        <f>SUM(I144:I239)</f>
        <v>0.300971098</v>
      </c>
      <c r="J240" s="250"/>
      <c r="K240" s="251">
        <f>SUM(K144:K239)</f>
        <v>-164.68210372000001</v>
      </c>
      <c r="O240" s="224">
        <v>4</v>
      </c>
      <c r="BA240" s="252">
        <f>SUM(BA144:BA239)</f>
        <v>0</v>
      </c>
      <c r="BB240" s="252">
        <f>SUM(BB144:BB239)</f>
        <v>0</v>
      </c>
      <c r="BC240" s="252">
        <f>SUM(BC144:BC239)</f>
        <v>0</v>
      </c>
      <c r="BD240" s="252">
        <f>SUM(BD144:BD239)</f>
        <v>0</v>
      </c>
      <c r="BE240" s="252">
        <f>SUM(BE144:BE239)</f>
        <v>0</v>
      </c>
    </row>
    <row r="241" spans="1:15" ht="12.75">
      <c r="A241" s="214" t="s">
        <v>1969</v>
      </c>
      <c r="B241" s="215" t="s">
        <v>797</v>
      </c>
      <c r="C241" s="216" t="s">
        <v>798</v>
      </c>
      <c r="D241" s="217"/>
      <c r="E241" s="218"/>
      <c r="F241" s="218"/>
      <c r="G241" s="219"/>
      <c r="H241" s="220"/>
      <c r="I241" s="221"/>
      <c r="J241" s="222"/>
      <c r="K241" s="223"/>
      <c r="O241" s="224">
        <v>1</v>
      </c>
    </row>
    <row r="242" spans="1:80" ht="12.75">
      <c r="A242" s="225">
        <v>83</v>
      </c>
      <c r="B242" s="226" t="s">
        <v>800</v>
      </c>
      <c r="C242" s="227" t="s">
        <v>801</v>
      </c>
      <c r="D242" s="228" t="s">
        <v>244</v>
      </c>
      <c r="E242" s="229">
        <v>58.192004761</v>
      </c>
      <c r="F242" s="229"/>
      <c r="G242" s="230">
        <f>E242*F242</f>
        <v>0</v>
      </c>
      <c r="H242" s="231">
        <v>0</v>
      </c>
      <c r="I242" s="232">
        <f>E242*H242</f>
        <v>0</v>
      </c>
      <c r="J242" s="231"/>
      <c r="K242" s="232">
        <f>E242*J242</f>
        <v>0</v>
      </c>
      <c r="O242" s="224">
        <v>2</v>
      </c>
      <c r="AA242" s="197">
        <v>7</v>
      </c>
      <c r="AB242" s="197">
        <v>1</v>
      </c>
      <c r="AC242" s="197">
        <v>2</v>
      </c>
      <c r="AZ242" s="197">
        <v>1</v>
      </c>
      <c r="BA242" s="197">
        <f>IF(AZ242=1,G242,0)</f>
        <v>0</v>
      </c>
      <c r="BB242" s="197">
        <f>IF(AZ242=2,G242,0)</f>
        <v>0</v>
      </c>
      <c r="BC242" s="197">
        <f>IF(AZ242=3,G242,0)</f>
        <v>0</v>
      </c>
      <c r="BD242" s="197">
        <f>IF(AZ242=4,G242,0)</f>
        <v>0</v>
      </c>
      <c r="BE242" s="197">
        <f>IF(AZ242=5,G242,0)</f>
        <v>0</v>
      </c>
      <c r="CA242" s="224">
        <v>7</v>
      </c>
      <c r="CB242" s="224">
        <v>1</v>
      </c>
    </row>
    <row r="243" spans="1:57" ht="12.75">
      <c r="A243" s="243"/>
      <c r="B243" s="244" t="s">
        <v>1971</v>
      </c>
      <c r="C243" s="245" t="s">
        <v>799</v>
      </c>
      <c r="D243" s="246"/>
      <c r="E243" s="247"/>
      <c r="F243" s="248"/>
      <c r="G243" s="249">
        <f>SUM(G241:G242)</f>
        <v>0</v>
      </c>
      <c r="H243" s="250"/>
      <c r="I243" s="251">
        <f>SUM(I241:I242)</f>
        <v>0</v>
      </c>
      <c r="J243" s="250"/>
      <c r="K243" s="251">
        <f>SUM(K241:K242)</f>
        <v>0</v>
      </c>
      <c r="O243" s="224">
        <v>4</v>
      </c>
      <c r="BA243" s="252">
        <f>SUM(BA241:BA242)</f>
        <v>0</v>
      </c>
      <c r="BB243" s="252">
        <f>SUM(BB241:BB242)</f>
        <v>0</v>
      </c>
      <c r="BC243" s="252">
        <f>SUM(BC241:BC242)</f>
        <v>0</v>
      </c>
      <c r="BD243" s="252">
        <f>SUM(BD241:BD242)</f>
        <v>0</v>
      </c>
      <c r="BE243" s="252">
        <f>SUM(BE241:BE242)</f>
        <v>0</v>
      </c>
    </row>
    <row r="244" spans="1:15" ht="12.75">
      <c r="A244" s="214" t="s">
        <v>1969</v>
      </c>
      <c r="B244" s="215" t="s">
        <v>802</v>
      </c>
      <c r="C244" s="216" t="s">
        <v>803</v>
      </c>
      <c r="D244" s="217"/>
      <c r="E244" s="218"/>
      <c r="F244" s="218"/>
      <c r="G244" s="219"/>
      <c r="H244" s="220"/>
      <c r="I244" s="221"/>
      <c r="J244" s="222"/>
      <c r="K244" s="223"/>
      <c r="O244" s="224">
        <v>1</v>
      </c>
    </row>
    <row r="245" spans="1:80" ht="12.75">
      <c r="A245" s="225">
        <v>84</v>
      </c>
      <c r="B245" s="226" t="s">
        <v>825</v>
      </c>
      <c r="C245" s="227" t="s">
        <v>826</v>
      </c>
      <c r="D245" s="228" t="s">
        <v>237</v>
      </c>
      <c r="E245" s="229">
        <v>121.8615</v>
      </c>
      <c r="F245" s="229"/>
      <c r="G245" s="230">
        <f>E245*F245</f>
        <v>0</v>
      </c>
      <c r="H245" s="231">
        <v>0</v>
      </c>
      <c r="I245" s="232">
        <f>E245*H245</f>
        <v>0</v>
      </c>
      <c r="J245" s="231">
        <v>-0.00115</v>
      </c>
      <c r="K245" s="232">
        <f>E245*J245</f>
        <v>-0.140140725</v>
      </c>
      <c r="O245" s="224">
        <v>2</v>
      </c>
      <c r="AA245" s="197">
        <v>1</v>
      </c>
      <c r="AB245" s="197">
        <v>7</v>
      </c>
      <c r="AC245" s="197">
        <v>7</v>
      </c>
      <c r="AZ245" s="197">
        <v>2</v>
      </c>
      <c r="BA245" s="197">
        <f>IF(AZ245=1,G245,0)</f>
        <v>0</v>
      </c>
      <c r="BB245" s="197">
        <f>IF(AZ245=2,G245,0)</f>
        <v>0</v>
      </c>
      <c r="BC245" s="197">
        <f>IF(AZ245=3,G245,0)</f>
        <v>0</v>
      </c>
      <c r="BD245" s="197">
        <f>IF(AZ245=4,G245,0)</f>
        <v>0</v>
      </c>
      <c r="BE245" s="197">
        <f>IF(AZ245=5,G245,0)</f>
        <v>0</v>
      </c>
      <c r="CA245" s="224">
        <v>1</v>
      </c>
      <c r="CB245" s="224">
        <v>7</v>
      </c>
    </row>
    <row r="246" spans="1:15" ht="33.75">
      <c r="A246" s="233"/>
      <c r="B246" s="237"/>
      <c r="C246" s="808" t="s">
        <v>157</v>
      </c>
      <c r="D246" s="809"/>
      <c r="E246" s="238">
        <v>121.8615</v>
      </c>
      <c r="F246" s="239"/>
      <c r="G246" s="240"/>
      <c r="H246" s="241"/>
      <c r="I246" s="235"/>
      <c r="J246" s="242"/>
      <c r="K246" s="235"/>
      <c r="M246" s="236" t="s">
        <v>157</v>
      </c>
      <c r="O246" s="224"/>
    </row>
    <row r="247" spans="1:80" ht="22.5">
      <c r="A247" s="225">
        <v>85</v>
      </c>
      <c r="B247" s="226" t="s">
        <v>158</v>
      </c>
      <c r="C247" s="227" t="s">
        <v>159</v>
      </c>
      <c r="D247" s="228" t="s">
        <v>237</v>
      </c>
      <c r="E247" s="229">
        <v>11.462</v>
      </c>
      <c r="F247" s="229"/>
      <c r="G247" s="230">
        <f>E247*F247</f>
        <v>0</v>
      </c>
      <c r="H247" s="231">
        <v>0.00021</v>
      </c>
      <c r="I247" s="232">
        <f>E247*H247</f>
        <v>0.00240702</v>
      </c>
      <c r="J247" s="231">
        <v>0</v>
      </c>
      <c r="K247" s="232">
        <f>E247*J247</f>
        <v>0</v>
      </c>
      <c r="O247" s="224">
        <v>2</v>
      </c>
      <c r="AA247" s="197">
        <v>1</v>
      </c>
      <c r="AB247" s="197">
        <v>7</v>
      </c>
      <c r="AC247" s="197">
        <v>7</v>
      </c>
      <c r="AZ247" s="197">
        <v>2</v>
      </c>
      <c r="BA247" s="197">
        <f>IF(AZ247=1,G247,0)</f>
        <v>0</v>
      </c>
      <c r="BB247" s="197">
        <f>IF(AZ247=2,G247,0)</f>
        <v>0</v>
      </c>
      <c r="BC247" s="197">
        <f>IF(AZ247=3,G247,0)</f>
        <v>0</v>
      </c>
      <c r="BD247" s="197">
        <f>IF(AZ247=4,G247,0)</f>
        <v>0</v>
      </c>
      <c r="BE247" s="197">
        <f>IF(AZ247=5,G247,0)</f>
        <v>0</v>
      </c>
      <c r="CA247" s="224">
        <v>1</v>
      </c>
      <c r="CB247" s="224">
        <v>7</v>
      </c>
    </row>
    <row r="248" spans="1:15" ht="12.75">
      <c r="A248" s="233"/>
      <c r="B248" s="237"/>
      <c r="C248" s="808" t="s">
        <v>160</v>
      </c>
      <c r="D248" s="809"/>
      <c r="E248" s="238">
        <v>11.462</v>
      </c>
      <c r="F248" s="239"/>
      <c r="G248" s="240"/>
      <c r="H248" s="241"/>
      <c r="I248" s="235"/>
      <c r="J248" s="242"/>
      <c r="K248" s="235"/>
      <c r="M248" s="263">
        <v>11462</v>
      </c>
      <c r="O248" s="224"/>
    </row>
    <row r="249" spans="1:80" ht="12.75">
      <c r="A249" s="225">
        <v>86</v>
      </c>
      <c r="B249" s="226" t="s">
        <v>161</v>
      </c>
      <c r="C249" s="227" t="s">
        <v>162</v>
      </c>
      <c r="D249" s="228" t="s">
        <v>237</v>
      </c>
      <c r="E249" s="229">
        <v>11.462</v>
      </c>
      <c r="F249" s="229"/>
      <c r="G249" s="230">
        <f>E249*F249</f>
        <v>0</v>
      </c>
      <c r="H249" s="231">
        <v>0.00126</v>
      </c>
      <c r="I249" s="232">
        <f>E249*H249</f>
        <v>0.014442120000000001</v>
      </c>
      <c r="J249" s="231">
        <v>0</v>
      </c>
      <c r="K249" s="232">
        <f>E249*J249</f>
        <v>0</v>
      </c>
      <c r="O249" s="224">
        <v>2</v>
      </c>
      <c r="AA249" s="197">
        <v>1</v>
      </c>
      <c r="AB249" s="197">
        <v>7</v>
      </c>
      <c r="AC249" s="197">
        <v>7</v>
      </c>
      <c r="AZ249" s="197">
        <v>2</v>
      </c>
      <c r="BA249" s="197">
        <f>IF(AZ249=1,G249,0)</f>
        <v>0</v>
      </c>
      <c r="BB249" s="197">
        <f>IF(AZ249=2,G249,0)</f>
        <v>0</v>
      </c>
      <c r="BC249" s="197">
        <f>IF(AZ249=3,G249,0)</f>
        <v>0</v>
      </c>
      <c r="BD249" s="197">
        <f>IF(AZ249=4,G249,0)</f>
        <v>0</v>
      </c>
      <c r="BE249" s="197">
        <f>IF(AZ249=5,G249,0)</f>
        <v>0</v>
      </c>
      <c r="CA249" s="224">
        <v>1</v>
      </c>
      <c r="CB249" s="224">
        <v>7</v>
      </c>
    </row>
    <row r="250" spans="1:15" ht="22.5">
      <c r="A250" s="233"/>
      <c r="B250" s="237"/>
      <c r="C250" s="808" t="s">
        <v>163</v>
      </c>
      <c r="D250" s="809"/>
      <c r="E250" s="238">
        <v>11.462</v>
      </c>
      <c r="F250" s="239"/>
      <c r="G250" s="240"/>
      <c r="H250" s="241"/>
      <c r="I250" s="235"/>
      <c r="J250" s="242"/>
      <c r="K250" s="235"/>
      <c r="M250" s="236" t="s">
        <v>163</v>
      </c>
      <c r="O250" s="224"/>
    </row>
    <row r="251" spans="1:80" ht="22.5">
      <c r="A251" s="225">
        <v>87</v>
      </c>
      <c r="B251" s="226" t="s">
        <v>164</v>
      </c>
      <c r="C251" s="227" t="s">
        <v>165</v>
      </c>
      <c r="D251" s="228" t="s">
        <v>276</v>
      </c>
      <c r="E251" s="229">
        <v>19.31</v>
      </c>
      <c r="F251" s="229"/>
      <c r="G251" s="230">
        <f>E251*F251</f>
        <v>0</v>
      </c>
      <c r="H251" s="231">
        <v>0.00032</v>
      </c>
      <c r="I251" s="232">
        <f>E251*H251</f>
        <v>0.0061792</v>
      </c>
      <c r="J251" s="231">
        <v>0</v>
      </c>
      <c r="K251" s="232">
        <f>E251*J251</f>
        <v>0</v>
      </c>
      <c r="O251" s="224">
        <v>2</v>
      </c>
      <c r="AA251" s="197">
        <v>1</v>
      </c>
      <c r="AB251" s="197">
        <v>7</v>
      </c>
      <c r="AC251" s="197">
        <v>7</v>
      </c>
      <c r="AZ251" s="197">
        <v>2</v>
      </c>
      <c r="BA251" s="197">
        <f>IF(AZ251=1,G251,0)</f>
        <v>0</v>
      </c>
      <c r="BB251" s="197">
        <f>IF(AZ251=2,G251,0)</f>
        <v>0</v>
      </c>
      <c r="BC251" s="197">
        <f>IF(AZ251=3,G251,0)</f>
        <v>0</v>
      </c>
      <c r="BD251" s="197">
        <f>IF(AZ251=4,G251,0)</f>
        <v>0</v>
      </c>
      <c r="BE251" s="197">
        <f>IF(AZ251=5,G251,0)</f>
        <v>0</v>
      </c>
      <c r="CA251" s="224">
        <v>1</v>
      </c>
      <c r="CB251" s="224">
        <v>7</v>
      </c>
    </row>
    <row r="252" spans="1:15" ht="22.5">
      <c r="A252" s="233"/>
      <c r="B252" s="237"/>
      <c r="C252" s="808" t="s">
        <v>166</v>
      </c>
      <c r="D252" s="809"/>
      <c r="E252" s="238">
        <v>19.31</v>
      </c>
      <c r="F252" s="239"/>
      <c r="G252" s="240"/>
      <c r="H252" s="241"/>
      <c r="I252" s="235"/>
      <c r="J252" s="242"/>
      <c r="K252" s="235"/>
      <c r="M252" s="236" t="s">
        <v>166</v>
      </c>
      <c r="O252" s="224"/>
    </row>
    <row r="253" spans="1:80" ht="22.5">
      <c r="A253" s="225">
        <v>88</v>
      </c>
      <c r="B253" s="226" t="s">
        <v>167</v>
      </c>
      <c r="C253" s="227" t="s">
        <v>168</v>
      </c>
      <c r="D253" s="228" t="s">
        <v>325</v>
      </c>
      <c r="E253" s="229">
        <v>12</v>
      </c>
      <c r="F253" s="229"/>
      <c r="G253" s="230">
        <f>E253*F253</f>
        <v>0</v>
      </c>
      <c r="H253" s="231">
        <v>0.00043</v>
      </c>
      <c r="I253" s="232">
        <f>E253*H253</f>
        <v>0.00516</v>
      </c>
      <c r="J253" s="231">
        <v>0</v>
      </c>
      <c r="K253" s="232">
        <f>E253*J253</f>
        <v>0</v>
      </c>
      <c r="O253" s="224">
        <v>2</v>
      </c>
      <c r="AA253" s="197">
        <v>1</v>
      </c>
      <c r="AB253" s="197">
        <v>7</v>
      </c>
      <c r="AC253" s="197">
        <v>7</v>
      </c>
      <c r="AZ253" s="197">
        <v>2</v>
      </c>
      <c r="BA253" s="197">
        <f>IF(AZ253=1,G253,0)</f>
        <v>0</v>
      </c>
      <c r="BB253" s="197">
        <f>IF(AZ253=2,G253,0)</f>
        <v>0</v>
      </c>
      <c r="BC253" s="197">
        <f>IF(AZ253=3,G253,0)</f>
        <v>0</v>
      </c>
      <c r="BD253" s="197">
        <f>IF(AZ253=4,G253,0)</f>
        <v>0</v>
      </c>
      <c r="BE253" s="197">
        <f>IF(AZ253=5,G253,0)</f>
        <v>0</v>
      </c>
      <c r="CA253" s="224">
        <v>1</v>
      </c>
      <c r="CB253" s="224">
        <v>7</v>
      </c>
    </row>
    <row r="254" spans="1:15" ht="12.75">
      <c r="A254" s="233"/>
      <c r="B254" s="237"/>
      <c r="C254" s="808" t="s">
        <v>169</v>
      </c>
      <c r="D254" s="809"/>
      <c r="E254" s="238">
        <v>12</v>
      </c>
      <c r="F254" s="239"/>
      <c r="G254" s="240"/>
      <c r="H254" s="241"/>
      <c r="I254" s="235"/>
      <c r="J254" s="242"/>
      <c r="K254" s="235"/>
      <c r="M254" s="236">
        <v>12</v>
      </c>
      <c r="O254" s="224"/>
    </row>
    <row r="255" spans="1:80" ht="12.75">
      <c r="A255" s="225">
        <v>89</v>
      </c>
      <c r="B255" s="226" t="s">
        <v>828</v>
      </c>
      <c r="C255" s="227" t="s">
        <v>829</v>
      </c>
      <c r="D255" s="228" t="s">
        <v>1671</v>
      </c>
      <c r="E255" s="229">
        <v>76.173835</v>
      </c>
      <c r="F255" s="229"/>
      <c r="G255" s="230">
        <f aca="true" t="shared" si="8" ref="G255:G262">E255*F255</f>
        <v>0</v>
      </c>
      <c r="H255" s="231">
        <v>0</v>
      </c>
      <c r="I255" s="232">
        <f aca="true" t="shared" si="9" ref="I255:I262">E255*H255</f>
        <v>0</v>
      </c>
      <c r="J255" s="231"/>
      <c r="K255" s="232">
        <f aca="true" t="shared" si="10" ref="K255:K262">E255*J255</f>
        <v>0</v>
      </c>
      <c r="O255" s="224">
        <v>2</v>
      </c>
      <c r="AA255" s="197">
        <v>7</v>
      </c>
      <c r="AB255" s="197">
        <v>1002</v>
      </c>
      <c r="AC255" s="197">
        <v>5</v>
      </c>
      <c r="AZ255" s="197">
        <v>2</v>
      </c>
      <c r="BA255" s="197">
        <f aca="true" t="shared" si="11" ref="BA255:BA262">IF(AZ255=1,G255,0)</f>
        <v>0</v>
      </c>
      <c r="BB255" s="197">
        <f aca="true" t="shared" si="12" ref="BB255:BB262">IF(AZ255=2,G255,0)</f>
        <v>0</v>
      </c>
      <c r="BC255" s="197">
        <f aca="true" t="shared" si="13" ref="BC255:BC262">IF(AZ255=3,G255,0)</f>
        <v>0</v>
      </c>
      <c r="BD255" s="197">
        <f aca="true" t="shared" si="14" ref="BD255:BD262">IF(AZ255=4,G255,0)</f>
        <v>0</v>
      </c>
      <c r="BE255" s="197">
        <f aca="true" t="shared" si="15" ref="BE255:BE262">IF(AZ255=5,G255,0)</f>
        <v>0</v>
      </c>
      <c r="CA255" s="224">
        <v>7</v>
      </c>
      <c r="CB255" s="224">
        <v>1002</v>
      </c>
    </row>
    <row r="256" spans="1:80" ht="12.75">
      <c r="A256" s="225">
        <v>90</v>
      </c>
      <c r="B256" s="226" t="s">
        <v>783</v>
      </c>
      <c r="C256" s="227" t="s">
        <v>784</v>
      </c>
      <c r="D256" s="228" t="s">
        <v>244</v>
      </c>
      <c r="E256" s="229">
        <v>0.140140725</v>
      </c>
      <c r="F256" s="229"/>
      <c r="G256" s="230">
        <f t="shared" si="8"/>
        <v>0</v>
      </c>
      <c r="H256" s="231">
        <v>0</v>
      </c>
      <c r="I256" s="232">
        <f t="shared" si="9"/>
        <v>0</v>
      </c>
      <c r="J256" s="231"/>
      <c r="K256" s="232">
        <f t="shared" si="10"/>
        <v>0</v>
      </c>
      <c r="O256" s="224">
        <v>2</v>
      </c>
      <c r="AA256" s="197">
        <v>8</v>
      </c>
      <c r="AB256" s="197">
        <v>0</v>
      </c>
      <c r="AC256" s="197">
        <v>3</v>
      </c>
      <c r="AZ256" s="197">
        <v>2</v>
      </c>
      <c r="BA256" s="197">
        <f t="shared" si="11"/>
        <v>0</v>
      </c>
      <c r="BB256" s="197">
        <f t="shared" si="12"/>
        <v>0</v>
      </c>
      <c r="BC256" s="197">
        <f t="shared" si="13"/>
        <v>0</v>
      </c>
      <c r="BD256" s="197">
        <f t="shared" si="14"/>
        <v>0</v>
      </c>
      <c r="BE256" s="197">
        <f t="shared" si="15"/>
        <v>0</v>
      </c>
      <c r="CA256" s="224">
        <v>8</v>
      </c>
      <c r="CB256" s="224">
        <v>0</v>
      </c>
    </row>
    <row r="257" spans="1:80" ht="12.75">
      <c r="A257" s="225">
        <v>91</v>
      </c>
      <c r="B257" s="226" t="s">
        <v>785</v>
      </c>
      <c r="C257" s="227" t="s">
        <v>786</v>
      </c>
      <c r="D257" s="228" t="s">
        <v>244</v>
      </c>
      <c r="E257" s="229">
        <v>0.140140725</v>
      </c>
      <c r="F257" s="229"/>
      <c r="G257" s="230">
        <f t="shared" si="8"/>
        <v>0</v>
      </c>
      <c r="H257" s="231">
        <v>0</v>
      </c>
      <c r="I257" s="232">
        <f t="shared" si="9"/>
        <v>0</v>
      </c>
      <c r="J257" s="231"/>
      <c r="K257" s="232">
        <f t="shared" si="10"/>
        <v>0</v>
      </c>
      <c r="O257" s="224">
        <v>2</v>
      </c>
      <c r="AA257" s="197">
        <v>8</v>
      </c>
      <c r="AB257" s="197">
        <v>1</v>
      </c>
      <c r="AC257" s="197">
        <v>3</v>
      </c>
      <c r="AZ257" s="197">
        <v>2</v>
      </c>
      <c r="BA257" s="197">
        <f t="shared" si="11"/>
        <v>0</v>
      </c>
      <c r="BB257" s="197">
        <f t="shared" si="12"/>
        <v>0</v>
      </c>
      <c r="BC257" s="197">
        <f t="shared" si="13"/>
        <v>0</v>
      </c>
      <c r="BD257" s="197">
        <f t="shared" si="14"/>
        <v>0</v>
      </c>
      <c r="BE257" s="197">
        <f t="shared" si="15"/>
        <v>0</v>
      </c>
      <c r="CA257" s="224">
        <v>8</v>
      </c>
      <c r="CB257" s="224">
        <v>1</v>
      </c>
    </row>
    <row r="258" spans="1:80" ht="12.75">
      <c r="A258" s="225">
        <v>92</v>
      </c>
      <c r="B258" s="226" t="s">
        <v>787</v>
      </c>
      <c r="C258" s="227" t="s">
        <v>788</v>
      </c>
      <c r="D258" s="228" t="s">
        <v>244</v>
      </c>
      <c r="E258" s="229">
        <v>1.261266525</v>
      </c>
      <c r="F258" s="229"/>
      <c r="G258" s="230">
        <f t="shared" si="8"/>
        <v>0</v>
      </c>
      <c r="H258" s="231">
        <v>0</v>
      </c>
      <c r="I258" s="232">
        <f t="shared" si="9"/>
        <v>0</v>
      </c>
      <c r="J258" s="231"/>
      <c r="K258" s="232">
        <f t="shared" si="10"/>
        <v>0</v>
      </c>
      <c r="O258" s="224">
        <v>2</v>
      </c>
      <c r="AA258" s="197">
        <v>8</v>
      </c>
      <c r="AB258" s="197">
        <v>1</v>
      </c>
      <c r="AC258" s="197">
        <v>3</v>
      </c>
      <c r="AZ258" s="197">
        <v>2</v>
      </c>
      <c r="BA258" s="197">
        <f t="shared" si="11"/>
        <v>0</v>
      </c>
      <c r="BB258" s="197">
        <f t="shared" si="12"/>
        <v>0</v>
      </c>
      <c r="BC258" s="197">
        <f t="shared" si="13"/>
        <v>0</v>
      </c>
      <c r="BD258" s="197">
        <f t="shared" si="14"/>
        <v>0</v>
      </c>
      <c r="BE258" s="197">
        <f t="shared" si="15"/>
        <v>0</v>
      </c>
      <c r="CA258" s="224">
        <v>8</v>
      </c>
      <c r="CB258" s="224">
        <v>1</v>
      </c>
    </row>
    <row r="259" spans="1:80" ht="12.75">
      <c r="A259" s="225">
        <v>93</v>
      </c>
      <c r="B259" s="226" t="s">
        <v>789</v>
      </c>
      <c r="C259" s="227" t="s">
        <v>790</v>
      </c>
      <c r="D259" s="228" t="s">
        <v>244</v>
      </c>
      <c r="E259" s="229">
        <v>0.140140725</v>
      </c>
      <c r="F259" s="229"/>
      <c r="G259" s="230">
        <f t="shared" si="8"/>
        <v>0</v>
      </c>
      <c r="H259" s="231">
        <v>0</v>
      </c>
      <c r="I259" s="232">
        <f t="shared" si="9"/>
        <v>0</v>
      </c>
      <c r="J259" s="231"/>
      <c r="K259" s="232">
        <f t="shared" si="10"/>
        <v>0</v>
      </c>
      <c r="O259" s="224">
        <v>2</v>
      </c>
      <c r="AA259" s="197">
        <v>8</v>
      </c>
      <c r="AB259" s="197">
        <v>1</v>
      </c>
      <c r="AC259" s="197">
        <v>3</v>
      </c>
      <c r="AZ259" s="197">
        <v>2</v>
      </c>
      <c r="BA259" s="197">
        <f t="shared" si="11"/>
        <v>0</v>
      </c>
      <c r="BB259" s="197">
        <f t="shared" si="12"/>
        <v>0</v>
      </c>
      <c r="BC259" s="197">
        <f t="shared" si="13"/>
        <v>0</v>
      </c>
      <c r="BD259" s="197">
        <f t="shared" si="14"/>
        <v>0</v>
      </c>
      <c r="BE259" s="197">
        <f t="shared" si="15"/>
        <v>0</v>
      </c>
      <c r="CA259" s="224">
        <v>8</v>
      </c>
      <c r="CB259" s="224">
        <v>1</v>
      </c>
    </row>
    <row r="260" spans="1:80" ht="12.75">
      <c r="A260" s="225">
        <v>94</v>
      </c>
      <c r="B260" s="226" t="s">
        <v>791</v>
      </c>
      <c r="C260" s="227" t="s">
        <v>792</v>
      </c>
      <c r="D260" s="228" t="s">
        <v>244</v>
      </c>
      <c r="E260" s="229">
        <v>0.28028145</v>
      </c>
      <c r="F260" s="229"/>
      <c r="G260" s="230">
        <f t="shared" si="8"/>
        <v>0</v>
      </c>
      <c r="H260" s="231">
        <v>0</v>
      </c>
      <c r="I260" s="232">
        <f t="shared" si="9"/>
        <v>0</v>
      </c>
      <c r="J260" s="231"/>
      <c r="K260" s="232">
        <f t="shared" si="10"/>
        <v>0</v>
      </c>
      <c r="O260" s="224">
        <v>2</v>
      </c>
      <c r="AA260" s="197">
        <v>8</v>
      </c>
      <c r="AB260" s="197">
        <v>0</v>
      </c>
      <c r="AC260" s="197">
        <v>3</v>
      </c>
      <c r="AZ260" s="197">
        <v>2</v>
      </c>
      <c r="BA260" s="197">
        <f t="shared" si="11"/>
        <v>0</v>
      </c>
      <c r="BB260" s="197">
        <f t="shared" si="12"/>
        <v>0</v>
      </c>
      <c r="BC260" s="197">
        <f t="shared" si="13"/>
        <v>0</v>
      </c>
      <c r="BD260" s="197">
        <f t="shared" si="14"/>
        <v>0</v>
      </c>
      <c r="BE260" s="197">
        <f t="shared" si="15"/>
        <v>0</v>
      </c>
      <c r="CA260" s="224">
        <v>8</v>
      </c>
      <c r="CB260" s="224">
        <v>0</v>
      </c>
    </row>
    <row r="261" spans="1:80" ht="12.75">
      <c r="A261" s="225">
        <v>95</v>
      </c>
      <c r="B261" s="226" t="s">
        <v>793</v>
      </c>
      <c r="C261" s="227" t="s">
        <v>794</v>
      </c>
      <c r="D261" s="228" t="s">
        <v>244</v>
      </c>
      <c r="E261" s="229">
        <v>0.140140725</v>
      </c>
      <c r="F261" s="229"/>
      <c r="G261" s="230">
        <f t="shared" si="8"/>
        <v>0</v>
      </c>
      <c r="H261" s="231">
        <v>0</v>
      </c>
      <c r="I261" s="232">
        <f t="shared" si="9"/>
        <v>0</v>
      </c>
      <c r="J261" s="231"/>
      <c r="K261" s="232">
        <f t="shared" si="10"/>
        <v>0</v>
      </c>
      <c r="O261" s="224">
        <v>2</v>
      </c>
      <c r="AA261" s="197">
        <v>8</v>
      </c>
      <c r="AB261" s="197">
        <v>0</v>
      </c>
      <c r="AC261" s="197">
        <v>3</v>
      </c>
      <c r="AZ261" s="197">
        <v>2</v>
      </c>
      <c r="BA261" s="197">
        <f t="shared" si="11"/>
        <v>0</v>
      </c>
      <c r="BB261" s="197">
        <f t="shared" si="12"/>
        <v>0</v>
      </c>
      <c r="BC261" s="197">
        <f t="shared" si="13"/>
        <v>0</v>
      </c>
      <c r="BD261" s="197">
        <f t="shared" si="14"/>
        <v>0</v>
      </c>
      <c r="BE261" s="197">
        <f t="shared" si="15"/>
        <v>0</v>
      </c>
      <c r="CA261" s="224">
        <v>8</v>
      </c>
      <c r="CB261" s="224">
        <v>0</v>
      </c>
    </row>
    <row r="262" spans="1:80" ht="12.75">
      <c r="A262" s="225">
        <v>96</v>
      </c>
      <c r="B262" s="226" t="s">
        <v>830</v>
      </c>
      <c r="C262" s="227" t="s">
        <v>831</v>
      </c>
      <c r="D262" s="228" t="s">
        <v>244</v>
      </c>
      <c r="E262" s="229">
        <v>0.140140725</v>
      </c>
      <c r="F262" s="229"/>
      <c r="G262" s="230">
        <f t="shared" si="8"/>
        <v>0</v>
      </c>
      <c r="H262" s="231">
        <v>0</v>
      </c>
      <c r="I262" s="232">
        <f t="shared" si="9"/>
        <v>0</v>
      </c>
      <c r="J262" s="231"/>
      <c r="K262" s="232">
        <f t="shared" si="10"/>
        <v>0</v>
      </c>
      <c r="O262" s="224">
        <v>2</v>
      </c>
      <c r="AA262" s="197">
        <v>8</v>
      </c>
      <c r="AB262" s="197">
        <v>0</v>
      </c>
      <c r="AC262" s="197">
        <v>3</v>
      </c>
      <c r="AZ262" s="197">
        <v>2</v>
      </c>
      <c r="BA262" s="197">
        <f t="shared" si="11"/>
        <v>0</v>
      </c>
      <c r="BB262" s="197">
        <f t="shared" si="12"/>
        <v>0</v>
      </c>
      <c r="BC262" s="197">
        <f t="shared" si="13"/>
        <v>0</v>
      </c>
      <c r="BD262" s="197">
        <f t="shared" si="14"/>
        <v>0</v>
      </c>
      <c r="BE262" s="197">
        <f t="shared" si="15"/>
        <v>0</v>
      </c>
      <c r="CA262" s="224">
        <v>8</v>
      </c>
      <c r="CB262" s="224">
        <v>0</v>
      </c>
    </row>
    <row r="263" spans="1:57" ht="12.75">
      <c r="A263" s="243"/>
      <c r="B263" s="244" t="s">
        <v>1971</v>
      </c>
      <c r="C263" s="245" t="s">
        <v>824</v>
      </c>
      <c r="D263" s="246"/>
      <c r="E263" s="247"/>
      <c r="F263" s="248"/>
      <c r="G263" s="249">
        <f>SUM(G244:G262)</f>
        <v>0</v>
      </c>
      <c r="H263" s="250"/>
      <c r="I263" s="251">
        <f>SUM(I244:I262)</f>
        <v>0.02818834</v>
      </c>
      <c r="J263" s="250"/>
      <c r="K263" s="251">
        <f>SUM(K244:K262)</f>
        <v>-0.140140725</v>
      </c>
      <c r="O263" s="224">
        <v>4</v>
      </c>
      <c r="BA263" s="252">
        <f>SUM(BA244:BA262)</f>
        <v>0</v>
      </c>
      <c r="BB263" s="252">
        <f>SUM(BB244:BB262)</f>
        <v>0</v>
      </c>
      <c r="BC263" s="252">
        <f>SUM(BC244:BC262)</f>
        <v>0</v>
      </c>
      <c r="BD263" s="252">
        <f>SUM(BD244:BD262)</f>
        <v>0</v>
      </c>
      <c r="BE263" s="252">
        <f>SUM(BE244:BE262)</f>
        <v>0</v>
      </c>
    </row>
    <row r="264" spans="1:15" ht="12.75">
      <c r="A264" s="214" t="s">
        <v>1969</v>
      </c>
      <c r="B264" s="215" t="s">
        <v>832</v>
      </c>
      <c r="C264" s="216" t="s">
        <v>833</v>
      </c>
      <c r="D264" s="217"/>
      <c r="E264" s="218"/>
      <c r="F264" s="218"/>
      <c r="G264" s="219"/>
      <c r="H264" s="220"/>
      <c r="I264" s="221"/>
      <c r="J264" s="222"/>
      <c r="K264" s="223"/>
      <c r="O264" s="224">
        <v>1</v>
      </c>
    </row>
    <row r="265" spans="1:80" ht="12.75">
      <c r="A265" s="225">
        <v>97</v>
      </c>
      <c r="B265" s="226" t="s">
        <v>835</v>
      </c>
      <c r="C265" s="227" t="s">
        <v>836</v>
      </c>
      <c r="D265" s="228" t="s">
        <v>237</v>
      </c>
      <c r="E265" s="229">
        <v>121.8615</v>
      </c>
      <c r="F265" s="229"/>
      <c r="G265" s="230">
        <f>E265*F265</f>
        <v>0</v>
      </c>
      <c r="H265" s="231">
        <v>0</v>
      </c>
      <c r="I265" s="232">
        <f>E265*H265</f>
        <v>0</v>
      </c>
      <c r="J265" s="231">
        <v>-0.00044</v>
      </c>
      <c r="K265" s="232">
        <f>E265*J265</f>
        <v>-0.05361906</v>
      </c>
      <c r="O265" s="224">
        <v>2</v>
      </c>
      <c r="AA265" s="197">
        <v>1</v>
      </c>
      <c r="AB265" s="197">
        <v>7</v>
      </c>
      <c r="AC265" s="197">
        <v>7</v>
      </c>
      <c r="AZ265" s="197">
        <v>2</v>
      </c>
      <c r="BA265" s="197">
        <f>IF(AZ265=1,G265,0)</f>
        <v>0</v>
      </c>
      <c r="BB265" s="197">
        <f>IF(AZ265=2,G265,0)</f>
        <v>0</v>
      </c>
      <c r="BC265" s="197">
        <f>IF(AZ265=3,G265,0)</f>
        <v>0</v>
      </c>
      <c r="BD265" s="197">
        <f>IF(AZ265=4,G265,0)</f>
        <v>0</v>
      </c>
      <c r="BE265" s="197">
        <f>IF(AZ265=5,G265,0)</f>
        <v>0</v>
      </c>
      <c r="CA265" s="224">
        <v>1</v>
      </c>
      <c r="CB265" s="224">
        <v>7</v>
      </c>
    </row>
    <row r="266" spans="1:15" ht="33.75">
      <c r="A266" s="233"/>
      <c r="B266" s="237"/>
      <c r="C266" s="808" t="s">
        <v>170</v>
      </c>
      <c r="D266" s="809"/>
      <c r="E266" s="238">
        <v>121.8615</v>
      </c>
      <c r="F266" s="239"/>
      <c r="G266" s="240"/>
      <c r="H266" s="241"/>
      <c r="I266" s="235"/>
      <c r="J266" s="242"/>
      <c r="K266" s="235"/>
      <c r="M266" s="236" t="s">
        <v>170</v>
      </c>
      <c r="O266" s="224"/>
    </row>
    <row r="267" spans="1:80" ht="12.75">
      <c r="A267" s="225">
        <v>98</v>
      </c>
      <c r="B267" s="226" t="s">
        <v>840</v>
      </c>
      <c r="C267" s="227" t="s">
        <v>841</v>
      </c>
      <c r="D267" s="228" t="s">
        <v>237</v>
      </c>
      <c r="E267" s="229">
        <v>217.33</v>
      </c>
      <c r="F267" s="229"/>
      <c r="G267" s="230">
        <f>E267*F267</f>
        <v>0</v>
      </c>
      <c r="H267" s="231">
        <v>0</v>
      </c>
      <c r="I267" s="232">
        <f>E267*H267</f>
        <v>0</v>
      </c>
      <c r="J267" s="231">
        <v>0</v>
      </c>
      <c r="K267" s="232">
        <f>E267*J267</f>
        <v>0</v>
      </c>
      <c r="O267" s="224">
        <v>2</v>
      </c>
      <c r="AA267" s="197">
        <v>1</v>
      </c>
      <c r="AB267" s="197">
        <v>7</v>
      </c>
      <c r="AC267" s="197">
        <v>7</v>
      </c>
      <c r="AZ267" s="197">
        <v>2</v>
      </c>
      <c r="BA267" s="197">
        <f>IF(AZ267=1,G267,0)</f>
        <v>0</v>
      </c>
      <c r="BB267" s="197">
        <f>IF(AZ267=2,G267,0)</f>
        <v>0</v>
      </c>
      <c r="BC267" s="197">
        <f>IF(AZ267=3,G267,0)</f>
        <v>0</v>
      </c>
      <c r="BD267" s="197">
        <f>IF(AZ267=4,G267,0)</f>
        <v>0</v>
      </c>
      <c r="BE267" s="197">
        <f>IF(AZ267=5,G267,0)</f>
        <v>0</v>
      </c>
      <c r="CA267" s="224">
        <v>1</v>
      </c>
      <c r="CB267" s="224">
        <v>7</v>
      </c>
    </row>
    <row r="268" spans="1:15" ht="12.75">
      <c r="A268" s="233"/>
      <c r="B268" s="237"/>
      <c r="C268" s="808" t="s">
        <v>171</v>
      </c>
      <c r="D268" s="809"/>
      <c r="E268" s="238">
        <v>0</v>
      </c>
      <c r="F268" s="239"/>
      <c r="G268" s="240"/>
      <c r="H268" s="241"/>
      <c r="I268" s="235"/>
      <c r="J268" s="242"/>
      <c r="K268" s="235"/>
      <c r="M268" s="236" t="s">
        <v>171</v>
      </c>
      <c r="O268" s="224"/>
    </row>
    <row r="269" spans="1:15" ht="12.75">
      <c r="A269" s="233"/>
      <c r="B269" s="237"/>
      <c r="C269" s="808" t="s">
        <v>48</v>
      </c>
      <c r="D269" s="809"/>
      <c r="E269" s="238">
        <v>8.8</v>
      </c>
      <c r="F269" s="239"/>
      <c r="G269" s="240"/>
      <c r="H269" s="241"/>
      <c r="I269" s="235"/>
      <c r="J269" s="242"/>
      <c r="K269" s="235"/>
      <c r="M269" s="236" t="s">
        <v>48</v>
      </c>
      <c r="O269" s="224"/>
    </row>
    <row r="270" spans="1:15" ht="12.75">
      <c r="A270" s="233"/>
      <c r="B270" s="237"/>
      <c r="C270" s="808" t="s">
        <v>49</v>
      </c>
      <c r="D270" s="809"/>
      <c r="E270" s="238">
        <v>19.4</v>
      </c>
      <c r="F270" s="239"/>
      <c r="G270" s="240"/>
      <c r="H270" s="241"/>
      <c r="I270" s="235"/>
      <c r="J270" s="242"/>
      <c r="K270" s="235"/>
      <c r="M270" s="236" t="s">
        <v>49</v>
      </c>
      <c r="O270" s="224"/>
    </row>
    <row r="271" spans="1:15" ht="12.75">
      <c r="A271" s="233"/>
      <c r="B271" s="237"/>
      <c r="C271" s="808" t="s">
        <v>50</v>
      </c>
      <c r="D271" s="809"/>
      <c r="E271" s="238">
        <v>119.4</v>
      </c>
      <c r="F271" s="239"/>
      <c r="G271" s="240"/>
      <c r="H271" s="241"/>
      <c r="I271" s="235"/>
      <c r="J271" s="242"/>
      <c r="K271" s="235"/>
      <c r="M271" s="236" t="s">
        <v>50</v>
      </c>
      <c r="O271" s="224"/>
    </row>
    <row r="272" spans="1:15" ht="12.75">
      <c r="A272" s="233"/>
      <c r="B272" s="237"/>
      <c r="C272" s="808" t="s">
        <v>172</v>
      </c>
      <c r="D272" s="809"/>
      <c r="E272" s="238">
        <v>37.895</v>
      </c>
      <c r="F272" s="239"/>
      <c r="G272" s="240"/>
      <c r="H272" s="241"/>
      <c r="I272" s="235"/>
      <c r="J272" s="242"/>
      <c r="K272" s="235"/>
      <c r="M272" s="236" t="s">
        <v>172</v>
      </c>
      <c r="O272" s="224"/>
    </row>
    <row r="273" spans="1:15" ht="12.75">
      <c r="A273" s="233"/>
      <c r="B273" s="237"/>
      <c r="C273" s="808" t="s">
        <v>173</v>
      </c>
      <c r="D273" s="809"/>
      <c r="E273" s="238">
        <v>10.305</v>
      </c>
      <c r="F273" s="239"/>
      <c r="G273" s="240"/>
      <c r="H273" s="241"/>
      <c r="I273" s="235"/>
      <c r="J273" s="242"/>
      <c r="K273" s="235"/>
      <c r="M273" s="236" t="s">
        <v>173</v>
      </c>
      <c r="O273" s="224"/>
    </row>
    <row r="274" spans="1:15" ht="12.75">
      <c r="A274" s="233"/>
      <c r="B274" s="237"/>
      <c r="C274" s="808" t="s">
        <v>174</v>
      </c>
      <c r="D274" s="809"/>
      <c r="E274" s="238">
        <v>8.08</v>
      </c>
      <c r="F274" s="239"/>
      <c r="G274" s="240"/>
      <c r="H274" s="241"/>
      <c r="I274" s="235"/>
      <c r="J274" s="242"/>
      <c r="K274" s="235"/>
      <c r="M274" s="236" t="s">
        <v>174</v>
      </c>
      <c r="O274" s="224"/>
    </row>
    <row r="275" spans="1:15" ht="12.75">
      <c r="A275" s="233"/>
      <c r="B275" s="237"/>
      <c r="C275" s="808" t="s">
        <v>52</v>
      </c>
      <c r="D275" s="809"/>
      <c r="E275" s="238">
        <v>13.45</v>
      </c>
      <c r="F275" s="239"/>
      <c r="G275" s="240"/>
      <c r="H275" s="241"/>
      <c r="I275" s="235"/>
      <c r="J275" s="242"/>
      <c r="K275" s="235"/>
      <c r="M275" s="236" t="s">
        <v>52</v>
      </c>
      <c r="O275" s="224"/>
    </row>
    <row r="276" spans="1:80" ht="12.75">
      <c r="A276" s="225">
        <v>99</v>
      </c>
      <c r="B276" s="226" t="s">
        <v>842</v>
      </c>
      <c r="C276" s="227" t="s">
        <v>843</v>
      </c>
      <c r="D276" s="228" t="s">
        <v>237</v>
      </c>
      <c r="E276" s="229">
        <v>217.33</v>
      </c>
      <c r="F276" s="229"/>
      <c r="G276" s="230">
        <f>E276*F276</f>
        <v>0</v>
      </c>
      <c r="H276" s="231">
        <v>1E-05</v>
      </c>
      <c r="I276" s="232">
        <f>E276*H276</f>
        <v>0.0021733000000000004</v>
      </c>
      <c r="J276" s="231">
        <v>0</v>
      </c>
      <c r="K276" s="232">
        <f>E276*J276</f>
        <v>0</v>
      </c>
      <c r="O276" s="224">
        <v>2</v>
      </c>
      <c r="AA276" s="197">
        <v>1</v>
      </c>
      <c r="AB276" s="197">
        <v>7</v>
      </c>
      <c r="AC276" s="197">
        <v>7</v>
      </c>
      <c r="AZ276" s="197">
        <v>2</v>
      </c>
      <c r="BA276" s="197">
        <f>IF(AZ276=1,G276,0)</f>
        <v>0</v>
      </c>
      <c r="BB276" s="197">
        <f>IF(AZ276=2,G276,0)</f>
        <v>0</v>
      </c>
      <c r="BC276" s="197">
        <f>IF(AZ276=3,G276,0)</f>
        <v>0</v>
      </c>
      <c r="BD276" s="197">
        <f>IF(AZ276=4,G276,0)</f>
        <v>0</v>
      </c>
      <c r="BE276" s="197">
        <f>IF(AZ276=5,G276,0)</f>
        <v>0</v>
      </c>
      <c r="CA276" s="224">
        <v>1</v>
      </c>
      <c r="CB276" s="224">
        <v>7</v>
      </c>
    </row>
    <row r="277" spans="1:15" ht="12.75">
      <c r="A277" s="233"/>
      <c r="B277" s="237"/>
      <c r="C277" s="808" t="s">
        <v>171</v>
      </c>
      <c r="D277" s="809"/>
      <c r="E277" s="238">
        <v>0</v>
      </c>
      <c r="F277" s="239"/>
      <c r="G277" s="240"/>
      <c r="H277" s="241"/>
      <c r="I277" s="235"/>
      <c r="J277" s="242"/>
      <c r="K277" s="235"/>
      <c r="M277" s="236" t="s">
        <v>171</v>
      </c>
      <c r="O277" s="224"/>
    </row>
    <row r="278" spans="1:15" ht="12.75">
      <c r="A278" s="233"/>
      <c r="B278" s="237"/>
      <c r="C278" s="808" t="s">
        <v>48</v>
      </c>
      <c r="D278" s="809"/>
      <c r="E278" s="238">
        <v>8.8</v>
      </c>
      <c r="F278" s="239"/>
      <c r="G278" s="240"/>
      <c r="H278" s="241"/>
      <c r="I278" s="235"/>
      <c r="J278" s="242"/>
      <c r="K278" s="235"/>
      <c r="M278" s="236" t="s">
        <v>48</v>
      </c>
      <c r="O278" s="224"/>
    </row>
    <row r="279" spans="1:15" ht="12.75">
      <c r="A279" s="233"/>
      <c r="B279" s="237"/>
      <c r="C279" s="808" t="s">
        <v>49</v>
      </c>
      <c r="D279" s="809"/>
      <c r="E279" s="238">
        <v>19.4</v>
      </c>
      <c r="F279" s="239"/>
      <c r="G279" s="240"/>
      <c r="H279" s="241"/>
      <c r="I279" s="235"/>
      <c r="J279" s="242"/>
      <c r="K279" s="235"/>
      <c r="M279" s="236" t="s">
        <v>49</v>
      </c>
      <c r="O279" s="224"/>
    </row>
    <row r="280" spans="1:15" ht="12.75">
      <c r="A280" s="233"/>
      <c r="B280" s="237"/>
      <c r="C280" s="808" t="s">
        <v>50</v>
      </c>
      <c r="D280" s="809"/>
      <c r="E280" s="238">
        <v>119.4</v>
      </c>
      <c r="F280" s="239"/>
      <c r="G280" s="240"/>
      <c r="H280" s="241"/>
      <c r="I280" s="235"/>
      <c r="J280" s="242"/>
      <c r="K280" s="235"/>
      <c r="M280" s="236" t="s">
        <v>50</v>
      </c>
      <c r="O280" s="224"/>
    </row>
    <row r="281" spans="1:15" ht="12.75">
      <c r="A281" s="233"/>
      <c r="B281" s="237"/>
      <c r="C281" s="808" t="s">
        <v>175</v>
      </c>
      <c r="D281" s="809"/>
      <c r="E281" s="238">
        <v>37.895</v>
      </c>
      <c r="F281" s="239"/>
      <c r="G281" s="240"/>
      <c r="H281" s="241"/>
      <c r="I281" s="235"/>
      <c r="J281" s="242"/>
      <c r="K281" s="235"/>
      <c r="M281" s="236" t="s">
        <v>175</v>
      </c>
      <c r="O281" s="224"/>
    </row>
    <row r="282" spans="1:15" ht="12.75">
      <c r="A282" s="233"/>
      <c r="B282" s="237"/>
      <c r="C282" s="808" t="s">
        <v>176</v>
      </c>
      <c r="D282" s="809"/>
      <c r="E282" s="238">
        <v>10.305</v>
      </c>
      <c r="F282" s="239"/>
      <c r="G282" s="240"/>
      <c r="H282" s="241"/>
      <c r="I282" s="235"/>
      <c r="J282" s="242"/>
      <c r="K282" s="235"/>
      <c r="M282" s="236" t="s">
        <v>176</v>
      </c>
      <c r="O282" s="224"/>
    </row>
    <row r="283" spans="1:15" ht="12.75">
      <c r="A283" s="233"/>
      <c r="B283" s="237"/>
      <c r="C283" s="808" t="s">
        <v>51</v>
      </c>
      <c r="D283" s="809"/>
      <c r="E283" s="238">
        <v>8.08</v>
      </c>
      <c r="F283" s="239"/>
      <c r="G283" s="240"/>
      <c r="H283" s="241"/>
      <c r="I283" s="235"/>
      <c r="J283" s="242"/>
      <c r="K283" s="235"/>
      <c r="M283" s="236" t="s">
        <v>51</v>
      </c>
      <c r="O283" s="224"/>
    </row>
    <row r="284" spans="1:15" ht="12.75">
      <c r="A284" s="233"/>
      <c r="B284" s="237"/>
      <c r="C284" s="808" t="s">
        <v>52</v>
      </c>
      <c r="D284" s="809"/>
      <c r="E284" s="238">
        <v>13.45</v>
      </c>
      <c r="F284" s="239"/>
      <c r="G284" s="240"/>
      <c r="H284" s="241"/>
      <c r="I284" s="235"/>
      <c r="J284" s="242"/>
      <c r="K284" s="235"/>
      <c r="M284" s="236" t="s">
        <v>52</v>
      </c>
      <c r="O284" s="224"/>
    </row>
    <row r="285" spans="1:80" ht="12.75">
      <c r="A285" s="225">
        <v>100</v>
      </c>
      <c r="B285" s="226" t="s">
        <v>844</v>
      </c>
      <c r="C285" s="227" t="s">
        <v>845</v>
      </c>
      <c r="D285" s="228" t="s">
        <v>276</v>
      </c>
      <c r="E285" s="229">
        <v>201.26</v>
      </c>
      <c r="F285" s="229"/>
      <c r="G285" s="230">
        <f>E285*F285</f>
        <v>0</v>
      </c>
      <c r="H285" s="231">
        <v>0</v>
      </c>
      <c r="I285" s="232">
        <f>E285*H285</f>
        <v>0</v>
      </c>
      <c r="J285" s="231">
        <v>0</v>
      </c>
      <c r="K285" s="232">
        <f>E285*J285</f>
        <v>0</v>
      </c>
      <c r="O285" s="224">
        <v>2</v>
      </c>
      <c r="AA285" s="197">
        <v>1</v>
      </c>
      <c r="AB285" s="197">
        <v>7</v>
      </c>
      <c r="AC285" s="197">
        <v>7</v>
      </c>
      <c r="AZ285" s="197">
        <v>2</v>
      </c>
      <c r="BA285" s="197">
        <f>IF(AZ285=1,G285,0)</f>
        <v>0</v>
      </c>
      <c r="BB285" s="197">
        <f>IF(AZ285=2,G285,0)</f>
        <v>0</v>
      </c>
      <c r="BC285" s="197">
        <f>IF(AZ285=3,G285,0)</f>
        <v>0</v>
      </c>
      <c r="BD285" s="197">
        <f>IF(AZ285=4,G285,0)</f>
        <v>0</v>
      </c>
      <c r="BE285" s="197">
        <f>IF(AZ285=5,G285,0)</f>
        <v>0</v>
      </c>
      <c r="CA285" s="224">
        <v>1</v>
      </c>
      <c r="CB285" s="224">
        <v>7</v>
      </c>
    </row>
    <row r="286" spans="1:15" ht="12.75">
      <c r="A286" s="233"/>
      <c r="B286" s="237"/>
      <c r="C286" s="808" t="s">
        <v>177</v>
      </c>
      <c r="D286" s="809"/>
      <c r="E286" s="238">
        <v>201.26</v>
      </c>
      <c r="F286" s="239"/>
      <c r="G286" s="240"/>
      <c r="H286" s="241"/>
      <c r="I286" s="235"/>
      <c r="J286" s="242"/>
      <c r="K286" s="235"/>
      <c r="M286" s="236" t="s">
        <v>177</v>
      </c>
      <c r="O286" s="224"/>
    </row>
    <row r="287" spans="1:80" ht="12.75">
      <c r="A287" s="225">
        <v>101</v>
      </c>
      <c r="B287" s="226" t="s">
        <v>178</v>
      </c>
      <c r="C287" s="227" t="s">
        <v>179</v>
      </c>
      <c r="D287" s="228" t="s">
        <v>237</v>
      </c>
      <c r="E287" s="229">
        <v>154.98</v>
      </c>
      <c r="F287" s="229"/>
      <c r="G287" s="230">
        <f>E287*F287</f>
        <v>0</v>
      </c>
      <c r="H287" s="231">
        <v>0.0009</v>
      </c>
      <c r="I287" s="232">
        <f>E287*H287</f>
        <v>0.139482</v>
      </c>
      <c r="J287" s="231"/>
      <c r="K287" s="232">
        <f>E287*J287</f>
        <v>0</v>
      </c>
      <c r="O287" s="224">
        <v>2</v>
      </c>
      <c r="AA287" s="197">
        <v>3</v>
      </c>
      <c r="AB287" s="197">
        <v>7</v>
      </c>
      <c r="AC287" s="197">
        <v>283754900</v>
      </c>
      <c r="AZ287" s="197">
        <v>2</v>
      </c>
      <c r="BA287" s="197">
        <f>IF(AZ287=1,G287,0)</f>
        <v>0</v>
      </c>
      <c r="BB287" s="197">
        <f>IF(AZ287=2,G287,0)</f>
        <v>0</v>
      </c>
      <c r="BC287" s="197">
        <f>IF(AZ287=3,G287,0)</f>
        <v>0</v>
      </c>
      <c r="BD287" s="197">
        <f>IF(AZ287=4,G287,0)</f>
        <v>0</v>
      </c>
      <c r="BE287" s="197">
        <f>IF(AZ287=5,G287,0)</f>
        <v>0</v>
      </c>
      <c r="CA287" s="224">
        <v>3</v>
      </c>
      <c r="CB287" s="224">
        <v>7</v>
      </c>
    </row>
    <row r="288" spans="1:15" ht="12.75">
      <c r="A288" s="233"/>
      <c r="B288" s="237"/>
      <c r="C288" s="808" t="s">
        <v>171</v>
      </c>
      <c r="D288" s="809"/>
      <c r="E288" s="238">
        <v>0</v>
      </c>
      <c r="F288" s="239"/>
      <c r="G288" s="240"/>
      <c r="H288" s="241"/>
      <c r="I288" s="235"/>
      <c r="J288" s="242"/>
      <c r="K288" s="235"/>
      <c r="M288" s="236" t="s">
        <v>171</v>
      </c>
      <c r="O288" s="224"/>
    </row>
    <row r="289" spans="1:15" ht="12.75">
      <c r="A289" s="233"/>
      <c r="B289" s="237"/>
      <c r="C289" s="808" t="s">
        <v>180</v>
      </c>
      <c r="D289" s="809"/>
      <c r="E289" s="238">
        <v>9.24</v>
      </c>
      <c r="F289" s="239"/>
      <c r="G289" s="240"/>
      <c r="H289" s="241"/>
      <c r="I289" s="235"/>
      <c r="J289" s="242"/>
      <c r="K289" s="235"/>
      <c r="M289" s="236" t="s">
        <v>180</v>
      </c>
      <c r="O289" s="224"/>
    </row>
    <row r="290" spans="1:15" ht="12.75">
      <c r="A290" s="233"/>
      <c r="B290" s="237"/>
      <c r="C290" s="808" t="s">
        <v>181</v>
      </c>
      <c r="D290" s="809"/>
      <c r="E290" s="238">
        <v>20.37</v>
      </c>
      <c r="F290" s="239"/>
      <c r="G290" s="240"/>
      <c r="H290" s="241"/>
      <c r="I290" s="235"/>
      <c r="J290" s="242"/>
      <c r="K290" s="235"/>
      <c r="M290" s="236" t="s">
        <v>181</v>
      </c>
      <c r="O290" s="224"/>
    </row>
    <row r="291" spans="1:15" ht="12.75">
      <c r="A291" s="233"/>
      <c r="B291" s="237"/>
      <c r="C291" s="808" t="s">
        <v>182</v>
      </c>
      <c r="D291" s="809"/>
      <c r="E291" s="238">
        <v>125.37</v>
      </c>
      <c r="F291" s="239"/>
      <c r="G291" s="240"/>
      <c r="H291" s="241"/>
      <c r="I291" s="235"/>
      <c r="J291" s="242"/>
      <c r="K291" s="235"/>
      <c r="M291" s="236" t="s">
        <v>182</v>
      </c>
      <c r="O291" s="224"/>
    </row>
    <row r="292" spans="1:80" ht="12.75">
      <c r="A292" s="225">
        <v>102</v>
      </c>
      <c r="B292" s="226" t="s">
        <v>183</v>
      </c>
      <c r="C292" s="227" t="s">
        <v>184</v>
      </c>
      <c r="D292" s="228" t="s">
        <v>237</v>
      </c>
      <c r="E292" s="229">
        <v>8.484</v>
      </c>
      <c r="F292" s="229"/>
      <c r="G292" s="230">
        <f>E292*F292</f>
        <v>0</v>
      </c>
      <c r="H292" s="231">
        <v>0.0012</v>
      </c>
      <c r="I292" s="232">
        <f>E292*H292</f>
        <v>0.010180799999999999</v>
      </c>
      <c r="J292" s="231"/>
      <c r="K292" s="232">
        <f>E292*J292</f>
        <v>0</v>
      </c>
      <c r="O292" s="224">
        <v>2</v>
      </c>
      <c r="AA292" s="197">
        <v>3</v>
      </c>
      <c r="AB292" s="197">
        <v>7</v>
      </c>
      <c r="AC292" s="197">
        <v>283754901</v>
      </c>
      <c r="AZ292" s="197">
        <v>2</v>
      </c>
      <c r="BA292" s="197">
        <f>IF(AZ292=1,G292,0)</f>
        <v>0</v>
      </c>
      <c r="BB292" s="197">
        <f>IF(AZ292=2,G292,0)</f>
        <v>0</v>
      </c>
      <c r="BC292" s="197">
        <f>IF(AZ292=3,G292,0)</f>
        <v>0</v>
      </c>
      <c r="BD292" s="197">
        <f>IF(AZ292=4,G292,0)</f>
        <v>0</v>
      </c>
      <c r="BE292" s="197">
        <f>IF(AZ292=5,G292,0)</f>
        <v>0</v>
      </c>
      <c r="CA292" s="224">
        <v>3</v>
      </c>
      <c r="CB292" s="224">
        <v>7</v>
      </c>
    </row>
    <row r="293" spans="1:15" ht="12.75">
      <c r="A293" s="233"/>
      <c r="B293" s="237"/>
      <c r="C293" s="808" t="s">
        <v>171</v>
      </c>
      <c r="D293" s="809"/>
      <c r="E293" s="238">
        <v>0</v>
      </c>
      <c r="F293" s="239"/>
      <c r="G293" s="240"/>
      <c r="H293" s="241"/>
      <c r="I293" s="235"/>
      <c r="J293" s="242"/>
      <c r="K293" s="235"/>
      <c r="M293" s="236" t="s">
        <v>171</v>
      </c>
      <c r="O293" s="224"/>
    </row>
    <row r="294" spans="1:15" ht="12.75">
      <c r="A294" s="233"/>
      <c r="B294" s="237"/>
      <c r="C294" s="808" t="s">
        <v>185</v>
      </c>
      <c r="D294" s="809"/>
      <c r="E294" s="238">
        <v>8.484</v>
      </c>
      <c r="F294" s="239"/>
      <c r="G294" s="240"/>
      <c r="H294" s="241"/>
      <c r="I294" s="235"/>
      <c r="J294" s="242"/>
      <c r="K294" s="235"/>
      <c r="M294" s="236" t="s">
        <v>185</v>
      </c>
      <c r="O294" s="224"/>
    </row>
    <row r="295" spans="1:80" ht="12.75">
      <c r="A295" s="225">
        <v>103</v>
      </c>
      <c r="B295" s="226" t="s">
        <v>186</v>
      </c>
      <c r="C295" s="227" t="s">
        <v>848</v>
      </c>
      <c r="D295" s="228" t="s">
        <v>237</v>
      </c>
      <c r="E295" s="229">
        <v>14.1225</v>
      </c>
      <c r="F295" s="229"/>
      <c r="G295" s="230">
        <f>E295*F295</f>
        <v>0</v>
      </c>
      <c r="H295" s="231">
        <v>0.0015</v>
      </c>
      <c r="I295" s="232">
        <f>E295*H295</f>
        <v>0.02118375</v>
      </c>
      <c r="J295" s="231"/>
      <c r="K295" s="232">
        <f>E295*J295</f>
        <v>0</v>
      </c>
      <c r="O295" s="224">
        <v>2</v>
      </c>
      <c r="AA295" s="197">
        <v>3</v>
      </c>
      <c r="AB295" s="197">
        <v>7</v>
      </c>
      <c r="AC295" s="197">
        <v>283754902</v>
      </c>
      <c r="AZ295" s="197">
        <v>2</v>
      </c>
      <c r="BA295" s="197">
        <f>IF(AZ295=1,G295,0)</f>
        <v>0</v>
      </c>
      <c r="BB295" s="197">
        <f>IF(AZ295=2,G295,0)</f>
        <v>0</v>
      </c>
      <c r="BC295" s="197">
        <f>IF(AZ295=3,G295,0)</f>
        <v>0</v>
      </c>
      <c r="BD295" s="197">
        <f>IF(AZ295=4,G295,0)</f>
        <v>0</v>
      </c>
      <c r="BE295" s="197">
        <f>IF(AZ295=5,G295,0)</f>
        <v>0</v>
      </c>
      <c r="CA295" s="224">
        <v>3</v>
      </c>
      <c r="CB295" s="224">
        <v>7</v>
      </c>
    </row>
    <row r="296" spans="1:15" ht="12.75">
      <c r="A296" s="233"/>
      <c r="B296" s="237"/>
      <c r="C296" s="808" t="s">
        <v>171</v>
      </c>
      <c r="D296" s="809"/>
      <c r="E296" s="238">
        <v>0</v>
      </c>
      <c r="F296" s="239"/>
      <c r="G296" s="240"/>
      <c r="H296" s="241"/>
      <c r="I296" s="235"/>
      <c r="J296" s="242"/>
      <c r="K296" s="235"/>
      <c r="M296" s="236" t="s">
        <v>171</v>
      </c>
      <c r="O296" s="224"/>
    </row>
    <row r="297" spans="1:15" ht="12.75">
      <c r="A297" s="233"/>
      <c r="B297" s="237"/>
      <c r="C297" s="808" t="s">
        <v>187</v>
      </c>
      <c r="D297" s="809"/>
      <c r="E297" s="238">
        <v>14.1225</v>
      </c>
      <c r="F297" s="239"/>
      <c r="G297" s="240"/>
      <c r="H297" s="241"/>
      <c r="I297" s="235"/>
      <c r="J297" s="242"/>
      <c r="K297" s="235"/>
      <c r="M297" s="236" t="s">
        <v>187</v>
      </c>
      <c r="O297" s="224"/>
    </row>
    <row r="298" spans="1:80" ht="12.75">
      <c r="A298" s="225">
        <v>104</v>
      </c>
      <c r="B298" s="226" t="s">
        <v>188</v>
      </c>
      <c r="C298" s="227" t="s">
        <v>189</v>
      </c>
      <c r="D298" s="228" t="s">
        <v>237</v>
      </c>
      <c r="E298" s="229">
        <v>50.61</v>
      </c>
      <c r="F298" s="229"/>
      <c r="G298" s="230">
        <f>E298*F298</f>
        <v>0</v>
      </c>
      <c r="H298" s="231">
        <v>0.0024</v>
      </c>
      <c r="I298" s="232">
        <f>E298*H298</f>
        <v>0.12146399999999999</v>
      </c>
      <c r="J298" s="231"/>
      <c r="K298" s="232">
        <f>E298*J298</f>
        <v>0</v>
      </c>
      <c r="O298" s="224">
        <v>2</v>
      </c>
      <c r="AA298" s="197">
        <v>3</v>
      </c>
      <c r="AB298" s="197">
        <v>7</v>
      </c>
      <c r="AC298" s="197">
        <v>63151402</v>
      </c>
      <c r="AZ298" s="197">
        <v>2</v>
      </c>
      <c r="BA298" s="197">
        <f>IF(AZ298=1,G298,0)</f>
        <v>0</v>
      </c>
      <c r="BB298" s="197">
        <f>IF(AZ298=2,G298,0)</f>
        <v>0</v>
      </c>
      <c r="BC298" s="197">
        <f>IF(AZ298=3,G298,0)</f>
        <v>0</v>
      </c>
      <c r="BD298" s="197">
        <f>IF(AZ298=4,G298,0)</f>
        <v>0</v>
      </c>
      <c r="BE298" s="197">
        <f>IF(AZ298=5,G298,0)</f>
        <v>0</v>
      </c>
      <c r="CA298" s="224">
        <v>3</v>
      </c>
      <c r="CB298" s="224">
        <v>7</v>
      </c>
    </row>
    <row r="299" spans="1:15" ht="12.75">
      <c r="A299" s="233"/>
      <c r="B299" s="237"/>
      <c r="C299" s="808" t="s">
        <v>171</v>
      </c>
      <c r="D299" s="809"/>
      <c r="E299" s="238">
        <v>0</v>
      </c>
      <c r="F299" s="239"/>
      <c r="G299" s="240"/>
      <c r="H299" s="241"/>
      <c r="I299" s="235"/>
      <c r="J299" s="242"/>
      <c r="K299" s="235"/>
      <c r="M299" s="236" t="s">
        <v>171</v>
      </c>
      <c r="O299" s="224"/>
    </row>
    <row r="300" spans="1:15" ht="12.75">
      <c r="A300" s="233"/>
      <c r="B300" s="237"/>
      <c r="C300" s="808" t="s">
        <v>190</v>
      </c>
      <c r="D300" s="809"/>
      <c r="E300" s="238">
        <v>39.7898</v>
      </c>
      <c r="F300" s="239"/>
      <c r="G300" s="240"/>
      <c r="H300" s="241"/>
      <c r="I300" s="235"/>
      <c r="J300" s="242"/>
      <c r="K300" s="235"/>
      <c r="M300" s="236" t="s">
        <v>190</v>
      </c>
      <c r="O300" s="224"/>
    </row>
    <row r="301" spans="1:15" ht="12.75">
      <c r="A301" s="233"/>
      <c r="B301" s="237"/>
      <c r="C301" s="808" t="s">
        <v>191</v>
      </c>
      <c r="D301" s="809"/>
      <c r="E301" s="238">
        <v>10.8202</v>
      </c>
      <c r="F301" s="239"/>
      <c r="G301" s="240"/>
      <c r="H301" s="241"/>
      <c r="I301" s="235"/>
      <c r="J301" s="242"/>
      <c r="K301" s="235"/>
      <c r="M301" s="236" t="s">
        <v>191</v>
      </c>
      <c r="O301" s="224"/>
    </row>
    <row r="302" spans="1:80" ht="12.75">
      <c r="A302" s="225">
        <v>105</v>
      </c>
      <c r="B302" s="226" t="s">
        <v>850</v>
      </c>
      <c r="C302" s="227" t="s">
        <v>851</v>
      </c>
      <c r="D302" s="228" t="s">
        <v>244</v>
      </c>
      <c r="E302" s="229">
        <v>0.29448385</v>
      </c>
      <c r="F302" s="229"/>
      <c r="G302" s="230">
        <f aca="true" t="shared" si="16" ref="G302:G309">E302*F302</f>
        <v>0</v>
      </c>
      <c r="H302" s="231">
        <v>0</v>
      </c>
      <c r="I302" s="232">
        <f aca="true" t="shared" si="17" ref="I302:I309">E302*H302</f>
        <v>0</v>
      </c>
      <c r="J302" s="231"/>
      <c r="K302" s="232">
        <f aca="true" t="shared" si="18" ref="K302:K309">E302*J302</f>
        <v>0</v>
      </c>
      <c r="O302" s="224">
        <v>2</v>
      </c>
      <c r="AA302" s="197">
        <v>7</v>
      </c>
      <c r="AB302" s="197">
        <v>1001</v>
      </c>
      <c r="AC302" s="197">
        <v>5</v>
      </c>
      <c r="AZ302" s="197">
        <v>2</v>
      </c>
      <c r="BA302" s="197">
        <f aca="true" t="shared" si="19" ref="BA302:BA309">IF(AZ302=1,G302,0)</f>
        <v>0</v>
      </c>
      <c r="BB302" s="197">
        <f aca="true" t="shared" si="20" ref="BB302:BB309">IF(AZ302=2,G302,0)</f>
        <v>0</v>
      </c>
      <c r="BC302" s="197">
        <f aca="true" t="shared" si="21" ref="BC302:BC309">IF(AZ302=3,G302,0)</f>
        <v>0</v>
      </c>
      <c r="BD302" s="197">
        <f aca="true" t="shared" si="22" ref="BD302:BD309">IF(AZ302=4,G302,0)</f>
        <v>0</v>
      </c>
      <c r="BE302" s="197">
        <f aca="true" t="shared" si="23" ref="BE302:BE309">IF(AZ302=5,G302,0)</f>
        <v>0</v>
      </c>
      <c r="CA302" s="224">
        <v>7</v>
      </c>
      <c r="CB302" s="224">
        <v>1001</v>
      </c>
    </row>
    <row r="303" spans="1:80" ht="12.75">
      <c r="A303" s="225">
        <v>106</v>
      </c>
      <c r="B303" s="226" t="s">
        <v>783</v>
      </c>
      <c r="C303" s="227" t="s">
        <v>784</v>
      </c>
      <c r="D303" s="228" t="s">
        <v>244</v>
      </c>
      <c r="E303" s="229">
        <v>0.05361906</v>
      </c>
      <c r="F303" s="229"/>
      <c r="G303" s="230">
        <f t="shared" si="16"/>
        <v>0</v>
      </c>
      <c r="H303" s="231">
        <v>0</v>
      </c>
      <c r="I303" s="232">
        <f t="shared" si="17"/>
        <v>0</v>
      </c>
      <c r="J303" s="231"/>
      <c r="K303" s="232">
        <f t="shared" si="18"/>
        <v>0</v>
      </c>
      <c r="O303" s="224">
        <v>2</v>
      </c>
      <c r="AA303" s="197">
        <v>8</v>
      </c>
      <c r="AB303" s="197">
        <v>0</v>
      </c>
      <c r="AC303" s="197">
        <v>3</v>
      </c>
      <c r="AZ303" s="197">
        <v>2</v>
      </c>
      <c r="BA303" s="197">
        <f t="shared" si="19"/>
        <v>0</v>
      </c>
      <c r="BB303" s="197">
        <f t="shared" si="20"/>
        <v>0</v>
      </c>
      <c r="BC303" s="197">
        <f t="shared" si="21"/>
        <v>0</v>
      </c>
      <c r="BD303" s="197">
        <f t="shared" si="22"/>
        <v>0</v>
      </c>
      <c r="BE303" s="197">
        <f t="shared" si="23"/>
        <v>0</v>
      </c>
      <c r="CA303" s="224">
        <v>8</v>
      </c>
      <c r="CB303" s="224">
        <v>0</v>
      </c>
    </row>
    <row r="304" spans="1:80" ht="12.75">
      <c r="A304" s="225">
        <v>107</v>
      </c>
      <c r="B304" s="226" t="s">
        <v>785</v>
      </c>
      <c r="C304" s="227" t="s">
        <v>786</v>
      </c>
      <c r="D304" s="228" t="s">
        <v>244</v>
      </c>
      <c r="E304" s="229">
        <v>0.05361906</v>
      </c>
      <c r="F304" s="229"/>
      <c r="G304" s="230">
        <f t="shared" si="16"/>
        <v>0</v>
      </c>
      <c r="H304" s="231">
        <v>0</v>
      </c>
      <c r="I304" s="232">
        <f t="shared" si="17"/>
        <v>0</v>
      </c>
      <c r="J304" s="231"/>
      <c r="K304" s="232">
        <f t="shared" si="18"/>
        <v>0</v>
      </c>
      <c r="O304" s="224">
        <v>2</v>
      </c>
      <c r="AA304" s="197">
        <v>8</v>
      </c>
      <c r="AB304" s="197">
        <v>1</v>
      </c>
      <c r="AC304" s="197">
        <v>3</v>
      </c>
      <c r="AZ304" s="197">
        <v>2</v>
      </c>
      <c r="BA304" s="197">
        <f t="shared" si="19"/>
        <v>0</v>
      </c>
      <c r="BB304" s="197">
        <f t="shared" si="20"/>
        <v>0</v>
      </c>
      <c r="BC304" s="197">
        <f t="shared" si="21"/>
        <v>0</v>
      </c>
      <c r="BD304" s="197">
        <f t="shared" si="22"/>
        <v>0</v>
      </c>
      <c r="BE304" s="197">
        <f t="shared" si="23"/>
        <v>0</v>
      </c>
      <c r="CA304" s="224">
        <v>8</v>
      </c>
      <c r="CB304" s="224">
        <v>1</v>
      </c>
    </row>
    <row r="305" spans="1:80" ht="12.75">
      <c r="A305" s="225">
        <v>108</v>
      </c>
      <c r="B305" s="226" t="s">
        <v>787</v>
      </c>
      <c r="C305" s="227" t="s">
        <v>788</v>
      </c>
      <c r="D305" s="228" t="s">
        <v>244</v>
      </c>
      <c r="E305" s="229">
        <v>0.48257154</v>
      </c>
      <c r="F305" s="229"/>
      <c r="G305" s="230">
        <f t="shared" si="16"/>
        <v>0</v>
      </c>
      <c r="H305" s="231">
        <v>0</v>
      </c>
      <c r="I305" s="232">
        <f t="shared" si="17"/>
        <v>0</v>
      </c>
      <c r="J305" s="231"/>
      <c r="K305" s="232">
        <f t="shared" si="18"/>
        <v>0</v>
      </c>
      <c r="O305" s="224">
        <v>2</v>
      </c>
      <c r="AA305" s="197">
        <v>8</v>
      </c>
      <c r="AB305" s="197">
        <v>1</v>
      </c>
      <c r="AC305" s="197">
        <v>3</v>
      </c>
      <c r="AZ305" s="197">
        <v>2</v>
      </c>
      <c r="BA305" s="197">
        <f t="shared" si="19"/>
        <v>0</v>
      </c>
      <c r="BB305" s="197">
        <f t="shared" si="20"/>
        <v>0</v>
      </c>
      <c r="BC305" s="197">
        <f t="shared" si="21"/>
        <v>0</v>
      </c>
      <c r="BD305" s="197">
        <f t="shared" si="22"/>
        <v>0</v>
      </c>
      <c r="BE305" s="197">
        <f t="shared" si="23"/>
        <v>0</v>
      </c>
      <c r="CA305" s="224">
        <v>8</v>
      </c>
      <c r="CB305" s="224">
        <v>1</v>
      </c>
    </row>
    <row r="306" spans="1:80" ht="12.75">
      <c r="A306" s="225">
        <v>109</v>
      </c>
      <c r="B306" s="226" t="s">
        <v>789</v>
      </c>
      <c r="C306" s="227" t="s">
        <v>790</v>
      </c>
      <c r="D306" s="228" t="s">
        <v>244</v>
      </c>
      <c r="E306" s="229">
        <v>0.05361906</v>
      </c>
      <c r="F306" s="229"/>
      <c r="G306" s="230">
        <f t="shared" si="16"/>
        <v>0</v>
      </c>
      <c r="H306" s="231">
        <v>0</v>
      </c>
      <c r="I306" s="232">
        <f t="shared" si="17"/>
        <v>0</v>
      </c>
      <c r="J306" s="231"/>
      <c r="K306" s="232">
        <f t="shared" si="18"/>
        <v>0</v>
      </c>
      <c r="O306" s="224">
        <v>2</v>
      </c>
      <c r="AA306" s="197">
        <v>8</v>
      </c>
      <c r="AB306" s="197">
        <v>1</v>
      </c>
      <c r="AC306" s="197">
        <v>3</v>
      </c>
      <c r="AZ306" s="197">
        <v>2</v>
      </c>
      <c r="BA306" s="197">
        <f t="shared" si="19"/>
        <v>0</v>
      </c>
      <c r="BB306" s="197">
        <f t="shared" si="20"/>
        <v>0</v>
      </c>
      <c r="BC306" s="197">
        <f t="shared" si="21"/>
        <v>0</v>
      </c>
      <c r="BD306" s="197">
        <f t="shared" si="22"/>
        <v>0</v>
      </c>
      <c r="BE306" s="197">
        <f t="shared" si="23"/>
        <v>0</v>
      </c>
      <c r="CA306" s="224">
        <v>8</v>
      </c>
      <c r="CB306" s="224">
        <v>1</v>
      </c>
    </row>
    <row r="307" spans="1:80" ht="12.75">
      <c r="A307" s="225">
        <v>110</v>
      </c>
      <c r="B307" s="226" t="s">
        <v>791</v>
      </c>
      <c r="C307" s="227" t="s">
        <v>792</v>
      </c>
      <c r="D307" s="228" t="s">
        <v>244</v>
      </c>
      <c r="E307" s="229">
        <v>0.10723812</v>
      </c>
      <c r="F307" s="229"/>
      <c r="G307" s="230">
        <f t="shared" si="16"/>
        <v>0</v>
      </c>
      <c r="H307" s="231">
        <v>0</v>
      </c>
      <c r="I307" s="232">
        <f t="shared" si="17"/>
        <v>0</v>
      </c>
      <c r="J307" s="231"/>
      <c r="K307" s="232">
        <f t="shared" si="18"/>
        <v>0</v>
      </c>
      <c r="O307" s="224">
        <v>2</v>
      </c>
      <c r="AA307" s="197">
        <v>8</v>
      </c>
      <c r="AB307" s="197">
        <v>0</v>
      </c>
      <c r="AC307" s="197">
        <v>3</v>
      </c>
      <c r="AZ307" s="197">
        <v>2</v>
      </c>
      <c r="BA307" s="197">
        <f t="shared" si="19"/>
        <v>0</v>
      </c>
      <c r="BB307" s="197">
        <f t="shared" si="20"/>
        <v>0</v>
      </c>
      <c r="BC307" s="197">
        <f t="shared" si="21"/>
        <v>0</v>
      </c>
      <c r="BD307" s="197">
        <f t="shared" si="22"/>
        <v>0</v>
      </c>
      <c r="BE307" s="197">
        <f t="shared" si="23"/>
        <v>0</v>
      </c>
      <c r="CA307" s="224">
        <v>8</v>
      </c>
      <c r="CB307" s="224">
        <v>0</v>
      </c>
    </row>
    <row r="308" spans="1:80" ht="12.75">
      <c r="A308" s="225">
        <v>111</v>
      </c>
      <c r="B308" s="226" t="s">
        <v>793</v>
      </c>
      <c r="C308" s="227" t="s">
        <v>794</v>
      </c>
      <c r="D308" s="228" t="s">
        <v>244</v>
      </c>
      <c r="E308" s="229">
        <v>0.05361906</v>
      </c>
      <c r="F308" s="229"/>
      <c r="G308" s="230">
        <f t="shared" si="16"/>
        <v>0</v>
      </c>
      <c r="H308" s="231">
        <v>0</v>
      </c>
      <c r="I308" s="232">
        <f t="shared" si="17"/>
        <v>0</v>
      </c>
      <c r="J308" s="231"/>
      <c r="K308" s="232">
        <f t="shared" si="18"/>
        <v>0</v>
      </c>
      <c r="O308" s="224">
        <v>2</v>
      </c>
      <c r="AA308" s="197">
        <v>8</v>
      </c>
      <c r="AB308" s="197">
        <v>0</v>
      </c>
      <c r="AC308" s="197">
        <v>3</v>
      </c>
      <c r="AZ308" s="197">
        <v>2</v>
      </c>
      <c r="BA308" s="197">
        <f t="shared" si="19"/>
        <v>0</v>
      </c>
      <c r="BB308" s="197">
        <f t="shared" si="20"/>
        <v>0</v>
      </c>
      <c r="BC308" s="197">
        <f t="shared" si="21"/>
        <v>0</v>
      </c>
      <c r="BD308" s="197">
        <f t="shared" si="22"/>
        <v>0</v>
      </c>
      <c r="BE308" s="197">
        <f t="shared" si="23"/>
        <v>0</v>
      </c>
      <c r="CA308" s="224">
        <v>8</v>
      </c>
      <c r="CB308" s="224">
        <v>0</v>
      </c>
    </row>
    <row r="309" spans="1:80" ht="12.75">
      <c r="A309" s="225">
        <v>112</v>
      </c>
      <c r="B309" s="226" t="s">
        <v>852</v>
      </c>
      <c r="C309" s="227" t="s">
        <v>853</v>
      </c>
      <c r="D309" s="228" t="s">
        <v>244</v>
      </c>
      <c r="E309" s="229">
        <v>0.05361906</v>
      </c>
      <c r="F309" s="229"/>
      <c r="G309" s="230">
        <f t="shared" si="16"/>
        <v>0</v>
      </c>
      <c r="H309" s="231">
        <v>0</v>
      </c>
      <c r="I309" s="232">
        <f t="shared" si="17"/>
        <v>0</v>
      </c>
      <c r="J309" s="231"/>
      <c r="K309" s="232">
        <f t="shared" si="18"/>
        <v>0</v>
      </c>
      <c r="O309" s="224">
        <v>2</v>
      </c>
      <c r="AA309" s="197">
        <v>8</v>
      </c>
      <c r="AB309" s="197">
        <v>0</v>
      </c>
      <c r="AC309" s="197">
        <v>3</v>
      </c>
      <c r="AZ309" s="197">
        <v>2</v>
      </c>
      <c r="BA309" s="197">
        <f t="shared" si="19"/>
        <v>0</v>
      </c>
      <c r="BB309" s="197">
        <f t="shared" si="20"/>
        <v>0</v>
      </c>
      <c r="BC309" s="197">
        <f t="shared" si="21"/>
        <v>0</v>
      </c>
      <c r="BD309" s="197">
        <f t="shared" si="22"/>
        <v>0</v>
      </c>
      <c r="BE309" s="197">
        <f t="shared" si="23"/>
        <v>0</v>
      </c>
      <c r="CA309" s="224">
        <v>8</v>
      </c>
      <c r="CB309" s="224">
        <v>0</v>
      </c>
    </row>
    <row r="310" spans="1:57" ht="12.75">
      <c r="A310" s="243"/>
      <c r="B310" s="244" t="s">
        <v>1971</v>
      </c>
      <c r="C310" s="245" t="s">
        <v>834</v>
      </c>
      <c r="D310" s="246"/>
      <c r="E310" s="247"/>
      <c r="F310" s="248"/>
      <c r="G310" s="249">
        <f>SUM(G264:G309)</f>
        <v>0</v>
      </c>
      <c r="H310" s="250"/>
      <c r="I310" s="251">
        <f>SUM(I264:I309)</f>
        <v>0.29448385</v>
      </c>
      <c r="J310" s="250"/>
      <c r="K310" s="251">
        <f>SUM(K264:K309)</f>
        <v>-0.05361906</v>
      </c>
      <c r="O310" s="224">
        <v>4</v>
      </c>
      <c r="BA310" s="252">
        <f>SUM(BA264:BA309)</f>
        <v>0</v>
      </c>
      <c r="BB310" s="252">
        <f>SUM(BB264:BB309)</f>
        <v>0</v>
      </c>
      <c r="BC310" s="252">
        <f>SUM(BC264:BC309)</f>
        <v>0</v>
      </c>
      <c r="BD310" s="252">
        <f>SUM(BD264:BD309)</f>
        <v>0</v>
      </c>
      <c r="BE310" s="252">
        <f>SUM(BE264:BE309)</f>
        <v>0</v>
      </c>
    </row>
    <row r="311" spans="1:15" ht="12.75">
      <c r="A311" s="214" t="s">
        <v>1969</v>
      </c>
      <c r="B311" s="215" t="s">
        <v>854</v>
      </c>
      <c r="C311" s="216" t="s">
        <v>855</v>
      </c>
      <c r="D311" s="217"/>
      <c r="E311" s="218"/>
      <c r="F311" s="218"/>
      <c r="G311" s="219"/>
      <c r="H311" s="220"/>
      <c r="I311" s="221"/>
      <c r="J311" s="222"/>
      <c r="K311" s="223"/>
      <c r="O311" s="224">
        <v>1</v>
      </c>
    </row>
    <row r="312" spans="1:80" ht="12.75">
      <c r="A312" s="225">
        <v>113</v>
      </c>
      <c r="B312" s="226" t="s">
        <v>857</v>
      </c>
      <c r="C312" s="227" t="s">
        <v>858</v>
      </c>
      <c r="D312" s="228" t="s">
        <v>237</v>
      </c>
      <c r="E312" s="229">
        <v>153.6415</v>
      </c>
      <c r="F312" s="229"/>
      <c r="G312" s="230">
        <f>E312*F312</f>
        <v>0</v>
      </c>
      <c r="H312" s="231">
        <v>0</v>
      </c>
      <c r="I312" s="232">
        <f>E312*H312</f>
        <v>0</v>
      </c>
      <c r="J312" s="231">
        <v>-0.02465</v>
      </c>
      <c r="K312" s="232">
        <f>E312*J312</f>
        <v>-3.787262975</v>
      </c>
      <c r="O312" s="224">
        <v>2</v>
      </c>
      <c r="AA312" s="197">
        <v>1</v>
      </c>
      <c r="AB312" s="197">
        <v>7</v>
      </c>
      <c r="AC312" s="197">
        <v>7</v>
      </c>
      <c r="AZ312" s="197">
        <v>2</v>
      </c>
      <c r="BA312" s="197">
        <f>IF(AZ312=1,G312,0)</f>
        <v>0</v>
      </c>
      <c r="BB312" s="197">
        <f>IF(AZ312=2,G312,0)</f>
        <v>0</v>
      </c>
      <c r="BC312" s="197">
        <f>IF(AZ312=3,G312,0)</f>
        <v>0</v>
      </c>
      <c r="BD312" s="197">
        <f>IF(AZ312=4,G312,0)</f>
        <v>0</v>
      </c>
      <c r="BE312" s="197">
        <f>IF(AZ312=5,G312,0)</f>
        <v>0</v>
      </c>
      <c r="CA312" s="224">
        <v>1</v>
      </c>
      <c r="CB312" s="224">
        <v>7</v>
      </c>
    </row>
    <row r="313" spans="1:15" ht="22.5">
      <c r="A313" s="233"/>
      <c r="B313" s="237"/>
      <c r="C313" s="808" t="s">
        <v>192</v>
      </c>
      <c r="D313" s="809"/>
      <c r="E313" s="238">
        <v>119.119</v>
      </c>
      <c r="F313" s="239"/>
      <c r="G313" s="240"/>
      <c r="H313" s="241"/>
      <c r="I313" s="235"/>
      <c r="J313" s="242"/>
      <c r="K313" s="235"/>
      <c r="M313" s="236" t="s">
        <v>192</v>
      </c>
      <c r="O313" s="224"/>
    </row>
    <row r="314" spans="1:15" ht="12.75">
      <c r="A314" s="233"/>
      <c r="B314" s="237"/>
      <c r="C314" s="808" t="s">
        <v>193</v>
      </c>
      <c r="D314" s="809"/>
      <c r="E314" s="238">
        <v>34.5225</v>
      </c>
      <c r="F314" s="239"/>
      <c r="G314" s="240"/>
      <c r="H314" s="241"/>
      <c r="I314" s="235"/>
      <c r="J314" s="242"/>
      <c r="K314" s="235"/>
      <c r="M314" s="236" t="s">
        <v>193</v>
      </c>
      <c r="O314" s="224"/>
    </row>
    <row r="315" spans="1:80" ht="12.75">
      <c r="A315" s="225">
        <v>114</v>
      </c>
      <c r="B315" s="226" t="s">
        <v>860</v>
      </c>
      <c r="C315" s="227" t="s">
        <v>861</v>
      </c>
      <c r="D315" s="228" t="s">
        <v>237</v>
      </c>
      <c r="E315" s="229">
        <v>153.6415</v>
      </c>
      <c r="F315" s="229"/>
      <c r="G315" s="230">
        <f>E315*F315</f>
        <v>0</v>
      </c>
      <c r="H315" s="231">
        <v>0</v>
      </c>
      <c r="I315" s="232">
        <f>E315*H315</f>
        <v>0</v>
      </c>
      <c r="J315" s="231">
        <v>-0.008</v>
      </c>
      <c r="K315" s="232">
        <f>E315*J315</f>
        <v>-1.2291320000000001</v>
      </c>
      <c r="O315" s="224">
        <v>2</v>
      </c>
      <c r="AA315" s="197">
        <v>1</v>
      </c>
      <c r="AB315" s="197">
        <v>7</v>
      </c>
      <c r="AC315" s="197">
        <v>7</v>
      </c>
      <c r="AZ315" s="197">
        <v>2</v>
      </c>
      <c r="BA315" s="197">
        <f>IF(AZ315=1,G315,0)</f>
        <v>0</v>
      </c>
      <c r="BB315" s="197">
        <f>IF(AZ315=2,G315,0)</f>
        <v>0</v>
      </c>
      <c r="BC315" s="197">
        <f>IF(AZ315=3,G315,0)</f>
        <v>0</v>
      </c>
      <c r="BD315" s="197">
        <f>IF(AZ315=4,G315,0)</f>
        <v>0</v>
      </c>
      <c r="BE315" s="197">
        <f>IF(AZ315=5,G315,0)</f>
        <v>0</v>
      </c>
      <c r="CA315" s="224">
        <v>1</v>
      </c>
      <c r="CB315" s="224">
        <v>7</v>
      </c>
    </row>
    <row r="316" spans="1:15" ht="22.5">
      <c r="A316" s="233"/>
      <c r="B316" s="237"/>
      <c r="C316" s="808" t="s">
        <v>192</v>
      </c>
      <c r="D316" s="809"/>
      <c r="E316" s="238">
        <v>119.119</v>
      </c>
      <c r="F316" s="239"/>
      <c r="G316" s="240"/>
      <c r="H316" s="241"/>
      <c r="I316" s="235"/>
      <c r="J316" s="242"/>
      <c r="K316" s="235"/>
      <c r="M316" s="236" t="s">
        <v>192</v>
      </c>
      <c r="O316" s="224"/>
    </row>
    <row r="317" spans="1:15" ht="12.75">
      <c r="A317" s="233"/>
      <c r="B317" s="237"/>
      <c r="C317" s="808" t="s">
        <v>193</v>
      </c>
      <c r="D317" s="809"/>
      <c r="E317" s="238">
        <v>34.5225</v>
      </c>
      <c r="F317" s="239"/>
      <c r="G317" s="240"/>
      <c r="H317" s="241"/>
      <c r="I317" s="235"/>
      <c r="J317" s="242"/>
      <c r="K317" s="235"/>
      <c r="M317" s="236" t="s">
        <v>193</v>
      </c>
      <c r="O317" s="224"/>
    </row>
    <row r="318" spans="1:80" ht="12.75">
      <c r="A318" s="225">
        <v>115</v>
      </c>
      <c r="B318" s="226" t="s">
        <v>862</v>
      </c>
      <c r="C318" s="227" t="s">
        <v>863</v>
      </c>
      <c r="D318" s="228" t="s">
        <v>1671</v>
      </c>
      <c r="E318" s="229">
        <v>135.20452</v>
      </c>
      <c r="F318" s="229"/>
      <c r="G318" s="230">
        <f aca="true" t="shared" si="24" ref="G318:G325">E318*F318</f>
        <v>0</v>
      </c>
      <c r="H318" s="231">
        <v>0</v>
      </c>
      <c r="I318" s="232">
        <f aca="true" t="shared" si="25" ref="I318:I325">E318*H318</f>
        <v>0</v>
      </c>
      <c r="J318" s="231"/>
      <c r="K318" s="232">
        <f aca="true" t="shared" si="26" ref="K318:K325">E318*J318</f>
        <v>0</v>
      </c>
      <c r="O318" s="224">
        <v>2</v>
      </c>
      <c r="AA318" s="197">
        <v>7</v>
      </c>
      <c r="AB318" s="197">
        <v>1002</v>
      </c>
      <c r="AC318" s="197">
        <v>5</v>
      </c>
      <c r="AZ318" s="197">
        <v>2</v>
      </c>
      <c r="BA318" s="197">
        <f aca="true" t="shared" si="27" ref="BA318:BA325">IF(AZ318=1,G318,0)</f>
        <v>0</v>
      </c>
      <c r="BB318" s="197">
        <f aca="true" t="shared" si="28" ref="BB318:BB325">IF(AZ318=2,G318,0)</f>
        <v>0</v>
      </c>
      <c r="BC318" s="197">
        <f aca="true" t="shared" si="29" ref="BC318:BC325">IF(AZ318=3,G318,0)</f>
        <v>0</v>
      </c>
      <c r="BD318" s="197">
        <f aca="true" t="shared" si="30" ref="BD318:BD325">IF(AZ318=4,G318,0)</f>
        <v>0</v>
      </c>
      <c r="BE318" s="197">
        <f aca="true" t="shared" si="31" ref="BE318:BE325">IF(AZ318=5,G318,0)</f>
        <v>0</v>
      </c>
      <c r="CA318" s="224">
        <v>7</v>
      </c>
      <c r="CB318" s="224">
        <v>1002</v>
      </c>
    </row>
    <row r="319" spans="1:80" ht="12.75">
      <c r="A319" s="225">
        <v>116</v>
      </c>
      <c r="B319" s="226" t="s">
        <v>783</v>
      </c>
      <c r="C319" s="227" t="s">
        <v>784</v>
      </c>
      <c r="D319" s="228" t="s">
        <v>244</v>
      </c>
      <c r="E319" s="229">
        <v>5.016394975</v>
      </c>
      <c r="F319" s="229"/>
      <c r="G319" s="230">
        <f t="shared" si="24"/>
        <v>0</v>
      </c>
      <c r="H319" s="231">
        <v>0</v>
      </c>
      <c r="I319" s="232">
        <f t="shared" si="25"/>
        <v>0</v>
      </c>
      <c r="J319" s="231"/>
      <c r="K319" s="232">
        <f t="shared" si="26"/>
        <v>0</v>
      </c>
      <c r="O319" s="224">
        <v>2</v>
      </c>
      <c r="AA319" s="197">
        <v>8</v>
      </c>
      <c r="AB319" s="197">
        <v>0</v>
      </c>
      <c r="AC319" s="197">
        <v>3</v>
      </c>
      <c r="AZ319" s="197">
        <v>2</v>
      </c>
      <c r="BA319" s="197">
        <f t="shared" si="27"/>
        <v>0</v>
      </c>
      <c r="BB319" s="197">
        <f t="shared" si="28"/>
        <v>0</v>
      </c>
      <c r="BC319" s="197">
        <f t="shared" si="29"/>
        <v>0</v>
      </c>
      <c r="BD319" s="197">
        <f t="shared" si="30"/>
        <v>0</v>
      </c>
      <c r="BE319" s="197">
        <f t="shared" si="31"/>
        <v>0</v>
      </c>
      <c r="CA319" s="224">
        <v>8</v>
      </c>
      <c r="CB319" s="224">
        <v>0</v>
      </c>
    </row>
    <row r="320" spans="1:80" ht="12.75">
      <c r="A320" s="225">
        <v>117</v>
      </c>
      <c r="B320" s="226" t="s">
        <v>785</v>
      </c>
      <c r="C320" s="227" t="s">
        <v>786</v>
      </c>
      <c r="D320" s="228" t="s">
        <v>244</v>
      </c>
      <c r="E320" s="229">
        <v>5.016394975</v>
      </c>
      <c r="F320" s="229"/>
      <c r="G320" s="230">
        <f t="shared" si="24"/>
        <v>0</v>
      </c>
      <c r="H320" s="231">
        <v>0</v>
      </c>
      <c r="I320" s="232">
        <f t="shared" si="25"/>
        <v>0</v>
      </c>
      <c r="J320" s="231"/>
      <c r="K320" s="232">
        <f t="shared" si="26"/>
        <v>0</v>
      </c>
      <c r="O320" s="224">
        <v>2</v>
      </c>
      <c r="AA320" s="197">
        <v>8</v>
      </c>
      <c r="AB320" s="197">
        <v>1</v>
      </c>
      <c r="AC320" s="197">
        <v>3</v>
      </c>
      <c r="AZ320" s="197">
        <v>2</v>
      </c>
      <c r="BA320" s="197">
        <f t="shared" si="27"/>
        <v>0</v>
      </c>
      <c r="BB320" s="197">
        <f t="shared" si="28"/>
        <v>0</v>
      </c>
      <c r="BC320" s="197">
        <f t="shared" si="29"/>
        <v>0</v>
      </c>
      <c r="BD320" s="197">
        <f t="shared" si="30"/>
        <v>0</v>
      </c>
      <c r="BE320" s="197">
        <f t="shared" si="31"/>
        <v>0</v>
      </c>
      <c r="CA320" s="224">
        <v>8</v>
      </c>
      <c r="CB320" s="224">
        <v>1</v>
      </c>
    </row>
    <row r="321" spans="1:80" ht="12.75">
      <c r="A321" s="225">
        <v>118</v>
      </c>
      <c r="B321" s="226" t="s">
        <v>787</v>
      </c>
      <c r="C321" s="227" t="s">
        <v>788</v>
      </c>
      <c r="D321" s="228" t="s">
        <v>244</v>
      </c>
      <c r="E321" s="229">
        <v>45.147554775</v>
      </c>
      <c r="F321" s="229"/>
      <c r="G321" s="230">
        <f t="shared" si="24"/>
        <v>0</v>
      </c>
      <c r="H321" s="231">
        <v>0</v>
      </c>
      <c r="I321" s="232">
        <f t="shared" si="25"/>
        <v>0</v>
      </c>
      <c r="J321" s="231"/>
      <c r="K321" s="232">
        <f t="shared" si="26"/>
        <v>0</v>
      </c>
      <c r="O321" s="224">
        <v>2</v>
      </c>
      <c r="AA321" s="197">
        <v>8</v>
      </c>
      <c r="AB321" s="197">
        <v>1</v>
      </c>
      <c r="AC321" s="197">
        <v>3</v>
      </c>
      <c r="AZ321" s="197">
        <v>2</v>
      </c>
      <c r="BA321" s="197">
        <f t="shared" si="27"/>
        <v>0</v>
      </c>
      <c r="BB321" s="197">
        <f t="shared" si="28"/>
        <v>0</v>
      </c>
      <c r="BC321" s="197">
        <f t="shared" si="29"/>
        <v>0</v>
      </c>
      <c r="BD321" s="197">
        <f t="shared" si="30"/>
        <v>0</v>
      </c>
      <c r="BE321" s="197">
        <f t="shared" si="31"/>
        <v>0</v>
      </c>
      <c r="CA321" s="224">
        <v>8</v>
      </c>
      <c r="CB321" s="224">
        <v>1</v>
      </c>
    </row>
    <row r="322" spans="1:80" ht="12.75">
      <c r="A322" s="225">
        <v>119</v>
      </c>
      <c r="B322" s="226" t="s">
        <v>789</v>
      </c>
      <c r="C322" s="227" t="s">
        <v>790</v>
      </c>
      <c r="D322" s="228" t="s">
        <v>244</v>
      </c>
      <c r="E322" s="229">
        <v>5.016394975</v>
      </c>
      <c r="F322" s="229"/>
      <c r="G322" s="230">
        <f t="shared" si="24"/>
        <v>0</v>
      </c>
      <c r="H322" s="231">
        <v>0</v>
      </c>
      <c r="I322" s="232">
        <f t="shared" si="25"/>
        <v>0</v>
      </c>
      <c r="J322" s="231"/>
      <c r="K322" s="232">
        <f t="shared" si="26"/>
        <v>0</v>
      </c>
      <c r="O322" s="224">
        <v>2</v>
      </c>
      <c r="AA322" s="197">
        <v>8</v>
      </c>
      <c r="AB322" s="197">
        <v>1</v>
      </c>
      <c r="AC322" s="197">
        <v>3</v>
      </c>
      <c r="AZ322" s="197">
        <v>2</v>
      </c>
      <c r="BA322" s="197">
        <f t="shared" si="27"/>
        <v>0</v>
      </c>
      <c r="BB322" s="197">
        <f t="shared" si="28"/>
        <v>0</v>
      </c>
      <c r="BC322" s="197">
        <f t="shared" si="29"/>
        <v>0</v>
      </c>
      <c r="BD322" s="197">
        <f t="shared" si="30"/>
        <v>0</v>
      </c>
      <c r="BE322" s="197">
        <f t="shared" si="31"/>
        <v>0</v>
      </c>
      <c r="CA322" s="224">
        <v>8</v>
      </c>
      <c r="CB322" s="224">
        <v>1</v>
      </c>
    </row>
    <row r="323" spans="1:80" ht="12.75">
      <c r="A323" s="225">
        <v>120</v>
      </c>
      <c r="B323" s="226" t="s">
        <v>791</v>
      </c>
      <c r="C323" s="227" t="s">
        <v>792</v>
      </c>
      <c r="D323" s="228" t="s">
        <v>244</v>
      </c>
      <c r="E323" s="229">
        <v>10.03278995</v>
      </c>
      <c r="F323" s="229"/>
      <c r="G323" s="230">
        <f t="shared" si="24"/>
        <v>0</v>
      </c>
      <c r="H323" s="231">
        <v>0</v>
      </c>
      <c r="I323" s="232">
        <f t="shared" si="25"/>
        <v>0</v>
      </c>
      <c r="J323" s="231"/>
      <c r="K323" s="232">
        <f t="shared" si="26"/>
        <v>0</v>
      </c>
      <c r="O323" s="224">
        <v>2</v>
      </c>
      <c r="AA323" s="197">
        <v>8</v>
      </c>
      <c r="AB323" s="197">
        <v>0</v>
      </c>
      <c r="AC323" s="197">
        <v>3</v>
      </c>
      <c r="AZ323" s="197">
        <v>2</v>
      </c>
      <c r="BA323" s="197">
        <f t="shared" si="27"/>
        <v>0</v>
      </c>
      <c r="BB323" s="197">
        <f t="shared" si="28"/>
        <v>0</v>
      </c>
      <c r="BC323" s="197">
        <f t="shared" si="29"/>
        <v>0</v>
      </c>
      <c r="BD323" s="197">
        <f t="shared" si="30"/>
        <v>0</v>
      </c>
      <c r="BE323" s="197">
        <f t="shared" si="31"/>
        <v>0</v>
      </c>
      <c r="CA323" s="224">
        <v>8</v>
      </c>
      <c r="CB323" s="224">
        <v>0</v>
      </c>
    </row>
    <row r="324" spans="1:80" ht="12.75">
      <c r="A324" s="225">
        <v>121</v>
      </c>
      <c r="B324" s="226" t="s">
        <v>793</v>
      </c>
      <c r="C324" s="227" t="s">
        <v>794</v>
      </c>
      <c r="D324" s="228" t="s">
        <v>244</v>
      </c>
      <c r="E324" s="229">
        <v>5.016394975</v>
      </c>
      <c r="F324" s="229"/>
      <c r="G324" s="230">
        <f t="shared" si="24"/>
        <v>0</v>
      </c>
      <c r="H324" s="231">
        <v>0</v>
      </c>
      <c r="I324" s="232">
        <f t="shared" si="25"/>
        <v>0</v>
      </c>
      <c r="J324" s="231"/>
      <c r="K324" s="232">
        <f t="shared" si="26"/>
        <v>0</v>
      </c>
      <c r="O324" s="224">
        <v>2</v>
      </c>
      <c r="AA324" s="197">
        <v>8</v>
      </c>
      <c r="AB324" s="197">
        <v>0</v>
      </c>
      <c r="AC324" s="197">
        <v>3</v>
      </c>
      <c r="AZ324" s="197">
        <v>2</v>
      </c>
      <c r="BA324" s="197">
        <f t="shared" si="27"/>
        <v>0</v>
      </c>
      <c r="BB324" s="197">
        <f t="shared" si="28"/>
        <v>0</v>
      </c>
      <c r="BC324" s="197">
        <f t="shared" si="29"/>
        <v>0</v>
      </c>
      <c r="BD324" s="197">
        <f t="shared" si="30"/>
        <v>0</v>
      </c>
      <c r="BE324" s="197">
        <f t="shared" si="31"/>
        <v>0</v>
      </c>
      <c r="CA324" s="224">
        <v>8</v>
      </c>
      <c r="CB324" s="224">
        <v>0</v>
      </c>
    </row>
    <row r="325" spans="1:80" ht="12.75">
      <c r="A325" s="225">
        <v>122</v>
      </c>
      <c r="B325" s="226" t="s">
        <v>864</v>
      </c>
      <c r="C325" s="227" t="s">
        <v>865</v>
      </c>
      <c r="D325" s="228" t="s">
        <v>244</v>
      </c>
      <c r="E325" s="229">
        <v>5.016394975</v>
      </c>
      <c r="F325" s="229"/>
      <c r="G325" s="230">
        <f t="shared" si="24"/>
        <v>0</v>
      </c>
      <c r="H325" s="231">
        <v>0</v>
      </c>
      <c r="I325" s="232">
        <f t="shared" si="25"/>
        <v>0</v>
      </c>
      <c r="J325" s="231"/>
      <c r="K325" s="232">
        <f t="shared" si="26"/>
        <v>0</v>
      </c>
      <c r="O325" s="224">
        <v>2</v>
      </c>
      <c r="AA325" s="197">
        <v>8</v>
      </c>
      <c r="AB325" s="197">
        <v>0</v>
      </c>
      <c r="AC325" s="197">
        <v>3</v>
      </c>
      <c r="AZ325" s="197">
        <v>2</v>
      </c>
      <c r="BA325" s="197">
        <f t="shared" si="27"/>
        <v>0</v>
      </c>
      <c r="BB325" s="197">
        <f t="shared" si="28"/>
        <v>0</v>
      </c>
      <c r="BC325" s="197">
        <f t="shared" si="29"/>
        <v>0</v>
      </c>
      <c r="BD325" s="197">
        <f t="shared" si="30"/>
        <v>0</v>
      </c>
      <c r="BE325" s="197">
        <f t="shared" si="31"/>
        <v>0</v>
      </c>
      <c r="CA325" s="224">
        <v>8</v>
      </c>
      <c r="CB325" s="224">
        <v>0</v>
      </c>
    </row>
    <row r="326" spans="1:57" ht="12.75">
      <c r="A326" s="243"/>
      <c r="B326" s="244" t="s">
        <v>1971</v>
      </c>
      <c r="C326" s="245" t="s">
        <v>856</v>
      </c>
      <c r="D326" s="246"/>
      <c r="E326" s="247"/>
      <c r="F326" s="248"/>
      <c r="G326" s="249">
        <f>SUM(G311:G325)</f>
        <v>0</v>
      </c>
      <c r="H326" s="250"/>
      <c r="I326" s="251">
        <f>SUM(I311:I325)</f>
        <v>0</v>
      </c>
      <c r="J326" s="250"/>
      <c r="K326" s="251">
        <f>SUM(K311:K325)</f>
        <v>-5.016394975</v>
      </c>
      <c r="O326" s="224">
        <v>4</v>
      </c>
      <c r="BA326" s="252">
        <f>SUM(BA311:BA325)</f>
        <v>0</v>
      </c>
      <c r="BB326" s="252">
        <f>SUM(BB311:BB325)</f>
        <v>0</v>
      </c>
      <c r="BC326" s="252">
        <f>SUM(BC311:BC325)</f>
        <v>0</v>
      </c>
      <c r="BD326" s="252">
        <f>SUM(BD311:BD325)</f>
        <v>0</v>
      </c>
      <c r="BE326" s="252">
        <f>SUM(BE311:BE325)</f>
        <v>0</v>
      </c>
    </row>
    <row r="327" spans="1:15" ht="12.75">
      <c r="A327" s="214" t="s">
        <v>1969</v>
      </c>
      <c r="B327" s="215" t="s">
        <v>866</v>
      </c>
      <c r="C327" s="216" t="s">
        <v>867</v>
      </c>
      <c r="D327" s="217"/>
      <c r="E327" s="218"/>
      <c r="F327" s="218"/>
      <c r="G327" s="219"/>
      <c r="H327" s="220"/>
      <c r="I327" s="221"/>
      <c r="J327" s="222"/>
      <c r="K327" s="223"/>
      <c r="O327" s="224">
        <v>1</v>
      </c>
    </row>
    <row r="328" spans="1:80" ht="22.5">
      <c r="A328" s="225">
        <v>123</v>
      </c>
      <c r="B328" s="226" t="s">
        <v>882</v>
      </c>
      <c r="C328" s="227" t="s">
        <v>1266</v>
      </c>
      <c r="D328" s="228" t="s">
        <v>237</v>
      </c>
      <c r="E328" s="229">
        <v>57.93</v>
      </c>
      <c r="F328" s="229"/>
      <c r="G328" s="230">
        <f>E328*F328</f>
        <v>0</v>
      </c>
      <c r="H328" s="231">
        <v>0.00536</v>
      </c>
      <c r="I328" s="232">
        <f>E328*H328</f>
        <v>0.3105048</v>
      </c>
      <c r="J328" s="231">
        <v>0</v>
      </c>
      <c r="K328" s="232">
        <f>E328*J328</f>
        <v>0</v>
      </c>
      <c r="O328" s="224">
        <v>2</v>
      </c>
      <c r="AA328" s="197">
        <v>1</v>
      </c>
      <c r="AB328" s="197">
        <v>7</v>
      </c>
      <c r="AC328" s="197">
        <v>7</v>
      </c>
      <c r="AZ328" s="197">
        <v>2</v>
      </c>
      <c r="BA328" s="197">
        <f>IF(AZ328=1,G328,0)</f>
        <v>0</v>
      </c>
      <c r="BB328" s="197">
        <f>IF(AZ328=2,G328,0)</f>
        <v>0</v>
      </c>
      <c r="BC328" s="197">
        <f>IF(AZ328=3,G328,0)</f>
        <v>0</v>
      </c>
      <c r="BD328" s="197">
        <f>IF(AZ328=4,G328,0)</f>
        <v>0</v>
      </c>
      <c r="BE328" s="197">
        <f>IF(AZ328=5,G328,0)</f>
        <v>0</v>
      </c>
      <c r="CA328" s="224">
        <v>1</v>
      </c>
      <c r="CB328" s="224">
        <v>7</v>
      </c>
    </row>
    <row r="329" spans="1:15" ht="33.75">
      <c r="A329" s="233"/>
      <c r="B329" s="234"/>
      <c r="C329" s="800" t="s">
        <v>1267</v>
      </c>
      <c r="D329" s="801"/>
      <c r="E329" s="801"/>
      <c r="F329" s="801"/>
      <c r="G329" s="802"/>
      <c r="I329" s="235"/>
      <c r="K329" s="235"/>
      <c r="L329" s="236" t="s">
        <v>1267</v>
      </c>
      <c r="O329" s="224">
        <v>3</v>
      </c>
    </row>
    <row r="330" spans="1:15" ht="12.75">
      <c r="A330" s="233"/>
      <c r="B330" s="234"/>
      <c r="C330" s="800" t="s">
        <v>1268</v>
      </c>
      <c r="D330" s="801"/>
      <c r="E330" s="801"/>
      <c r="F330" s="801"/>
      <c r="G330" s="802"/>
      <c r="I330" s="235"/>
      <c r="K330" s="235"/>
      <c r="L330" s="236" t="s">
        <v>1268</v>
      </c>
      <c r="O330" s="224">
        <v>3</v>
      </c>
    </row>
    <row r="331" spans="1:15" ht="12.75">
      <c r="A331" s="233"/>
      <c r="B331" s="237"/>
      <c r="C331" s="808" t="s">
        <v>1269</v>
      </c>
      <c r="D331" s="809"/>
      <c r="E331" s="238">
        <v>57.93</v>
      </c>
      <c r="F331" s="239"/>
      <c r="G331" s="240"/>
      <c r="H331" s="241"/>
      <c r="I331" s="235"/>
      <c r="J331" s="242"/>
      <c r="K331" s="235"/>
      <c r="M331" s="236" t="s">
        <v>1269</v>
      </c>
      <c r="O331" s="224"/>
    </row>
    <row r="332" spans="1:80" ht="12.75">
      <c r="A332" s="225">
        <v>124</v>
      </c>
      <c r="B332" s="226" t="s">
        <v>1270</v>
      </c>
      <c r="C332" s="227" t="s">
        <v>1271</v>
      </c>
      <c r="D332" s="228" t="s">
        <v>237</v>
      </c>
      <c r="E332" s="229">
        <v>73.92</v>
      </c>
      <c r="F332" s="229"/>
      <c r="G332" s="230">
        <f>E332*F332</f>
        <v>0</v>
      </c>
      <c r="H332" s="231">
        <v>0</v>
      </c>
      <c r="I332" s="232">
        <f>E332*H332</f>
        <v>0</v>
      </c>
      <c r="J332" s="231">
        <v>-0.033</v>
      </c>
      <c r="K332" s="232">
        <f>E332*J332</f>
        <v>-2.43936</v>
      </c>
      <c r="O332" s="224">
        <v>2</v>
      </c>
      <c r="AA332" s="197">
        <v>1</v>
      </c>
      <c r="AB332" s="197">
        <v>7</v>
      </c>
      <c r="AC332" s="197">
        <v>7</v>
      </c>
      <c r="AZ332" s="197">
        <v>2</v>
      </c>
      <c r="BA332" s="197">
        <f>IF(AZ332=1,G332,0)</f>
        <v>0</v>
      </c>
      <c r="BB332" s="197">
        <f>IF(AZ332=2,G332,0)</f>
        <v>0</v>
      </c>
      <c r="BC332" s="197">
        <f>IF(AZ332=3,G332,0)</f>
        <v>0</v>
      </c>
      <c r="BD332" s="197">
        <f>IF(AZ332=4,G332,0)</f>
        <v>0</v>
      </c>
      <c r="BE332" s="197">
        <f>IF(AZ332=5,G332,0)</f>
        <v>0</v>
      </c>
      <c r="CA332" s="224">
        <v>1</v>
      </c>
      <c r="CB332" s="224">
        <v>7</v>
      </c>
    </row>
    <row r="333" spans="1:15" ht="33.75">
      <c r="A333" s="233"/>
      <c r="B333" s="237"/>
      <c r="C333" s="808" t="s">
        <v>1272</v>
      </c>
      <c r="D333" s="809"/>
      <c r="E333" s="238">
        <v>73.92</v>
      </c>
      <c r="F333" s="239"/>
      <c r="G333" s="240"/>
      <c r="H333" s="241"/>
      <c r="I333" s="235"/>
      <c r="J333" s="242"/>
      <c r="K333" s="235"/>
      <c r="M333" s="236" t="s">
        <v>1272</v>
      </c>
      <c r="O333" s="224"/>
    </row>
    <row r="334" spans="1:80" ht="12.75">
      <c r="A334" s="225">
        <v>125</v>
      </c>
      <c r="B334" s="226" t="s">
        <v>1273</v>
      </c>
      <c r="C334" s="227" t="s">
        <v>1274</v>
      </c>
      <c r="D334" s="228" t="s">
        <v>237</v>
      </c>
      <c r="E334" s="229">
        <v>65.64</v>
      </c>
      <c r="F334" s="229"/>
      <c r="G334" s="230">
        <f>E334*F334</f>
        <v>0</v>
      </c>
      <c r="H334" s="231">
        <v>0</v>
      </c>
      <c r="I334" s="232">
        <f>E334*H334</f>
        <v>0</v>
      </c>
      <c r="J334" s="231">
        <v>-0.02</v>
      </c>
      <c r="K334" s="232">
        <f>E334*J334</f>
        <v>-1.3128</v>
      </c>
      <c r="O334" s="224">
        <v>2</v>
      </c>
      <c r="AA334" s="197">
        <v>1</v>
      </c>
      <c r="AB334" s="197">
        <v>7</v>
      </c>
      <c r="AC334" s="197">
        <v>7</v>
      </c>
      <c r="AZ334" s="197">
        <v>2</v>
      </c>
      <c r="BA334" s="197">
        <f>IF(AZ334=1,G334,0)</f>
        <v>0</v>
      </c>
      <c r="BB334" s="197">
        <f>IF(AZ334=2,G334,0)</f>
        <v>0</v>
      </c>
      <c r="BC334" s="197">
        <f>IF(AZ334=3,G334,0)</f>
        <v>0</v>
      </c>
      <c r="BD334" s="197">
        <f>IF(AZ334=4,G334,0)</f>
        <v>0</v>
      </c>
      <c r="BE334" s="197">
        <f>IF(AZ334=5,G334,0)</f>
        <v>0</v>
      </c>
      <c r="CA334" s="224">
        <v>1</v>
      </c>
      <c r="CB334" s="224">
        <v>7</v>
      </c>
    </row>
    <row r="335" spans="1:15" ht="12.75">
      <c r="A335" s="233"/>
      <c r="B335" s="237"/>
      <c r="C335" s="808" t="s">
        <v>1275</v>
      </c>
      <c r="D335" s="809"/>
      <c r="E335" s="238">
        <v>65.64</v>
      </c>
      <c r="F335" s="239"/>
      <c r="G335" s="240"/>
      <c r="H335" s="241"/>
      <c r="I335" s="235"/>
      <c r="J335" s="242"/>
      <c r="K335" s="235"/>
      <c r="M335" s="236" t="s">
        <v>1275</v>
      </c>
      <c r="O335" s="224"/>
    </row>
    <row r="336" spans="1:80" ht="12.75">
      <c r="A336" s="225">
        <v>126</v>
      </c>
      <c r="B336" s="226" t="s">
        <v>1276</v>
      </c>
      <c r="C336" s="227" t="s">
        <v>1277</v>
      </c>
      <c r="D336" s="228" t="s">
        <v>237</v>
      </c>
      <c r="E336" s="229">
        <v>65.64</v>
      </c>
      <c r="F336" s="229"/>
      <c r="G336" s="230">
        <f>E336*F336</f>
        <v>0</v>
      </c>
      <c r="H336" s="231">
        <v>0</v>
      </c>
      <c r="I336" s="232">
        <f>E336*H336</f>
        <v>0</v>
      </c>
      <c r="J336" s="231">
        <v>-0.01</v>
      </c>
      <c r="K336" s="232">
        <f>E336*J336</f>
        <v>-0.6564</v>
      </c>
      <c r="O336" s="224">
        <v>2</v>
      </c>
      <c r="AA336" s="197">
        <v>1</v>
      </c>
      <c r="AB336" s="197">
        <v>7</v>
      </c>
      <c r="AC336" s="197">
        <v>7</v>
      </c>
      <c r="AZ336" s="197">
        <v>2</v>
      </c>
      <c r="BA336" s="197">
        <f>IF(AZ336=1,G336,0)</f>
        <v>0</v>
      </c>
      <c r="BB336" s="197">
        <f>IF(AZ336=2,G336,0)</f>
        <v>0</v>
      </c>
      <c r="BC336" s="197">
        <f>IF(AZ336=3,G336,0)</f>
        <v>0</v>
      </c>
      <c r="BD336" s="197">
        <f>IF(AZ336=4,G336,0)</f>
        <v>0</v>
      </c>
      <c r="BE336" s="197">
        <f>IF(AZ336=5,G336,0)</f>
        <v>0</v>
      </c>
      <c r="CA336" s="224">
        <v>1</v>
      </c>
      <c r="CB336" s="224">
        <v>7</v>
      </c>
    </row>
    <row r="337" spans="1:15" ht="12.75">
      <c r="A337" s="233"/>
      <c r="B337" s="237"/>
      <c r="C337" s="808" t="s">
        <v>1275</v>
      </c>
      <c r="D337" s="809"/>
      <c r="E337" s="238">
        <v>65.64</v>
      </c>
      <c r="F337" s="239"/>
      <c r="G337" s="240"/>
      <c r="H337" s="241"/>
      <c r="I337" s="235"/>
      <c r="J337" s="242"/>
      <c r="K337" s="235"/>
      <c r="M337" s="236" t="s">
        <v>1275</v>
      </c>
      <c r="O337" s="224"/>
    </row>
    <row r="338" spans="1:80" ht="12.75">
      <c r="A338" s="225">
        <v>127</v>
      </c>
      <c r="B338" s="226" t="s">
        <v>1278</v>
      </c>
      <c r="C338" s="227" t="s">
        <v>1279</v>
      </c>
      <c r="D338" s="228" t="s">
        <v>237</v>
      </c>
      <c r="E338" s="771">
        <v>48.2</v>
      </c>
      <c r="F338" s="229"/>
      <c r="G338" s="230">
        <f>E338*F338</f>
        <v>0</v>
      </c>
      <c r="H338" s="231">
        <v>0</v>
      </c>
      <c r="I338" s="232">
        <f>E338*H338</f>
        <v>0</v>
      </c>
      <c r="J338" s="231">
        <v>0</v>
      </c>
      <c r="K338" s="232">
        <f>E338*J338</f>
        <v>0</v>
      </c>
      <c r="O338" s="224">
        <v>2</v>
      </c>
      <c r="AA338" s="197">
        <v>1</v>
      </c>
      <c r="AB338" s="197">
        <v>7</v>
      </c>
      <c r="AC338" s="197">
        <v>7</v>
      </c>
      <c r="AZ338" s="197">
        <v>2</v>
      </c>
      <c r="BA338" s="197">
        <f>IF(AZ338=1,G338,0)</f>
        <v>0</v>
      </c>
      <c r="BB338" s="197">
        <f>IF(AZ338=2,G338,0)</f>
        <v>0</v>
      </c>
      <c r="BC338" s="197">
        <f>IF(AZ338=3,G338,0)</f>
        <v>0</v>
      </c>
      <c r="BD338" s="197">
        <f>IF(AZ338=4,G338,0)</f>
        <v>0</v>
      </c>
      <c r="BE338" s="197">
        <f>IF(AZ338=5,G338,0)</f>
        <v>0</v>
      </c>
      <c r="CA338" s="224">
        <v>1</v>
      </c>
      <c r="CB338" s="224">
        <v>7</v>
      </c>
    </row>
    <row r="339" spans="1:15" ht="12.75" hidden="1">
      <c r="A339" s="233"/>
      <c r="B339" s="237"/>
      <c r="C339" s="808"/>
      <c r="D339" s="809"/>
      <c r="E339" s="238"/>
      <c r="F339" s="239"/>
      <c r="G339" s="240"/>
      <c r="H339" s="241"/>
      <c r="I339" s="235"/>
      <c r="J339" s="242"/>
      <c r="K339" s="235"/>
      <c r="M339" s="236" t="s">
        <v>50</v>
      </c>
      <c r="N339" s="772">
        <f>SUM(E340:E341)</f>
        <v>48.2</v>
      </c>
      <c r="O339" s="224"/>
    </row>
    <row r="340" spans="1:15" ht="12.75">
      <c r="A340" s="233"/>
      <c r="B340" s="237"/>
      <c r="C340" s="808" t="s">
        <v>175</v>
      </c>
      <c r="D340" s="809"/>
      <c r="E340" s="238">
        <v>37.895</v>
      </c>
      <c r="F340" s="239"/>
      <c r="G340" s="240"/>
      <c r="H340" s="241"/>
      <c r="I340" s="235"/>
      <c r="J340" s="242"/>
      <c r="K340" s="235"/>
      <c r="M340" s="236" t="s">
        <v>175</v>
      </c>
      <c r="O340" s="224"/>
    </row>
    <row r="341" spans="1:15" ht="12.75">
      <c r="A341" s="233"/>
      <c r="B341" s="237"/>
      <c r="C341" s="808" t="s">
        <v>176</v>
      </c>
      <c r="D341" s="809"/>
      <c r="E341" s="238">
        <v>10.305</v>
      </c>
      <c r="F341" s="239"/>
      <c r="G341" s="240"/>
      <c r="H341" s="241"/>
      <c r="I341" s="235"/>
      <c r="J341" s="242"/>
      <c r="K341" s="235"/>
      <c r="M341" s="236" t="s">
        <v>176</v>
      </c>
      <c r="O341" s="224"/>
    </row>
    <row r="342" spans="1:80" ht="12.75">
      <c r="A342" s="225">
        <v>128</v>
      </c>
      <c r="B342" s="226" t="s">
        <v>1280</v>
      </c>
      <c r="C342" s="227" t="s">
        <v>1281</v>
      </c>
      <c r="D342" s="228" t="s">
        <v>237</v>
      </c>
      <c r="E342" s="229">
        <v>73.92</v>
      </c>
      <c r="F342" s="229"/>
      <c r="G342" s="230">
        <f>E342*F342</f>
        <v>0</v>
      </c>
      <c r="H342" s="231">
        <v>0</v>
      </c>
      <c r="I342" s="232">
        <f>E342*H342</f>
        <v>0</v>
      </c>
      <c r="J342" s="231">
        <v>-0.01</v>
      </c>
      <c r="K342" s="232">
        <f>E342*J342</f>
        <v>-0.7392000000000001</v>
      </c>
      <c r="O342" s="224">
        <v>2</v>
      </c>
      <c r="AA342" s="197">
        <v>1</v>
      </c>
      <c r="AB342" s="197">
        <v>7</v>
      </c>
      <c r="AC342" s="197">
        <v>7</v>
      </c>
      <c r="AZ342" s="197">
        <v>2</v>
      </c>
      <c r="BA342" s="197">
        <f>IF(AZ342=1,G342,0)</f>
        <v>0</v>
      </c>
      <c r="BB342" s="197">
        <f>IF(AZ342=2,G342,0)</f>
        <v>0</v>
      </c>
      <c r="BC342" s="197">
        <f>IF(AZ342=3,G342,0)</f>
        <v>0</v>
      </c>
      <c r="BD342" s="197">
        <f>IF(AZ342=4,G342,0)</f>
        <v>0</v>
      </c>
      <c r="BE342" s="197">
        <f>IF(AZ342=5,G342,0)</f>
        <v>0</v>
      </c>
      <c r="CA342" s="224">
        <v>1</v>
      </c>
      <c r="CB342" s="224">
        <v>7</v>
      </c>
    </row>
    <row r="343" spans="1:15" ht="33.75">
      <c r="A343" s="233"/>
      <c r="B343" s="237"/>
      <c r="C343" s="808" t="s">
        <v>1272</v>
      </c>
      <c r="D343" s="809"/>
      <c r="E343" s="238">
        <v>73.92</v>
      </c>
      <c r="F343" s="239"/>
      <c r="G343" s="240"/>
      <c r="H343" s="241"/>
      <c r="I343" s="235"/>
      <c r="J343" s="242"/>
      <c r="K343" s="235"/>
      <c r="M343" s="236" t="s">
        <v>1272</v>
      </c>
      <c r="O343" s="224"/>
    </row>
    <row r="344" spans="1:80" ht="22.5">
      <c r="A344" s="225">
        <v>129</v>
      </c>
      <c r="B344" s="226" t="s">
        <v>882</v>
      </c>
      <c r="C344" s="227" t="s">
        <v>1282</v>
      </c>
      <c r="D344" s="228" t="s">
        <v>325</v>
      </c>
      <c r="E344" s="229">
        <v>1</v>
      </c>
      <c r="F344" s="229"/>
      <c r="G344" s="230">
        <f>E344*F344</f>
        <v>0</v>
      </c>
      <c r="H344" s="231">
        <v>0</v>
      </c>
      <c r="I344" s="232">
        <f>E344*H344</f>
        <v>0</v>
      </c>
      <c r="J344" s="231"/>
      <c r="K344" s="232">
        <f>E344*J344</f>
        <v>0</v>
      </c>
      <c r="O344" s="224">
        <v>2</v>
      </c>
      <c r="AA344" s="197">
        <v>12</v>
      </c>
      <c r="AB344" s="197">
        <v>0</v>
      </c>
      <c r="AC344" s="197">
        <v>5</v>
      </c>
      <c r="AZ344" s="197">
        <v>2</v>
      </c>
      <c r="BA344" s="197">
        <f>IF(AZ344=1,G344,0)</f>
        <v>0</v>
      </c>
      <c r="BB344" s="197">
        <f>IF(AZ344=2,G344,0)</f>
        <v>0</v>
      </c>
      <c r="BC344" s="197">
        <f>IF(AZ344=3,G344,0)</f>
        <v>0</v>
      </c>
      <c r="BD344" s="197">
        <f>IF(AZ344=4,G344,0)</f>
        <v>0</v>
      </c>
      <c r="BE344" s="197">
        <f>IF(AZ344=5,G344,0)</f>
        <v>0</v>
      </c>
      <c r="CA344" s="224">
        <v>12</v>
      </c>
      <c r="CB344" s="224">
        <v>0</v>
      </c>
    </row>
    <row r="345" spans="1:15" ht="12.75">
      <c r="A345" s="233"/>
      <c r="B345" s="237"/>
      <c r="C345" s="808" t="s">
        <v>884</v>
      </c>
      <c r="D345" s="809"/>
      <c r="E345" s="238">
        <v>1</v>
      </c>
      <c r="F345" s="239"/>
      <c r="G345" s="240"/>
      <c r="H345" s="241"/>
      <c r="I345" s="235"/>
      <c r="J345" s="242"/>
      <c r="K345" s="235"/>
      <c r="M345" s="236" t="s">
        <v>884</v>
      </c>
      <c r="O345" s="224"/>
    </row>
    <row r="346" spans="1:80" ht="22.5">
      <c r="A346" s="225">
        <v>130</v>
      </c>
      <c r="B346" s="226" t="s">
        <v>885</v>
      </c>
      <c r="C346" s="227" t="s">
        <v>1283</v>
      </c>
      <c r="D346" s="228" t="s">
        <v>325</v>
      </c>
      <c r="E346" s="229">
        <v>1</v>
      </c>
      <c r="F346" s="229"/>
      <c r="G346" s="230">
        <f>E346*F346</f>
        <v>0</v>
      </c>
      <c r="H346" s="231">
        <v>0</v>
      </c>
      <c r="I346" s="232">
        <f>E346*H346</f>
        <v>0</v>
      </c>
      <c r="J346" s="231"/>
      <c r="K346" s="232">
        <f>E346*J346</f>
        <v>0</v>
      </c>
      <c r="O346" s="224">
        <v>2</v>
      </c>
      <c r="AA346" s="197">
        <v>12</v>
      </c>
      <c r="AB346" s="197">
        <v>0</v>
      </c>
      <c r="AC346" s="197">
        <v>6</v>
      </c>
      <c r="AZ346" s="197">
        <v>2</v>
      </c>
      <c r="BA346" s="197">
        <f>IF(AZ346=1,G346,0)</f>
        <v>0</v>
      </c>
      <c r="BB346" s="197">
        <f>IF(AZ346=2,G346,0)</f>
        <v>0</v>
      </c>
      <c r="BC346" s="197">
        <f>IF(AZ346=3,G346,0)</f>
        <v>0</v>
      </c>
      <c r="BD346" s="197">
        <f>IF(AZ346=4,G346,0)</f>
        <v>0</v>
      </c>
      <c r="BE346" s="197">
        <f>IF(AZ346=5,G346,0)</f>
        <v>0</v>
      </c>
      <c r="CA346" s="224">
        <v>12</v>
      </c>
      <c r="CB346" s="224">
        <v>0</v>
      </c>
    </row>
    <row r="347" spans="1:15" ht="12.75">
      <c r="A347" s="233"/>
      <c r="B347" s="237"/>
      <c r="C347" s="808" t="s">
        <v>884</v>
      </c>
      <c r="D347" s="809"/>
      <c r="E347" s="238">
        <v>1</v>
      </c>
      <c r="F347" s="239"/>
      <c r="G347" s="240"/>
      <c r="H347" s="241"/>
      <c r="I347" s="235"/>
      <c r="J347" s="242"/>
      <c r="K347" s="235"/>
      <c r="M347" s="236" t="s">
        <v>884</v>
      </c>
      <c r="O347" s="224"/>
    </row>
    <row r="348" spans="1:80" ht="22.5">
      <c r="A348" s="225">
        <v>131</v>
      </c>
      <c r="B348" s="226" t="s">
        <v>887</v>
      </c>
      <c r="C348" s="227" t="s">
        <v>1284</v>
      </c>
      <c r="D348" s="228" t="s">
        <v>325</v>
      </c>
      <c r="E348" s="229">
        <v>1</v>
      </c>
      <c r="F348" s="229"/>
      <c r="G348" s="230">
        <f>E348*F348</f>
        <v>0</v>
      </c>
      <c r="H348" s="231">
        <v>0</v>
      </c>
      <c r="I348" s="232">
        <f>E348*H348</f>
        <v>0</v>
      </c>
      <c r="J348" s="231"/>
      <c r="K348" s="232">
        <f>E348*J348</f>
        <v>0</v>
      </c>
      <c r="O348" s="224">
        <v>2</v>
      </c>
      <c r="AA348" s="197">
        <v>12</v>
      </c>
      <c r="AB348" s="197">
        <v>0</v>
      </c>
      <c r="AC348" s="197">
        <v>7</v>
      </c>
      <c r="AZ348" s="197">
        <v>2</v>
      </c>
      <c r="BA348" s="197">
        <f>IF(AZ348=1,G348,0)</f>
        <v>0</v>
      </c>
      <c r="BB348" s="197">
        <f>IF(AZ348=2,G348,0)</f>
        <v>0</v>
      </c>
      <c r="BC348" s="197">
        <f>IF(AZ348=3,G348,0)</f>
        <v>0</v>
      </c>
      <c r="BD348" s="197">
        <f>IF(AZ348=4,G348,0)</f>
        <v>0</v>
      </c>
      <c r="BE348" s="197">
        <f>IF(AZ348=5,G348,0)</f>
        <v>0</v>
      </c>
      <c r="CA348" s="224">
        <v>12</v>
      </c>
      <c r="CB348" s="224">
        <v>0</v>
      </c>
    </row>
    <row r="349" spans="1:15" ht="12.75">
      <c r="A349" s="233"/>
      <c r="B349" s="237"/>
      <c r="C349" s="808" t="s">
        <v>884</v>
      </c>
      <c r="D349" s="809"/>
      <c r="E349" s="238">
        <v>1</v>
      </c>
      <c r="F349" s="239"/>
      <c r="G349" s="240"/>
      <c r="H349" s="241"/>
      <c r="I349" s="235"/>
      <c r="J349" s="242"/>
      <c r="K349" s="235"/>
      <c r="M349" s="236" t="s">
        <v>884</v>
      </c>
      <c r="O349" s="224"/>
    </row>
    <row r="350" spans="1:80" ht="22.5">
      <c r="A350" s="225">
        <v>132</v>
      </c>
      <c r="B350" s="226" t="s">
        <v>1285</v>
      </c>
      <c r="C350" s="227" t="s">
        <v>1286</v>
      </c>
      <c r="D350" s="228" t="s">
        <v>325</v>
      </c>
      <c r="E350" s="229">
        <v>1</v>
      </c>
      <c r="F350" s="229"/>
      <c r="G350" s="230">
        <f>E350*F350</f>
        <v>0</v>
      </c>
      <c r="H350" s="231">
        <v>0</v>
      </c>
      <c r="I350" s="232">
        <f>E350*H350</f>
        <v>0</v>
      </c>
      <c r="J350" s="231"/>
      <c r="K350" s="232">
        <f>E350*J350</f>
        <v>0</v>
      </c>
      <c r="O350" s="224">
        <v>2</v>
      </c>
      <c r="AA350" s="197">
        <v>12</v>
      </c>
      <c r="AB350" s="197">
        <v>0</v>
      </c>
      <c r="AC350" s="197">
        <v>8</v>
      </c>
      <c r="AZ350" s="197">
        <v>2</v>
      </c>
      <c r="BA350" s="197">
        <f>IF(AZ350=1,G350,0)</f>
        <v>0</v>
      </c>
      <c r="BB350" s="197">
        <f>IF(AZ350=2,G350,0)</f>
        <v>0</v>
      </c>
      <c r="BC350" s="197">
        <f>IF(AZ350=3,G350,0)</f>
        <v>0</v>
      </c>
      <c r="BD350" s="197">
        <f>IF(AZ350=4,G350,0)</f>
        <v>0</v>
      </c>
      <c r="BE350" s="197">
        <f>IF(AZ350=5,G350,0)</f>
        <v>0</v>
      </c>
      <c r="CA350" s="224">
        <v>12</v>
      </c>
      <c r="CB350" s="224">
        <v>0</v>
      </c>
    </row>
    <row r="351" spans="1:15" ht="12.75">
      <c r="A351" s="233"/>
      <c r="B351" s="237"/>
      <c r="C351" s="808" t="s">
        <v>884</v>
      </c>
      <c r="D351" s="809"/>
      <c r="E351" s="238">
        <v>1</v>
      </c>
      <c r="F351" s="239"/>
      <c r="G351" s="240"/>
      <c r="H351" s="241"/>
      <c r="I351" s="235"/>
      <c r="J351" s="242"/>
      <c r="K351" s="235"/>
      <c r="M351" s="236" t="s">
        <v>884</v>
      </c>
      <c r="O351" s="224"/>
    </row>
    <row r="352" spans="1:80" ht="22.5">
      <c r="A352" s="225">
        <v>133</v>
      </c>
      <c r="B352" s="226" t="s">
        <v>889</v>
      </c>
      <c r="C352" s="227" t="s">
        <v>1287</v>
      </c>
      <c r="D352" s="228" t="s">
        <v>325</v>
      </c>
      <c r="E352" s="229">
        <v>1</v>
      </c>
      <c r="F352" s="229"/>
      <c r="G352" s="230">
        <f>E352*F352</f>
        <v>0</v>
      </c>
      <c r="H352" s="231">
        <v>0</v>
      </c>
      <c r="I352" s="232">
        <f>E352*H352</f>
        <v>0</v>
      </c>
      <c r="J352" s="231"/>
      <c r="K352" s="232">
        <f>E352*J352</f>
        <v>0</v>
      </c>
      <c r="O352" s="224">
        <v>2</v>
      </c>
      <c r="AA352" s="197">
        <v>12</v>
      </c>
      <c r="AB352" s="197">
        <v>0</v>
      </c>
      <c r="AC352" s="197">
        <v>9</v>
      </c>
      <c r="AZ352" s="197">
        <v>2</v>
      </c>
      <c r="BA352" s="197">
        <f>IF(AZ352=1,G352,0)</f>
        <v>0</v>
      </c>
      <c r="BB352" s="197">
        <f>IF(AZ352=2,G352,0)</f>
        <v>0</v>
      </c>
      <c r="BC352" s="197">
        <f>IF(AZ352=3,G352,0)</f>
        <v>0</v>
      </c>
      <c r="BD352" s="197">
        <f>IF(AZ352=4,G352,0)</f>
        <v>0</v>
      </c>
      <c r="BE352" s="197">
        <f>IF(AZ352=5,G352,0)</f>
        <v>0</v>
      </c>
      <c r="CA352" s="224">
        <v>12</v>
      </c>
      <c r="CB352" s="224">
        <v>0</v>
      </c>
    </row>
    <row r="353" spans="1:15" ht="12.75">
      <c r="A353" s="233"/>
      <c r="B353" s="237"/>
      <c r="C353" s="808" t="s">
        <v>884</v>
      </c>
      <c r="D353" s="809"/>
      <c r="E353" s="238">
        <v>1</v>
      </c>
      <c r="F353" s="239"/>
      <c r="G353" s="240"/>
      <c r="H353" s="241"/>
      <c r="I353" s="235"/>
      <c r="J353" s="242"/>
      <c r="K353" s="235"/>
      <c r="M353" s="236" t="s">
        <v>884</v>
      </c>
      <c r="O353" s="224"/>
    </row>
    <row r="354" spans="1:80" ht="22.5">
      <c r="A354" s="225">
        <v>134</v>
      </c>
      <c r="B354" s="226" t="s">
        <v>891</v>
      </c>
      <c r="C354" s="227" t="s">
        <v>1288</v>
      </c>
      <c r="D354" s="228" t="s">
        <v>325</v>
      </c>
      <c r="E354" s="229">
        <v>1</v>
      </c>
      <c r="F354" s="229"/>
      <c r="G354" s="230">
        <f>E354*F354</f>
        <v>0</v>
      </c>
      <c r="H354" s="231">
        <v>0</v>
      </c>
      <c r="I354" s="232">
        <f>E354*H354</f>
        <v>0</v>
      </c>
      <c r="J354" s="231"/>
      <c r="K354" s="232">
        <f>E354*J354</f>
        <v>0</v>
      </c>
      <c r="O354" s="224">
        <v>2</v>
      </c>
      <c r="AA354" s="197">
        <v>12</v>
      </c>
      <c r="AB354" s="197">
        <v>0</v>
      </c>
      <c r="AC354" s="197">
        <v>10</v>
      </c>
      <c r="AZ354" s="197">
        <v>2</v>
      </c>
      <c r="BA354" s="197">
        <f>IF(AZ354=1,G354,0)</f>
        <v>0</v>
      </c>
      <c r="BB354" s="197">
        <f>IF(AZ354=2,G354,0)</f>
        <v>0</v>
      </c>
      <c r="BC354" s="197">
        <f>IF(AZ354=3,G354,0)</f>
        <v>0</v>
      </c>
      <c r="BD354" s="197">
        <f>IF(AZ354=4,G354,0)</f>
        <v>0</v>
      </c>
      <c r="BE354" s="197">
        <f>IF(AZ354=5,G354,0)</f>
        <v>0</v>
      </c>
      <c r="CA354" s="224">
        <v>12</v>
      </c>
      <c r="CB354" s="224">
        <v>0</v>
      </c>
    </row>
    <row r="355" spans="1:15" ht="22.5">
      <c r="A355" s="233"/>
      <c r="B355" s="234"/>
      <c r="C355" s="800" t="s">
        <v>1289</v>
      </c>
      <c r="D355" s="801"/>
      <c r="E355" s="801"/>
      <c r="F355" s="801"/>
      <c r="G355" s="802"/>
      <c r="I355" s="235"/>
      <c r="K355" s="235"/>
      <c r="L355" s="236" t="s">
        <v>1289</v>
      </c>
      <c r="O355" s="224">
        <v>3</v>
      </c>
    </row>
    <row r="356" spans="1:15" ht="12.75">
      <c r="A356" s="233"/>
      <c r="B356" s="234"/>
      <c r="C356" s="800" t="s">
        <v>1290</v>
      </c>
      <c r="D356" s="801"/>
      <c r="E356" s="801"/>
      <c r="F356" s="801"/>
      <c r="G356" s="802"/>
      <c r="I356" s="235"/>
      <c r="K356" s="235"/>
      <c r="L356" s="236" t="s">
        <v>1290</v>
      </c>
      <c r="O356" s="224">
        <v>3</v>
      </c>
    </row>
    <row r="357" spans="1:15" ht="12.75">
      <c r="A357" s="233"/>
      <c r="B357" s="234"/>
      <c r="C357" s="800" t="s">
        <v>1291</v>
      </c>
      <c r="D357" s="801"/>
      <c r="E357" s="801"/>
      <c r="F357" s="801"/>
      <c r="G357" s="802"/>
      <c r="I357" s="235"/>
      <c r="K357" s="235"/>
      <c r="L357" s="236" t="s">
        <v>1291</v>
      </c>
      <c r="O357" s="224">
        <v>3</v>
      </c>
    </row>
    <row r="358" spans="1:15" ht="12.75">
      <c r="A358" s="233"/>
      <c r="B358" s="237"/>
      <c r="C358" s="808" t="s">
        <v>1292</v>
      </c>
      <c r="D358" s="809"/>
      <c r="E358" s="238">
        <v>1</v>
      </c>
      <c r="F358" s="239"/>
      <c r="G358" s="240"/>
      <c r="H358" s="241"/>
      <c r="I358" s="235"/>
      <c r="J358" s="242"/>
      <c r="K358" s="235"/>
      <c r="M358" s="236" t="s">
        <v>1292</v>
      </c>
      <c r="O358" s="224"/>
    </row>
    <row r="359" spans="1:80" ht="22.5">
      <c r="A359" s="225">
        <v>135</v>
      </c>
      <c r="B359" s="226" t="s">
        <v>893</v>
      </c>
      <c r="C359" s="227" t="s">
        <v>1293</v>
      </c>
      <c r="D359" s="228" t="s">
        <v>325</v>
      </c>
      <c r="E359" s="229">
        <v>1</v>
      </c>
      <c r="F359" s="229"/>
      <c r="G359" s="230">
        <f>E359*F359</f>
        <v>0</v>
      </c>
      <c r="H359" s="231">
        <v>0</v>
      </c>
      <c r="I359" s="232">
        <f>E359*H359</f>
        <v>0</v>
      </c>
      <c r="J359" s="231"/>
      <c r="K359" s="232">
        <f>E359*J359</f>
        <v>0</v>
      </c>
      <c r="O359" s="224">
        <v>2</v>
      </c>
      <c r="AA359" s="197">
        <v>12</v>
      </c>
      <c r="AB359" s="197">
        <v>0</v>
      </c>
      <c r="AC359" s="197">
        <v>11</v>
      </c>
      <c r="AZ359" s="197">
        <v>2</v>
      </c>
      <c r="BA359" s="197">
        <f>IF(AZ359=1,G359,0)</f>
        <v>0</v>
      </c>
      <c r="BB359" s="197">
        <f>IF(AZ359=2,G359,0)</f>
        <v>0</v>
      </c>
      <c r="BC359" s="197">
        <f>IF(AZ359=3,G359,0)</f>
        <v>0</v>
      </c>
      <c r="BD359" s="197">
        <f>IF(AZ359=4,G359,0)</f>
        <v>0</v>
      </c>
      <c r="BE359" s="197">
        <f>IF(AZ359=5,G359,0)</f>
        <v>0</v>
      </c>
      <c r="CA359" s="224">
        <v>12</v>
      </c>
      <c r="CB359" s="224">
        <v>0</v>
      </c>
    </row>
    <row r="360" spans="1:15" ht="22.5">
      <c r="A360" s="233"/>
      <c r="B360" s="234"/>
      <c r="C360" s="800" t="s">
        <v>1289</v>
      </c>
      <c r="D360" s="801"/>
      <c r="E360" s="801"/>
      <c r="F360" s="801"/>
      <c r="G360" s="802"/>
      <c r="I360" s="235"/>
      <c r="K360" s="235"/>
      <c r="L360" s="236" t="s">
        <v>1289</v>
      </c>
      <c r="O360" s="224">
        <v>3</v>
      </c>
    </row>
    <row r="361" spans="1:15" ht="12.75">
      <c r="A361" s="233"/>
      <c r="B361" s="234"/>
      <c r="C361" s="800" t="s">
        <v>1290</v>
      </c>
      <c r="D361" s="801"/>
      <c r="E361" s="801"/>
      <c r="F361" s="801"/>
      <c r="G361" s="802"/>
      <c r="I361" s="235"/>
      <c r="K361" s="235"/>
      <c r="L361" s="236" t="s">
        <v>1290</v>
      </c>
      <c r="O361" s="224">
        <v>3</v>
      </c>
    </row>
    <row r="362" spans="1:15" ht="12.75">
      <c r="A362" s="233"/>
      <c r="B362" s="234"/>
      <c r="C362" s="800" t="s">
        <v>1291</v>
      </c>
      <c r="D362" s="801"/>
      <c r="E362" s="801"/>
      <c r="F362" s="801"/>
      <c r="G362" s="802"/>
      <c r="I362" s="235"/>
      <c r="K362" s="235"/>
      <c r="L362" s="236" t="s">
        <v>1291</v>
      </c>
      <c r="O362" s="224">
        <v>3</v>
      </c>
    </row>
    <row r="363" spans="1:15" ht="12.75">
      <c r="A363" s="233"/>
      <c r="B363" s="237"/>
      <c r="C363" s="808" t="s">
        <v>1292</v>
      </c>
      <c r="D363" s="809"/>
      <c r="E363" s="238">
        <v>1</v>
      </c>
      <c r="F363" s="239"/>
      <c r="G363" s="240"/>
      <c r="H363" s="241"/>
      <c r="I363" s="235"/>
      <c r="J363" s="242"/>
      <c r="K363" s="235"/>
      <c r="M363" s="236" t="s">
        <v>1292</v>
      </c>
      <c r="O363" s="224"/>
    </row>
    <row r="364" spans="1:80" ht="22.5">
      <c r="A364" s="225">
        <v>136</v>
      </c>
      <c r="B364" s="226" t="s">
        <v>895</v>
      </c>
      <c r="C364" s="227" t="s">
        <v>1294</v>
      </c>
      <c r="D364" s="228" t="s">
        <v>325</v>
      </c>
      <c r="E364" s="229">
        <v>1</v>
      </c>
      <c r="F364" s="229"/>
      <c r="G364" s="230">
        <f>E364*F364</f>
        <v>0</v>
      </c>
      <c r="H364" s="231">
        <v>0</v>
      </c>
      <c r="I364" s="232">
        <f>E364*H364</f>
        <v>0</v>
      </c>
      <c r="J364" s="231"/>
      <c r="K364" s="232">
        <f>E364*J364</f>
        <v>0</v>
      </c>
      <c r="O364" s="224">
        <v>2</v>
      </c>
      <c r="AA364" s="197">
        <v>12</v>
      </c>
      <c r="AB364" s="197">
        <v>0</v>
      </c>
      <c r="AC364" s="197">
        <v>12</v>
      </c>
      <c r="AZ364" s="197">
        <v>2</v>
      </c>
      <c r="BA364" s="197">
        <f>IF(AZ364=1,G364,0)</f>
        <v>0</v>
      </c>
      <c r="BB364" s="197">
        <f>IF(AZ364=2,G364,0)</f>
        <v>0</v>
      </c>
      <c r="BC364" s="197">
        <f>IF(AZ364=3,G364,0)</f>
        <v>0</v>
      </c>
      <c r="BD364" s="197">
        <f>IF(AZ364=4,G364,0)</f>
        <v>0</v>
      </c>
      <c r="BE364" s="197">
        <f>IF(AZ364=5,G364,0)</f>
        <v>0</v>
      </c>
      <c r="CA364" s="224">
        <v>12</v>
      </c>
      <c r="CB364" s="224">
        <v>0</v>
      </c>
    </row>
    <row r="365" spans="1:15" ht="22.5">
      <c r="A365" s="233"/>
      <c r="B365" s="234"/>
      <c r="C365" s="800" t="s">
        <v>1289</v>
      </c>
      <c r="D365" s="801"/>
      <c r="E365" s="801"/>
      <c r="F365" s="801"/>
      <c r="G365" s="802"/>
      <c r="I365" s="235"/>
      <c r="K365" s="235"/>
      <c r="L365" s="236" t="s">
        <v>1289</v>
      </c>
      <c r="O365" s="224">
        <v>3</v>
      </c>
    </row>
    <row r="366" spans="1:15" ht="12.75">
      <c r="A366" s="233"/>
      <c r="B366" s="234"/>
      <c r="C366" s="800" t="s">
        <v>1290</v>
      </c>
      <c r="D366" s="801"/>
      <c r="E366" s="801"/>
      <c r="F366" s="801"/>
      <c r="G366" s="802"/>
      <c r="I366" s="235"/>
      <c r="K366" s="235"/>
      <c r="L366" s="236" t="s">
        <v>1290</v>
      </c>
      <c r="O366" s="224">
        <v>3</v>
      </c>
    </row>
    <row r="367" spans="1:15" ht="12.75">
      <c r="A367" s="233"/>
      <c r="B367" s="234"/>
      <c r="C367" s="800" t="s">
        <v>1291</v>
      </c>
      <c r="D367" s="801"/>
      <c r="E367" s="801"/>
      <c r="F367" s="801"/>
      <c r="G367" s="802"/>
      <c r="I367" s="235"/>
      <c r="K367" s="235"/>
      <c r="L367" s="236" t="s">
        <v>1291</v>
      </c>
      <c r="O367" s="224">
        <v>3</v>
      </c>
    </row>
    <row r="368" spans="1:15" ht="12.75">
      <c r="A368" s="233"/>
      <c r="B368" s="237"/>
      <c r="C368" s="808" t="s">
        <v>1292</v>
      </c>
      <c r="D368" s="809"/>
      <c r="E368" s="238">
        <v>1</v>
      </c>
      <c r="F368" s="239"/>
      <c r="G368" s="240"/>
      <c r="H368" s="241"/>
      <c r="I368" s="235"/>
      <c r="J368" s="242"/>
      <c r="K368" s="235"/>
      <c r="M368" s="236" t="s">
        <v>1292</v>
      </c>
      <c r="O368" s="224"/>
    </row>
    <row r="369" spans="1:80" ht="22.5">
      <c r="A369" s="225">
        <v>137</v>
      </c>
      <c r="B369" s="226" t="s">
        <v>907</v>
      </c>
      <c r="C369" s="227" t="s">
        <v>1295</v>
      </c>
      <c r="D369" s="228" t="s">
        <v>237</v>
      </c>
      <c r="E369" s="229">
        <v>169</v>
      </c>
      <c r="F369" s="229"/>
      <c r="G369" s="230">
        <f>E369*F369</f>
        <v>0</v>
      </c>
      <c r="H369" s="231">
        <v>0</v>
      </c>
      <c r="I369" s="232">
        <f>E369*H369</f>
        <v>0</v>
      </c>
      <c r="J369" s="231"/>
      <c r="K369" s="232">
        <f>E369*J369</f>
        <v>0</v>
      </c>
      <c r="O369" s="224">
        <v>2</v>
      </c>
      <c r="AA369" s="197">
        <v>12</v>
      </c>
      <c r="AB369" s="197">
        <v>0</v>
      </c>
      <c r="AC369" s="197">
        <v>13</v>
      </c>
      <c r="AZ369" s="197">
        <v>2</v>
      </c>
      <c r="BA369" s="197">
        <f>IF(AZ369=1,G369,0)</f>
        <v>0</v>
      </c>
      <c r="BB369" s="197">
        <f>IF(AZ369=2,G369,0)</f>
        <v>0</v>
      </c>
      <c r="BC369" s="197">
        <f>IF(AZ369=3,G369,0)</f>
        <v>0</v>
      </c>
      <c r="BD369" s="197">
        <f>IF(AZ369=4,G369,0)</f>
        <v>0</v>
      </c>
      <c r="BE369" s="197">
        <f>IF(AZ369=5,G369,0)</f>
        <v>0</v>
      </c>
      <c r="CA369" s="224">
        <v>12</v>
      </c>
      <c r="CB369" s="224">
        <v>0</v>
      </c>
    </row>
    <row r="370" spans="1:15" ht="12.75">
      <c r="A370" s="233"/>
      <c r="B370" s="234"/>
      <c r="C370" s="800" t="s">
        <v>1296</v>
      </c>
      <c r="D370" s="801"/>
      <c r="E370" s="801"/>
      <c r="F370" s="801"/>
      <c r="G370" s="802"/>
      <c r="I370" s="235"/>
      <c r="K370" s="235"/>
      <c r="L370" s="236" t="s">
        <v>1296</v>
      </c>
      <c r="O370" s="224">
        <v>3</v>
      </c>
    </row>
    <row r="371" spans="1:15" ht="12.75">
      <c r="A371" s="233"/>
      <c r="B371" s="237"/>
      <c r="C371" s="808" t="s">
        <v>1297</v>
      </c>
      <c r="D371" s="809"/>
      <c r="E371" s="238">
        <v>120</v>
      </c>
      <c r="F371" s="239"/>
      <c r="G371" s="240"/>
      <c r="H371" s="241"/>
      <c r="I371" s="235"/>
      <c r="J371" s="242"/>
      <c r="K371" s="235"/>
      <c r="M371" s="236" t="s">
        <v>1297</v>
      </c>
      <c r="O371" s="224"/>
    </row>
    <row r="372" spans="1:15" ht="12.75">
      <c r="A372" s="233"/>
      <c r="B372" s="237"/>
      <c r="C372" s="808" t="s">
        <v>1298</v>
      </c>
      <c r="D372" s="809"/>
      <c r="E372" s="238">
        <v>38</v>
      </c>
      <c r="F372" s="239"/>
      <c r="G372" s="240"/>
      <c r="H372" s="241"/>
      <c r="I372" s="235"/>
      <c r="J372" s="242"/>
      <c r="K372" s="235"/>
      <c r="M372" s="236" t="s">
        <v>1298</v>
      </c>
      <c r="O372" s="224"/>
    </row>
    <row r="373" spans="1:15" ht="12.75">
      <c r="A373" s="233"/>
      <c r="B373" s="237"/>
      <c r="C373" s="808" t="s">
        <v>1299</v>
      </c>
      <c r="D373" s="809"/>
      <c r="E373" s="238">
        <v>11</v>
      </c>
      <c r="F373" s="239"/>
      <c r="G373" s="240"/>
      <c r="H373" s="241"/>
      <c r="I373" s="235"/>
      <c r="J373" s="242"/>
      <c r="K373" s="235"/>
      <c r="M373" s="236" t="s">
        <v>1299</v>
      </c>
      <c r="O373" s="224"/>
    </row>
    <row r="374" spans="1:80" ht="22.5">
      <c r="A374" s="225">
        <v>138</v>
      </c>
      <c r="B374" s="226" t="s">
        <v>917</v>
      </c>
      <c r="C374" s="227" t="s">
        <v>1300</v>
      </c>
      <c r="D374" s="228" t="s">
        <v>913</v>
      </c>
      <c r="E374" s="229">
        <v>1</v>
      </c>
      <c r="F374" s="229"/>
      <c r="G374" s="230">
        <f>E374*F374</f>
        <v>0</v>
      </c>
      <c r="H374" s="231">
        <v>0</v>
      </c>
      <c r="I374" s="232">
        <f>E374*H374</f>
        <v>0</v>
      </c>
      <c r="J374" s="231"/>
      <c r="K374" s="232">
        <f>E374*J374</f>
        <v>0</v>
      </c>
      <c r="O374" s="224">
        <v>2</v>
      </c>
      <c r="AA374" s="197">
        <v>12</v>
      </c>
      <c r="AB374" s="197">
        <v>0</v>
      </c>
      <c r="AC374" s="197">
        <v>14</v>
      </c>
      <c r="AZ374" s="197">
        <v>2</v>
      </c>
      <c r="BA374" s="197">
        <f>IF(AZ374=1,G374,0)</f>
        <v>0</v>
      </c>
      <c r="BB374" s="197">
        <f>IF(AZ374=2,G374,0)</f>
        <v>0</v>
      </c>
      <c r="BC374" s="197">
        <f>IF(AZ374=3,G374,0)</f>
        <v>0</v>
      </c>
      <c r="BD374" s="197">
        <f>IF(AZ374=4,G374,0)</f>
        <v>0</v>
      </c>
      <c r="BE374" s="197">
        <f>IF(AZ374=5,G374,0)</f>
        <v>0</v>
      </c>
      <c r="CA374" s="224">
        <v>12</v>
      </c>
      <c r="CB374" s="224">
        <v>0</v>
      </c>
    </row>
    <row r="375" spans="1:15" ht="12.75">
      <c r="A375" s="233"/>
      <c r="B375" s="237"/>
      <c r="C375" s="808" t="s">
        <v>1970</v>
      </c>
      <c r="D375" s="809"/>
      <c r="E375" s="238">
        <v>1</v>
      </c>
      <c r="F375" s="239"/>
      <c r="G375" s="240"/>
      <c r="H375" s="241"/>
      <c r="I375" s="235"/>
      <c r="J375" s="242"/>
      <c r="K375" s="235"/>
      <c r="M375" s="236">
        <v>1</v>
      </c>
      <c r="O375" s="224"/>
    </row>
    <row r="376" spans="1:80" ht="12.75">
      <c r="A376" s="225">
        <v>139</v>
      </c>
      <c r="B376" s="226" t="s">
        <v>928</v>
      </c>
      <c r="C376" s="227" t="s">
        <v>929</v>
      </c>
      <c r="D376" s="228" t="s">
        <v>1671</v>
      </c>
      <c r="E376" s="229">
        <v>7595.1615</v>
      </c>
      <c r="F376" s="229"/>
      <c r="G376" s="230">
        <f aca="true" t="shared" si="32" ref="G376:G383">E376*F376</f>
        <v>0</v>
      </c>
      <c r="H376" s="231">
        <v>0</v>
      </c>
      <c r="I376" s="232">
        <f aca="true" t="shared" si="33" ref="I376:I383">E376*H376</f>
        <v>0</v>
      </c>
      <c r="J376" s="231"/>
      <c r="K376" s="232">
        <f aca="true" t="shared" si="34" ref="K376:K383">E376*J376</f>
        <v>0</v>
      </c>
      <c r="O376" s="224">
        <v>2</v>
      </c>
      <c r="AA376" s="197">
        <v>7</v>
      </c>
      <c r="AB376" s="197">
        <v>1002</v>
      </c>
      <c r="AC376" s="197">
        <v>5</v>
      </c>
      <c r="AZ376" s="197">
        <v>2</v>
      </c>
      <c r="BA376" s="197">
        <f aca="true" t="shared" si="35" ref="BA376:BA383">IF(AZ376=1,G376,0)</f>
        <v>0</v>
      </c>
      <c r="BB376" s="197">
        <f aca="true" t="shared" si="36" ref="BB376:BB383">IF(AZ376=2,G376,0)</f>
        <v>0</v>
      </c>
      <c r="BC376" s="197">
        <f aca="true" t="shared" si="37" ref="BC376:BC383">IF(AZ376=3,G376,0)</f>
        <v>0</v>
      </c>
      <c r="BD376" s="197">
        <f aca="true" t="shared" si="38" ref="BD376:BD383">IF(AZ376=4,G376,0)</f>
        <v>0</v>
      </c>
      <c r="BE376" s="197">
        <f aca="true" t="shared" si="39" ref="BE376:BE383">IF(AZ376=5,G376,0)</f>
        <v>0</v>
      </c>
      <c r="CA376" s="224">
        <v>7</v>
      </c>
      <c r="CB376" s="224">
        <v>1002</v>
      </c>
    </row>
    <row r="377" spans="1:80" ht="12.75">
      <c r="A377" s="225">
        <v>140</v>
      </c>
      <c r="B377" s="226" t="s">
        <v>783</v>
      </c>
      <c r="C377" s="227" t="s">
        <v>784</v>
      </c>
      <c r="D377" s="228" t="s">
        <v>244</v>
      </c>
      <c r="E377" s="229">
        <v>5.14776</v>
      </c>
      <c r="F377" s="229"/>
      <c r="G377" s="230">
        <f t="shared" si="32"/>
        <v>0</v>
      </c>
      <c r="H377" s="231">
        <v>0</v>
      </c>
      <c r="I377" s="232">
        <f t="shared" si="33"/>
        <v>0</v>
      </c>
      <c r="J377" s="231"/>
      <c r="K377" s="232">
        <f t="shared" si="34"/>
        <v>0</v>
      </c>
      <c r="O377" s="224">
        <v>2</v>
      </c>
      <c r="AA377" s="197">
        <v>8</v>
      </c>
      <c r="AB377" s="197">
        <v>0</v>
      </c>
      <c r="AC377" s="197">
        <v>3</v>
      </c>
      <c r="AZ377" s="197">
        <v>2</v>
      </c>
      <c r="BA377" s="197">
        <f t="shared" si="35"/>
        <v>0</v>
      </c>
      <c r="BB377" s="197">
        <f t="shared" si="36"/>
        <v>0</v>
      </c>
      <c r="BC377" s="197">
        <f t="shared" si="37"/>
        <v>0</v>
      </c>
      <c r="BD377" s="197">
        <f t="shared" si="38"/>
        <v>0</v>
      </c>
      <c r="BE377" s="197">
        <f t="shared" si="39"/>
        <v>0</v>
      </c>
      <c r="CA377" s="224">
        <v>8</v>
      </c>
      <c r="CB377" s="224">
        <v>0</v>
      </c>
    </row>
    <row r="378" spans="1:80" ht="12.75">
      <c r="A378" s="225">
        <v>141</v>
      </c>
      <c r="B378" s="226" t="s">
        <v>785</v>
      </c>
      <c r="C378" s="227" t="s">
        <v>786</v>
      </c>
      <c r="D378" s="228" t="s">
        <v>244</v>
      </c>
      <c r="E378" s="229">
        <v>5.14776</v>
      </c>
      <c r="F378" s="229"/>
      <c r="G378" s="230">
        <f t="shared" si="32"/>
        <v>0</v>
      </c>
      <c r="H378" s="231">
        <v>0</v>
      </c>
      <c r="I378" s="232">
        <f t="shared" si="33"/>
        <v>0</v>
      </c>
      <c r="J378" s="231"/>
      <c r="K378" s="232">
        <f t="shared" si="34"/>
        <v>0</v>
      </c>
      <c r="O378" s="224">
        <v>2</v>
      </c>
      <c r="AA378" s="197">
        <v>8</v>
      </c>
      <c r="AB378" s="197">
        <v>1</v>
      </c>
      <c r="AC378" s="197">
        <v>3</v>
      </c>
      <c r="AZ378" s="197">
        <v>2</v>
      </c>
      <c r="BA378" s="197">
        <f t="shared" si="35"/>
        <v>0</v>
      </c>
      <c r="BB378" s="197">
        <f t="shared" si="36"/>
        <v>0</v>
      </c>
      <c r="BC378" s="197">
        <f t="shared" si="37"/>
        <v>0</v>
      </c>
      <c r="BD378" s="197">
        <f t="shared" si="38"/>
        <v>0</v>
      </c>
      <c r="BE378" s="197">
        <f t="shared" si="39"/>
        <v>0</v>
      </c>
      <c r="CA378" s="224">
        <v>8</v>
      </c>
      <c r="CB378" s="224">
        <v>1</v>
      </c>
    </row>
    <row r="379" spans="1:80" ht="12.75">
      <c r="A379" s="225">
        <v>142</v>
      </c>
      <c r="B379" s="226" t="s">
        <v>787</v>
      </c>
      <c r="C379" s="227" t="s">
        <v>788</v>
      </c>
      <c r="D379" s="228" t="s">
        <v>244</v>
      </c>
      <c r="E379" s="229">
        <v>46.32984</v>
      </c>
      <c r="F379" s="229"/>
      <c r="G379" s="230">
        <f t="shared" si="32"/>
        <v>0</v>
      </c>
      <c r="H379" s="231">
        <v>0</v>
      </c>
      <c r="I379" s="232">
        <f t="shared" si="33"/>
        <v>0</v>
      </c>
      <c r="J379" s="231"/>
      <c r="K379" s="232">
        <f t="shared" si="34"/>
        <v>0</v>
      </c>
      <c r="O379" s="224">
        <v>2</v>
      </c>
      <c r="AA379" s="197">
        <v>8</v>
      </c>
      <c r="AB379" s="197">
        <v>1</v>
      </c>
      <c r="AC379" s="197">
        <v>3</v>
      </c>
      <c r="AZ379" s="197">
        <v>2</v>
      </c>
      <c r="BA379" s="197">
        <f t="shared" si="35"/>
        <v>0</v>
      </c>
      <c r="BB379" s="197">
        <f t="shared" si="36"/>
        <v>0</v>
      </c>
      <c r="BC379" s="197">
        <f t="shared" si="37"/>
        <v>0</v>
      </c>
      <c r="BD379" s="197">
        <f t="shared" si="38"/>
        <v>0</v>
      </c>
      <c r="BE379" s="197">
        <f t="shared" si="39"/>
        <v>0</v>
      </c>
      <c r="CA379" s="224">
        <v>8</v>
      </c>
      <c r="CB379" s="224">
        <v>1</v>
      </c>
    </row>
    <row r="380" spans="1:80" ht="12.75">
      <c r="A380" s="225">
        <v>143</v>
      </c>
      <c r="B380" s="226" t="s">
        <v>789</v>
      </c>
      <c r="C380" s="227" t="s">
        <v>790</v>
      </c>
      <c r="D380" s="228" t="s">
        <v>244</v>
      </c>
      <c r="E380" s="229">
        <v>5.14776</v>
      </c>
      <c r="F380" s="229"/>
      <c r="G380" s="230">
        <f t="shared" si="32"/>
        <v>0</v>
      </c>
      <c r="H380" s="231">
        <v>0</v>
      </c>
      <c r="I380" s="232">
        <f t="shared" si="33"/>
        <v>0</v>
      </c>
      <c r="J380" s="231"/>
      <c r="K380" s="232">
        <f t="shared" si="34"/>
        <v>0</v>
      </c>
      <c r="O380" s="224">
        <v>2</v>
      </c>
      <c r="AA380" s="197">
        <v>8</v>
      </c>
      <c r="AB380" s="197">
        <v>1</v>
      </c>
      <c r="AC380" s="197">
        <v>3</v>
      </c>
      <c r="AZ380" s="197">
        <v>2</v>
      </c>
      <c r="BA380" s="197">
        <f t="shared" si="35"/>
        <v>0</v>
      </c>
      <c r="BB380" s="197">
        <f t="shared" si="36"/>
        <v>0</v>
      </c>
      <c r="BC380" s="197">
        <f t="shared" si="37"/>
        <v>0</v>
      </c>
      <c r="BD380" s="197">
        <f t="shared" si="38"/>
        <v>0</v>
      </c>
      <c r="BE380" s="197">
        <f t="shared" si="39"/>
        <v>0</v>
      </c>
      <c r="CA380" s="224">
        <v>8</v>
      </c>
      <c r="CB380" s="224">
        <v>1</v>
      </c>
    </row>
    <row r="381" spans="1:80" ht="12.75">
      <c r="A381" s="225">
        <v>144</v>
      </c>
      <c r="B381" s="226" t="s">
        <v>791</v>
      </c>
      <c r="C381" s="227" t="s">
        <v>792</v>
      </c>
      <c r="D381" s="228" t="s">
        <v>244</v>
      </c>
      <c r="E381" s="229">
        <v>10.29552</v>
      </c>
      <c r="F381" s="229"/>
      <c r="G381" s="230">
        <f t="shared" si="32"/>
        <v>0</v>
      </c>
      <c r="H381" s="231">
        <v>0</v>
      </c>
      <c r="I381" s="232">
        <f t="shared" si="33"/>
        <v>0</v>
      </c>
      <c r="J381" s="231"/>
      <c r="K381" s="232">
        <f t="shared" si="34"/>
        <v>0</v>
      </c>
      <c r="O381" s="224">
        <v>2</v>
      </c>
      <c r="AA381" s="197">
        <v>8</v>
      </c>
      <c r="AB381" s="197">
        <v>0</v>
      </c>
      <c r="AC381" s="197">
        <v>3</v>
      </c>
      <c r="AZ381" s="197">
        <v>2</v>
      </c>
      <c r="BA381" s="197">
        <f t="shared" si="35"/>
        <v>0</v>
      </c>
      <c r="BB381" s="197">
        <f t="shared" si="36"/>
        <v>0</v>
      </c>
      <c r="BC381" s="197">
        <f t="shared" si="37"/>
        <v>0</v>
      </c>
      <c r="BD381" s="197">
        <f t="shared" si="38"/>
        <v>0</v>
      </c>
      <c r="BE381" s="197">
        <f t="shared" si="39"/>
        <v>0</v>
      </c>
      <c r="CA381" s="224">
        <v>8</v>
      </c>
      <c r="CB381" s="224">
        <v>0</v>
      </c>
    </row>
    <row r="382" spans="1:80" ht="12.75">
      <c r="A382" s="225">
        <v>145</v>
      </c>
      <c r="B382" s="226" t="s">
        <v>793</v>
      </c>
      <c r="C382" s="227" t="s">
        <v>794</v>
      </c>
      <c r="D382" s="228" t="s">
        <v>244</v>
      </c>
      <c r="E382" s="229">
        <v>5.14776</v>
      </c>
      <c r="F382" s="229"/>
      <c r="G382" s="230">
        <f t="shared" si="32"/>
        <v>0</v>
      </c>
      <c r="H382" s="231">
        <v>0</v>
      </c>
      <c r="I382" s="232">
        <f t="shared" si="33"/>
        <v>0</v>
      </c>
      <c r="J382" s="231"/>
      <c r="K382" s="232">
        <f t="shared" si="34"/>
        <v>0</v>
      </c>
      <c r="O382" s="224">
        <v>2</v>
      </c>
      <c r="AA382" s="197">
        <v>8</v>
      </c>
      <c r="AB382" s="197">
        <v>0</v>
      </c>
      <c r="AC382" s="197">
        <v>3</v>
      </c>
      <c r="AZ382" s="197">
        <v>2</v>
      </c>
      <c r="BA382" s="197">
        <f t="shared" si="35"/>
        <v>0</v>
      </c>
      <c r="BB382" s="197">
        <f t="shared" si="36"/>
        <v>0</v>
      </c>
      <c r="BC382" s="197">
        <f t="shared" si="37"/>
        <v>0</v>
      </c>
      <c r="BD382" s="197">
        <f t="shared" si="38"/>
        <v>0</v>
      </c>
      <c r="BE382" s="197">
        <f t="shared" si="39"/>
        <v>0</v>
      </c>
      <c r="CA382" s="224">
        <v>8</v>
      </c>
      <c r="CB382" s="224">
        <v>0</v>
      </c>
    </row>
    <row r="383" spans="1:80" ht="12.75">
      <c r="A383" s="225">
        <v>146</v>
      </c>
      <c r="B383" s="226" t="s">
        <v>795</v>
      </c>
      <c r="C383" s="227" t="s">
        <v>796</v>
      </c>
      <c r="D383" s="228" t="s">
        <v>244</v>
      </c>
      <c r="E383" s="229">
        <v>5.14776</v>
      </c>
      <c r="F383" s="229"/>
      <c r="G383" s="230">
        <f t="shared" si="32"/>
        <v>0</v>
      </c>
      <c r="H383" s="231">
        <v>0</v>
      </c>
      <c r="I383" s="232">
        <f t="shared" si="33"/>
        <v>0</v>
      </c>
      <c r="J383" s="231"/>
      <c r="K383" s="232">
        <f t="shared" si="34"/>
        <v>0</v>
      </c>
      <c r="O383" s="224">
        <v>2</v>
      </c>
      <c r="AA383" s="197">
        <v>8</v>
      </c>
      <c r="AB383" s="197">
        <v>0</v>
      </c>
      <c r="AC383" s="197">
        <v>3</v>
      </c>
      <c r="AZ383" s="197">
        <v>2</v>
      </c>
      <c r="BA383" s="197">
        <f t="shared" si="35"/>
        <v>0</v>
      </c>
      <c r="BB383" s="197">
        <f t="shared" si="36"/>
        <v>0</v>
      </c>
      <c r="BC383" s="197">
        <f t="shared" si="37"/>
        <v>0</v>
      </c>
      <c r="BD383" s="197">
        <f t="shared" si="38"/>
        <v>0</v>
      </c>
      <c r="BE383" s="197">
        <f t="shared" si="39"/>
        <v>0</v>
      </c>
      <c r="CA383" s="224">
        <v>8</v>
      </c>
      <c r="CB383" s="224">
        <v>0</v>
      </c>
    </row>
    <row r="384" spans="1:57" ht="12.75">
      <c r="A384" s="243"/>
      <c r="B384" s="244" t="s">
        <v>1971</v>
      </c>
      <c r="C384" s="245" t="s">
        <v>868</v>
      </c>
      <c r="D384" s="246"/>
      <c r="E384" s="247"/>
      <c r="F384" s="248"/>
      <c r="G384" s="249">
        <f>SUM(G327:G383)</f>
        <v>0</v>
      </c>
      <c r="H384" s="250"/>
      <c r="I384" s="251">
        <f>SUM(I327:I383)</f>
        <v>0.3105048</v>
      </c>
      <c r="J384" s="250"/>
      <c r="K384" s="251">
        <f>SUM(K327:K383)</f>
        <v>-5.14776</v>
      </c>
      <c r="O384" s="224">
        <v>4</v>
      </c>
      <c r="BA384" s="252">
        <f>SUM(BA327:BA383)</f>
        <v>0</v>
      </c>
      <c r="BB384" s="252">
        <f>SUM(BB327:BB383)</f>
        <v>0</v>
      </c>
      <c r="BC384" s="252">
        <f>SUM(BC327:BC383)</f>
        <v>0</v>
      </c>
      <c r="BD384" s="252">
        <f>SUM(BD327:BD383)</f>
        <v>0</v>
      </c>
      <c r="BE384" s="252">
        <f>SUM(BE327:BE383)</f>
        <v>0</v>
      </c>
    </row>
    <row r="385" spans="1:15" ht="12.75">
      <c r="A385" s="214" t="s">
        <v>1969</v>
      </c>
      <c r="B385" s="215" t="s">
        <v>1301</v>
      </c>
      <c r="C385" s="216" t="s">
        <v>1302</v>
      </c>
      <c r="D385" s="217"/>
      <c r="E385" s="218"/>
      <c r="F385" s="218"/>
      <c r="G385" s="219"/>
      <c r="H385" s="220"/>
      <c r="I385" s="221"/>
      <c r="J385" s="222"/>
      <c r="K385" s="223"/>
      <c r="O385" s="224">
        <v>1</v>
      </c>
    </row>
    <row r="386" spans="1:80" ht="12.75">
      <c r="A386" s="225">
        <v>147</v>
      </c>
      <c r="B386" s="226" t="s">
        <v>1304</v>
      </c>
      <c r="C386" s="227" t="s">
        <v>1305</v>
      </c>
      <c r="D386" s="228" t="s">
        <v>237</v>
      </c>
      <c r="E386" s="229">
        <v>18.385</v>
      </c>
      <c r="F386" s="229"/>
      <c r="G386" s="230">
        <f>E386*F386</f>
        <v>0</v>
      </c>
      <c r="H386" s="231">
        <v>0.00021</v>
      </c>
      <c r="I386" s="232">
        <f>E386*H386</f>
        <v>0.0038608500000000003</v>
      </c>
      <c r="J386" s="231">
        <v>0</v>
      </c>
      <c r="K386" s="232">
        <f>E386*J386</f>
        <v>0</v>
      </c>
      <c r="O386" s="224">
        <v>2</v>
      </c>
      <c r="AA386" s="197">
        <v>1</v>
      </c>
      <c r="AB386" s="197">
        <v>7</v>
      </c>
      <c r="AC386" s="197">
        <v>7</v>
      </c>
      <c r="AZ386" s="197">
        <v>2</v>
      </c>
      <c r="BA386" s="197">
        <f>IF(AZ386=1,G386,0)</f>
        <v>0</v>
      </c>
      <c r="BB386" s="197">
        <f>IF(AZ386=2,G386,0)</f>
        <v>0</v>
      </c>
      <c r="BC386" s="197">
        <f>IF(AZ386=3,G386,0)</f>
        <v>0</v>
      </c>
      <c r="BD386" s="197">
        <f>IF(AZ386=4,G386,0)</f>
        <v>0</v>
      </c>
      <c r="BE386" s="197">
        <f>IF(AZ386=5,G386,0)</f>
        <v>0</v>
      </c>
      <c r="CA386" s="224">
        <v>1</v>
      </c>
      <c r="CB386" s="224">
        <v>7</v>
      </c>
    </row>
    <row r="387" spans="1:15" ht="12.75">
      <c r="A387" s="233"/>
      <c r="B387" s="237"/>
      <c r="C387" s="808" t="s">
        <v>1306</v>
      </c>
      <c r="D387" s="809"/>
      <c r="E387" s="238">
        <v>18.385</v>
      </c>
      <c r="F387" s="239"/>
      <c r="G387" s="240"/>
      <c r="H387" s="241"/>
      <c r="I387" s="235"/>
      <c r="J387" s="242"/>
      <c r="K387" s="235"/>
      <c r="M387" s="263">
        <v>18385</v>
      </c>
      <c r="O387" s="224"/>
    </row>
    <row r="388" spans="1:80" ht="22.5">
      <c r="A388" s="225">
        <v>148</v>
      </c>
      <c r="B388" s="226" t="s">
        <v>1307</v>
      </c>
      <c r="C388" s="227" t="s">
        <v>1308</v>
      </c>
      <c r="D388" s="228" t="s">
        <v>276</v>
      </c>
      <c r="E388" s="229">
        <v>9.7</v>
      </c>
      <c r="F388" s="229"/>
      <c r="G388" s="230">
        <f>E388*F388</f>
        <v>0</v>
      </c>
      <c r="H388" s="231">
        <v>0.00032</v>
      </c>
      <c r="I388" s="232">
        <f>E388*H388</f>
        <v>0.003104</v>
      </c>
      <c r="J388" s="231">
        <v>0</v>
      </c>
      <c r="K388" s="232">
        <f>E388*J388</f>
        <v>0</v>
      </c>
      <c r="O388" s="224">
        <v>2</v>
      </c>
      <c r="AA388" s="197">
        <v>1</v>
      </c>
      <c r="AB388" s="197">
        <v>7</v>
      </c>
      <c r="AC388" s="197">
        <v>7</v>
      </c>
      <c r="AZ388" s="197">
        <v>2</v>
      </c>
      <c r="BA388" s="197">
        <f>IF(AZ388=1,G388,0)</f>
        <v>0</v>
      </c>
      <c r="BB388" s="197">
        <f>IF(AZ388=2,G388,0)</f>
        <v>0</v>
      </c>
      <c r="BC388" s="197">
        <f>IF(AZ388=3,G388,0)</f>
        <v>0</v>
      </c>
      <c r="BD388" s="197">
        <f>IF(AZ388=4,G388,0)</f>
        <v>0</v>
      </c>
      <c r="BE388" s="197">
        <f>IF(AZ388=5,G388,0)</f>
        <v>0</v>
      </c>
      <c r="CA388" s="224">
        <v>1</v>
      </c>
      <c r="CB388" s="224">
        <v>7</v>
      </c>
    </row>
    <row r="389" spans="1:15" ht="12.75">
      <c r="A389" s="233"/>
      <c r="B389" s="237"/>
      <c r="C389" s="808" t="s">
        <v>1309</v>
      </c>
      <c r="D389" s="809"/>
      <c r="E389" s="238">
        <v>9.7</v>
      </c>
      <c r="F389" s="239"/>
      <c r="G389" s="240"/>
      <c r="H389" s="241"/>
      <c r="I389" s="235"/>
      <c r="J389" s="242"/>
      <c r="K389" s="235"/>
      <c r="M389" s="236" t="s">
        <v>1309</v>
      </c>
      <c r="O389" s="224"/>
    </row>
    <row r="390" spans="1:80" ht="12.75">
      <c r="A390" s="225">
        <v>149</v>
      </c>
      <c r="B390" s="226" t="s">
        <v>1310</v>
      </c>
      <c r="C390" s="227" t="s">
        <v>1311</v>
      </c>
      <c r="D390" s="228" t="s">
        <v>276</v>
      </c>
      <c r="E390" s="229">
        <v>9.7</v>
      </c>
      <c r="F390" s="229"/>
      <c r="G390" s="230">
        <f>E390*F390</f>
        <v>0</v>
      </c>
      <c r="H390" s="231">
        <v>0</v>
      </c>
      <c r="I390" s="232">
        <f>E390*H390</f>
        <v>0</v>
      </c>
      <c r="J390" s="231">
        <v>0</v>
      </c>
      <c r="K390" s="232">
        <f>E390*J390</f>
        <v>0</v>
      </c>
      <c r="O390" s="224">
        <v>2</v>
      </c>
      <c r="AA390" s="197">
        <v>1</v>
      </c>
      <c r="AB390" s="197">
        <v>7</v>
      </c>
      <c r="AC390" s="197">
        <v>7</v>
      </c>
      <c r="AZ390" s="197">
        <v>2</v>
      </c>
      <c r="BA390" s="197">
        <f>IF(AZ390=1,G390,0)</f>
        <v>0</v>
      </c>
      <c r="BB390" s="197">
        <f>IF(AZ390=2,G390,0)</f>
        <v>0</v>
      </c>
      <c r="BC390" s="197">
        <f>IF(AZ390=3,G390,0)</f>
        <v>0</v>
      </c>
      <c r="BD390" s="197">
        <f>IF(AZ390=4,G390,0)</f>
        <v>0</v>
      </c>
      <c r="BE390" s="197">
        <f>IF(AZ390=5,G390,0)</f>
        <v>0</v>
      </c>
      <c r="CA390" s="224">
        <v>1</v>
      </c>
      <c r="CB390" s="224">
        <v>7</v>
      </c>
    </row>
    <row r="391" spans="1:15" ht="12.75">
      <c r="A391" s="233"/>
      <c r="B391" s="237"/>
      <c r="C391" s="808" t="s">
        <v>1312</v>
      </c>
      <c r="D391" s="809"/>
      <c r="E391" s="238">
        <v>9.7</v>
      </c>
      <c r="F391" s="239"/>
      <c r="G391" s="240"/>
      <c r="H391" s="241"/>
      <c r="I391" s="235"/>
      <c r="J391" s="242"/>
      <c r="K391" s="235"/>
      <c r="M391" s="236" t="s">
        <v>1312</v>
      </c>
      <c r="O391" s="224"/>
    </row>
    <row r="392" spans="1:80" ht="22.5">
      <c r="A392" s="225">
        <v>150</v>
      </c>
      <c r="B392" s="226" t="s">
        <v>1313</v>
      </c>
      <c r="C392" s="227" t="s">
        <v>1314</v>
      </c>
      <c r="D392" s="228" t="s">
        <v>237</v>
      </c>
      <c r="E392" s="229">
        <v>18.385</v>
      </c>
      <c r="F392" s="229"/>
      <c r="G392" s="230">
        <f>E392*F392</f>
        <v>0</v>
      </c>
      <c r="H392" s="231">
        <v>0.00223</v>
      </c>
      <c r="I392" s="232">
        <f>E392*H392</f>
        <v>0.04099855000000001</v>
      </c>
      <c r="J392" s="231">
        <v>0</v>
      </c>
      <c r="K392" s="232">
        <f>E392*J392</f>
        <v>0</v>
      </c>
      <c r="O392" s="224">
        <v>2</v>
      </c>
      <c r="AA392" s="197">
        <v>1</v>
      </c>
      <c r="AB392" s="197">
        <v>7</v>
      </c>
      <c r="AC392" s="197">
        <v>7</v>
      </c>
      <c r="AZ392" s="197">
        <v>2</v>
      </c>
      <c r="BA392" s="197">
        <f>IF(AZ392=1,G392,0)</f>
        <v>0</v>
      </c>
      <c r="BB392" s="197">
        <f>IF(AZ392=2,G392,0)</f>
        <v>0</v>
      </c>
      <c r="BC392" s="197">
        <f>IF(AZ392=3,G392,0)</f>
        <v>0</v>
      </c>
      <c r="BD392" s="197">
        <f>IF(AZ392=4,G392,0)</f>
        <v>0</v>
      </c>
      <c r="BE392" s="197">
        <f>IF(AZ392=5,G392,0)</f>
        <v>0</v>
      </c>
      <c r="CA392" s="224">
        <v>1</v>
      </c>
      <c r="CB392" s="224">
        <v>7</v>
      </c>
    </row>
    <row r="393" spans="1:15" ht="12.75">
      <c r="A393" s="233"/>
      <c r="B393" s="237"/>
      <c r="C393" s="808" t="s">
        <v>173</v>
      </c>
      <c r="D393" s="809"/>
      <c r="E393" s="238">
        <v>10.305</v>
      </c>
      <c r="F393" s="239"/>
      <c r="G393" s="240"/>
      <c r="H393" s="241"/>
      <c r="I393" s="235"/>
      <c r="J393" s="242"/>
      <c r="K393" s="235"/>
      <c r="M393" s="236" t="s">
        <v>173</v>
      </c>
      <c r="O393" s="224"/>
    </row>
    <row r="394" spans="1:15" ht="12.75">
      <c r="A394" s="233"/>
      <c r="B394" s="237"/>
      <c r="C394" s="808" t="s">
        <v>174</v>
      </c>
      <c r="D394" s="809"/>
      <c r="E394" s="238">
        <v>8.08</v>
      </c>
      <c r="F394" s="239"/>
      <c r="G394" s="240"/>
      <c r="H394" s="241"/>
      <c r="I394" s="235"/>
      <c r="J394" s="242"/>
      <c r="K394" s="235"/>
      <c r="M394" s="236" t="s">
        <v>174</v>
      </c>
      <c r="O394" s="224"/>
    </row>
    <row r="395" spans="1:80" ht="12.75">
      <c r="A395" s="225">
        <v>151</v>
      </c>
      <c r="B395" s="226" t="s">
        <v>1315</v>
      </c>
      <c r="C395" s="227" t="s">
        <v>1316</v>
      </c>
      <c r="D395" s="228" t="s">
        <v>276</v>
      </c>
      <c r="E395" s="229">
        <v>26.61</v>
      </c>
      <c r="F395" s="229"/>
      <c r="G395" s="230">
        <f>E395*F395</f>
        <v>0</v>
      </c>
      <c r="H395" s="231">
        <v>4E-05</v>
      </c>
      <c r="I395" s="232">
        <f>E395*H395</f>
        <v>0.0010644</v>
      </c>
      <c r="J395" s="231">
        <v>0</v>
      </c>
      <c r="K395" s="232">
        <f>E395*J395</f>
        <v>0</v>
      </c>
      <c r="O395" s="224">
        <v>2</v>
      </c>
      <c r="AA395" s="197">
        <v>1</v>
      </c>
      <c r="AB395" s="197">
        <v>7</v>
      </c>
      <c r="AC395" s="197">
        <v>7</v>
      </c>
      <c r="AZ395" s="197">
        <v>2</v>
      </c>
      <c r="BA395" s="197">
        <f>IF(AZ395=1,G395,0)</f>
        <v>0</v>
      </c>
      <c r="BB395" s="197">
        <f>IF(AZ395=2,G395,0)</f>
        <v>0</v>
      </c>
      <c r="BC395" s="197">
        <f>IF(AZ395=3,G395,0)</f>
        <v>0</v>
      </c>
      <c r="BD395" s="197">
        <f>IF(AZ395=4,G395,0)</f>
        <v>0</v>
      </c>
      <c r="BE395" s="197">
        <f>IF(AZ395=5,G395,0)</f>
        <v>0</v>
      </c>
      <c r="CA395" s="224">
        <v>1</v>
      </c>
      <c r="CB395" s="224">
        <v>7</v>
      </c>
    </row>
    <row r="396" spans="1:15" ht="12.75">
      <c r="A396" s="233"/>
      <c r="B396" s="237"/>
      <c r="C396" s="808" t="s">
        <v>1317</v>
      </c>
      <c r="D396" s="809"/>
      <c r="E396" s="238">
        <v>9.7</v>
      </c>
      <c r="F396" s="239"/>
      <c r="G396" s="240"/>
      <c r="H396" s="241"/>
      <c r="I396" s="235"/>
      <c r="J396" s="242"/>
      <c r="K396" s="235"/>
      <c r="M396" s="236" t="s">
        <v>1317</v>
      </c>
      <c r="O396" s="224"/>
    </row>
    <row r="397" spans="1:15" ht="33.75">
      <c r="A397" s="233"/>
      <c r="B397" s="237"/>
      <c r="C397" s="808" t="s">
        <v>1318</v>
      </c>
      <c r="D397" s="809"/>
      <c r="E397" s="238">
        <v>16.91</v>
      </c>
      <c r="F397" s="239"/>
      <c r="G397" s="240"/>
      <c r="H397" s="241"/>
      <c r="I397" s="235"/>
      <c r="J397" s="242"/>
      <c r="K397" s="235"/>
      <c r="M397" s="236" t="s">
        <v>1318</v>
      </c>
      <c r="O397" s="224"/>
    </row>
    <row r="398" spans="1:80" ht="12.75">
      <c r="A398" s="225">
        <v>152</v>
      </c>
      <c r="B398" s="226" t="s">
        <v>1319</v>
      </c>
      <c r="C398" s="227" t="s">
        <v>1320</v>
      </c>
      <c r="D398" s="228" t="s">
        <v>237</v>
      </c>
      <c r="E398" s="229">
        <v>21.3558</v>
      </c>
      <c r="F398" s="229"/>
      <c r="G398" s="230">
        <f>E398*F398</f>
        <v>0</v>
      </c>
      <c r="H398" s="231">
        <v>0.0192</v>
      </c>
      <c r="I398" s="232">
        <f>E398*H398</f>
        <v>0.41003135999999996</v>
      </c>
      <c r="J398" s="231"/>
      <c r="K398" s="232">
        <f>E398*J398</f>
        <v>0</v>
      </c>
      <c r="O398" s="224">
        <v>2</v>
      </c>
      <c r="AA398" s="197">
        <v>3</v>
      </c>
      <c r="AB398" s="197">
        <v>7</v>
      </c>
      <c r="AC398" s="197" t="s">
        <v>1319</v>
      </c>
      <c r="AZ398" s="197">
        <v>2</v>
      </c>
      <c r="BA398" s="197">
        <f>IF(AZ398=1,G398,0)</f>
        <v>0</v>
      </c>
      <c r="BB398" s="197">
        <f>IF(AZ398=2,G398,0)</f>
        <v>0</v>
      </c>
      <c r="BC398" s="197">
        <f>IF(AZ398=3,G398,0)</f>
        <v>0</v>
      </c>
      <c r="BD398" s="197">
        <f>IF(AZ398=4,G398,0)</f>
        <v>0</v>
      </c>
      <c r="BE398" s="197">
        <f>IF(AZ398=5,G398,0)</f>
        <v>0</v>
      </c>
      <c r="CA398" s="224">
        <v>3</v>
      </c>
      <c r="CB398" s="224">
        <v>7</v>
      </c>
    </row>
    <row r="399" spans="1:15" ht="12.75">
      <c r="A399" s="233"/>
      <c r="B399" s="237"/>
      <c r="C399" s="808" t="s">
        <v>1321</v>
      </c>
      <c r="D399" s="809"/>
      <c r="E399" s="238">
        <v>11.1294</v>
      </c>
      <c r="F399" s="239"/>
      <c r="G399" s="240"/>
      <c r="H399" s="241"/>
      <c r="I399" s="235"/>
      <c r="J399" s="242"/>
      <c r="K399" s="235"/>
      <c r="M399" s="236" t="s">
        <v>1321</v>
      </c>
      <c r="O399" s="224"/>
    </row>
    <row r="400" spans="1:15" ht="12.75">
      <c r="A400" s="233"/>
      <c r="B400" s="237"/>
      <c r="C400" s="808" t="s">
        <v>1322</v>
      </c>
      <c r="D400" s="809"/>
      <c r="E400" s="238">
        <v>1.5</v>
      </c>
      <c r="F400" s="239"/>
      <c r="G400" s="240"/>
      <c r="H400" s="241"/>
      <c r="I400" s="235"/>
      <c r="J400" s="242"/>
      <c r="K400" s="235"/>
      <c r="M400" s="236" t="s">
        <v>1322</v>
      </c>
      <c r="O400" s="224"/>
    </row>
    <row r="401" spans="1:15" ht="12.75">
      <c r="A401" s="233"/>
      <c r="B401" s="237"/>
      <c r="C401" s="808" t="s">
        <v>1323</v>
      </c>
      <c r="D401" s="809"/>
      <c r="E401" s="238">
        <v>8.7264</v>
      </c>
      <c r="F401" s="239"/>
      <c r="G401" s="240"/>
      <c r="H401" s="241"/>
      <c r="I401" s="235"/>
      <c r="J401" s="242"/>
      <c r="K401" s="235"/>
      <c r="M401" s="236" t="s">
        <v>1323</v>
      </c>
      <c r="O401" s="224"/>
    </row>
    <row r="402" spans="1:80" ht="12.75">
      <c r="A402" s="225">
        <v>153</v>
      </c>
      <c r="B402" s="226" t="s">
        <v>1324</v>
      </c>
      <c r="C402" s="227" t="s">
        <v>1325</v>
      </c>
      <c r="D402" s="228" t="s">
        <v>244</v>
      </c>
      <c r="E402" s="229">
        <v>0.45905916</v>
      </c>
      <c r="F402" s="229"/>
      <c r="G402" s="230">
        <f>E402*F402</f>
        <v>0</v>
      </c>
      <c r="H402" s="231">
        <v>0</v>
      </c>
      <c r="I402" s="232">
        <f>E402*H402</f>
        <v>0</v>
      </c>
      <c r="J402" s="231"/>
      <c r="K402" s="232">
        <f>E402*J402</f>
        <v>0</v>
      </c>
      <c r="O402" s="224">
        <v>2</v>
      </c>
      <c r="AA402" s="197">
        <v>7</v>
      </c>
      <c r="AB402" s="197">
        <v>1001</v>
      </c>
      <c r="AC402" s="197">
        <v>5</v>
      </c>
      <c r="AZ402" s="197">
        <v>2</v>
      </c>
      <c r="BA402" s="197">
        <f>IF(AZ402=1,G402,0)</f>
        <v>0</v>
      </c>
      <c r="BB402" s="197">
        <f>IF(AZ402=2,G402,0)</f>
        <v>0</v>
      </c>
      <c r="BC402" s="197">
        <f>IF(AZ402=3,G402,0)</f>
        <v>0</v>
      </c>
      <c r="BD402" s="197">
        <f>IF(AZ402=4,G402,0)</f>
        <v>0</v>
      </c>
      <c r="BE402" s="197">
        <f>IF(AZ402=5,G402,0)</f>
        <v>0</v>
      </c>
      <c r="CA402" s="224">
        <v>7</v>
      </c>
      <c r="CB402" s="224">
        <v>1001</v>
      </c>
    </row>
    <row r="403" spans="1:57" ht="12.75">
      <c r="A403" s="243"/>
      <c r="B403" s="244" t="s">
        <v>1971</v>
      </c>
      <c r="C403" s="245" t="s">
        <v>1303</v>
      </c>
      <c r="D403" s="246"/>
      <c r="E403" s="247"/>
      <c r="F403" s="248"/>
      <c r="G403" s="249">
        <f>SUM(G385:G402)</f>
        <v>0</v>
      </c>
      <c r="H403" s="250"/>
      <c r="I403" s="251">
        <f>SUM(I385:I402)</f>
        <v>0.45905915999999997</v>
      </c>
      <c r="J403" s="250"/>
      <c r="K403" s="251">
        <f>SUM(K385:K402)</f>
        <v>0</v>
      </c>
      <c r="O403" s="224">
        <v>4</v>
      </c>
      <c r="BA403" s="252">
        <f>SUM(BA385:BA402)</f>
        <v>0</v>
      </c>
      <c r="BB403" s="252">
        <f>SUM(BB385:BB402)</f>
        <v>0</v>
      </c>
      <c r="BC403" s="252">
        <f>SUM(BC385:BC402)</f>
        <v>0</v>
      </c>
      <c r="BD403" s="252">
        <f>SUM(BD385:BD402)</f>
        <v>0</v>
      </c>
      <c r="BE403" s="252">
        <f>SUM(BE385:BE402)</f>
        <v>0</v>
      </c>
    </row>
    <row r="404" spans="1:15" ht="12.75">
      <c r="A404" s="214" t="s">
        <v>1969</v>
      </c>
      <c r="B404" s="215" t="s">
        <v>1326</v>
      </c>
      <c r="C404" s="216" t="s">
        <v>1327</v>
      </c>
      <c r="D404" s="217"/>
      <c r="E404" s="218"/>
      <c r="F404" s="218"/>
      <c r="G404" s="219"/>
      <c r="H404" s="220"/>
      <c r="I404" s="221"/>
      <c r="J404" s="222"/>
      <c r="K404" s="223"/>
      <c r="O404" s="224">
        <v>1</v>
      </c>
    </row>
    <row r="405" spans="1:80" ht="12.75">
      <c r="A405" s="225">
        <v>154</v>
      </c>
      <c r="B405" s="226" t="s">
        <v>1329</v>
      </c>
      <c r="C405" s="227" t="s">
        <v>1330</v>
      </c>
      <c r="D405" s="228" t="s">
        <v>237</v>
      </c>
      <c r="E405" s="229">
        <v>3.3</v>
      </c>
      <c r="F405" s="229"/>
      <c r="G405" s="230">
        <f>E405*F405</f>
        <v>0</v>
      </c>
      <c r="H405" s="231">
        <v>0.12288</v>
      </c>
      <c r="I405" s="232">
        <f>E405*H405</f>
        <v>0.405504</v>
      </c>
      <c r="J405" s="231">
        <v>0</v>
      </c>
      <c r="K405" s="232">
        <f>E405*J405</f>
        <v>0</v>
      </c>
      <c r="O405" s="224">
        <v>2</v>
      </c>
      <c r="AA405" s="197">
        <v>1</v>
      </c>
      <c r="AB405" s="197">
        <v>7</v>
      </c>
      <c r="AC405" s="197">
        <v>7</v>
      </c>
      <c r="AZ405" s="197">
        <v>2</v>
      </c>
      <c r="BA405" s="197">
        <f>IF(AZ405=1,G405,0)</f>
        <v>0</v>
      </c>
      <c r="BB405" s="197">
        <f>IF(AZ405=2,G405,0)</f>
        <v>0</v>
      </c>
      <c r="BC405" s="197">
        <f>IF(AZ405=3,G405,0)</f>
        <v>0</v>
      </c>
      <c r="BD405" s="197">
        <f>IF(AZ405=4,G405,0)</f>
        <v>0</v>
      </c>
      <c r="BE405" s="197">
        <f>IF(AZ405=5,G405,0)</f>
        <v>0</v>
      </c>
      <c r="CA405" s="224">
        <v>1</v>
      </c>
      <c r="CB405" s="224">
        <v>7</v>
      </c>
    </row>
    <row r="406" spans="1:15" ht="12.75">
      <c r="A406" s="233"/>
      <c r="B406" s="237"/>
      <c r="C406" s="808" t="s">
        <v>1331</v>
      </c>
      <c r="D406" s="809"/>
      <c r="E406" s="238">
        <v>3.3</v>
      </c>
      <c r="F406" s="239"/>
      <c r="G406" s="240"/>
      <c r="H406" s="241"/>
      <c r="I406" s="235"/>
      <c r="J406" s="242"/>
      <c r="K406" s="235"/>
      <c r="M406" s="236" t="s">
        <v>1331</v>
      </c>
      <c r="O406" s="224"/>
    </row>
    <row r="407" spans="1:80" ht="12.75">
      <c r="A407" s="225">
        <v>155</v>
      </c>
      <c r="B407" s="226" t="s">
        <v>1332</v>
      </c>
      <c r="C407" s="227" t="s">
        <v>1333</v>
      </c>
      <c r="D407" s="228" t="s">
        <v>237</v>
      </c>
      <c r="E407" s="229">
        <v>4</v>
      </c>
      <c r="F407" s="229"/>
      <c r="G407" s="230">
        <f>E407*F407</f>
        <v>0</v>
      </c>
      <c r="H407" s="231">
        <v>0.109</v>
      </c>
      <c r="I407" s="232">
        <f>E407*H407</f>
        <v>0.436</v>
      </c>
      <c r="J407" s="231"/>
      <c r="K407" s="232">
        <f>E407*J407</f>
        <v>0</v>
      </c>
      <c r="O407" s="224">
        <v>2</v>
      </c>
      <c r="AA407" s="197">
        <v>3</v>
      </c>
      <c r="AB407" s="197">
        <v>7</v>
      </c>
      <c r="AC407" s="197">
        <v>58382145</v>
      </c>
      <c r="AZ407" s="197">
        <v>2</v>
      </c>
      <c r="BA407" s="197">
        <f>IF(AZ407=1,G407,0)</f>
        <v>0</v>
      </c>
      <c r="BB407" s="197">
        <f>IF(AZ407=2,G407,0)</f>
        <v>0</v>
      </c>
      <c r="BC407" s="197">
        <f>IF(AZ407=3,G407,0)</f>
        <v>0</v>
      </c>
      <c r="BD407" s="197">
        <f>IF(AZ407=4,G407,0)</f>
        <v>0</v>
      </c>
      <c r="BE407" s="197">
        <f>IF(AZ407=5,G407,0)</f>
        <v>0</v>
      </c>
      <c r="CA407" s="224">
        <v>3</v>
      </c>
      <c r="CB407" s="224">
        <v>7</v>
      </c>
    </row>
    <row r="408" spans="1:15" ht="12.75">
      <c r="A408" s="233"/>
      <c r="B408" s="237"/>
      <c r="C408" s="808" t="s">
        <v>287</v>
      </c>
      <c r="D408" s="809"/>
      <c r="E408" s="238">
        <v>4</v>
      </c>
      <c r="F408" s="239"/>
      <c r="G408" s="240"/>
      <c r="H408" s="241"/>
      <c r="I408" s="235"/>
      <c r="J408" s="242"/>
      <c r="K408" s="235"/>
      <c r="M408" s="236">
        <v>4</v>
      </c>
      <c r="O408" s="224"/>
    </row>
    <row r="409" spans="1:80" ht="12.75">
      <c r="A409" s="225">
        <v>156</v>
      </c>
      <c r="B409" s="226" t="s">
        <v>1334</v>
      </c>
      <c r="C409" s="227" t="s">
        <v>1335</v>
      </c>
      <c r="D409" s="228" t="s">
        <v>244</v>
      </c>
      <c r="E409" s="229">
        <v>0.841504</v>
      </c>
      <c r="F409" s="229"/>
      <c r="G409" s="230">
        <f>E409*F409</f>
        <v>0</v>
      </c>
      <c r="H409" s="231">
        <v>0</v>
      </c>
      <c r="I409" s="232">
        <f>E409*H409</f>
        <v>0</v>
      </c>
      <c r="J409" s="231"/>
      <c r="K409" s="232">
        <f>E409*J409</f>
        <v>0</v>
      </c>
      <c r="O409" s="224">
        <v>2</v>
      </c>
      <c r="AA409" s="197">
        <v>7</v>
      </c>
      <c r="AB409" s="197">
        <v>1001</v>
      </c>
      <c r="AC409" s="197">
        <v>5</v>
      </c>
      <c r="AZ409" s="197">
        <v>2</v>
      </c>
      <c r="BA409" s="197">
        <f>IF(AZ409=1,G409,0)</f>
        <v>0</v>
      </c>
      <c r="BB409" s="197">
        <f>IF(AZ409=2,G409,0)</f>
        <v>0</v>
      </c>
      <c r="BC409" s="197">
        <f>IF(AZ409=3,G409,0)</f>
        <v>0</v>
      </c>
      <c r="BD409" s="197">
        <f>IF(AZ409=4,G409,0)</f>
        <v>0</v>
      </c>
      <c r="BE409" s="197">
        <f>IF(AZ409=5,G409,0)</f>
        <v>0</v>
      </c>
      <c r="CA409" s="224">
        <v>7</v>
      </c>
      <c r="CB409" s="224">
        <v>1001</v>
      </c>
    </row>
    <row r="410" spans="1:57" ht="12.75">
      <c r="A410" s="243"/>
      <c r="B410" s="244" t="s">
        <v>1971</v>
      </c>
      <c r="C410" s="245" t="s">
        <v>1328</v>
      </c>
      <c r="D410" s="246"/>
      <c r="E410" s="247"/>
      <c r="F410" s="248"/>
      <c r="G410" s="249">
        <f>SUM(G404:G409)</f>
        <v>0</v>
      </c>
      <c r="H410" s="250"/>
      <c r="I410" s="251">
        <f>SUM(I404:I409)</f>
        <v>0.841504</v>
      </c>
      <c r="J410" s="250"/>
      <c r="K410" s="251">
        <f>SUM(K404:K409)</f>
        <v>0</v>
      </c>
      <c r="O410" s="224">
        <v>4</v>
      </c>
      <c r="BA410" s="252">
        <f>SUM(BA404:BA409)</f>
        <v>0</v>
      </c>
      <c r="BB410" s="252">
        <f>SUM(BB404:BB409)</f>
        <v>0</v>
      </c>
      <c r="BC410" s="252">
        <f>SUM(BC404:BC409)</f>
        <v>0</v>
      </c>
      <c r="BD410" s="252">
        <f>SUM(BD404:BD409)</f>
        <v>0</v>
      </c>
      <c r="BE410" s="252">
        <f>SUM(BE404:BE409)</f>
        <v>0</v>
      </c>
    </row>
    <row r="411" spans="1:15" ht="12.75">
      <c r="A411" s="214" t="s">
        <v>1969</v>
      </c>
      <c r="B411" s="215" t="s">
        <v>1336</v>
      </c>
      <c r="C411" s="216" t="s">
        <v>1337</v>
      </c>
      <c r="D411" s="217"/>
      <c r="E411" s="218"/>
      <c r="F411" s="218"/>
      <c r="G411" s="219"/>
      <c r="H411" s="220"/>
      <c r="I411" s="221"/>
      <c r="J411" s="222"/>
      <c r="K411" s="223"/>
      <c r="O411" s="224">
        <v>1</v>
      </c>
    </row>
    <row r="412" spans="1:80" ht="12.75">
      <c r="A412" s="225">
        <v>157</v>
      </c>
      <c r="B412" s="226" t="s">
        <v>1339</v>
      </c>
      <c r="C412" s="227" t="s">
        <v>1340</v>
      </c>
      <c r="D412" s="228" t="s">
        <v>237</v>
      </c>
      <c r="E412" s="229">
        <v>119.4</v>
      </c>
      <c r="F412" s="229"/>
      <c r="G412" s="230">
        <f>E412*F412</f>
        <v>0</v>
      </c>
      <c r="H412" s="231">
        <v>0.069</v>
      </c>
      <c r="I412" s="232">
        <f>E412*H412</f>
        <v>8.238600000000002</v>
      </c>
      <c r="J412" s="231">
        <v>0</v>
      </c>
      <c r="K412" s="232">
        <f>E412*J412</f>
        <v>0</v>
      </c>
      <c r="O412" s="224">
        <v>2</v>
      </c>
      <c r="AA412" s="197">
        <v>1</v>
      </c>
      <c r="AB412" s="197">
        <v>7</v>
      </c>
      <c r="AC412" s="197">
        <v>7</v>
      </c>
      <c r="AZ412" s="197">
        <v>2</v>
      </c>
      <c r="BA412" s="197">
        <f>IF(AZ412=1,G412,0)</f>
        <v>0</v>
      </c>
      <c r="BB412" s="197">
        <f>IF(AZ412=2,G412,0)</f>
        <v>0</v>
      </c>
      <c r="BC412" s="197">
        <f>IF(AZ412=3,G412,0)</f>
        <v>0</v>
      </c>
      <c r="BD412" s="197">
        <f>IF(AZ412=4,G412,0)</f>
        <v>0</v>
      </c>
      <c r="BE412" s="197">
        <f>IF(AZ412=5,G412,0)</f>
        <v>0</v>
      </c>
      <c r="CA412" s="224">
        <v>1</v>
      </c>
      <c r="CB412" s="224">
        <v>7</v>
      </c>
    </row>
    <row r="413" spans="1:15" ht="12.75">
      <c r="A413" s="233"/>
      <c r="B413" s="237"/>
      <c r="C413" s="808" t="s">
        <v>50</v>
      </c>
      <c r="D413" s="809"/>
      <c r="E413" s="238">
        <v>119.4</v>
      </c>
      <c r="F413" s="239"/>
      <c r="G413" s="240"/>
      <c r="H413" s="241"/>
      <c r="I413" s="235"/>
      <c r="J413" s="242"/>
      <c r="K413" s="235"/>
      <c r="M413" s="236" t="s">
        <v>50</v>
      </c>
      <c r="O413" s="224"/>
    </row>
    <row r="414" spans="1:80" ht="12.75">
      <c r="A414" s="225">
        <v>158</v>
      </c>
      <c r="B414" s="226" t="s">
        <v>1341</v>
      </c>
      <c r="C414" s="227" t="s">
        <v>1342</v>
      </c>
      <c r="D414" s="228" t="s">
        <v>276</v>
      </c>
      <c r="E414" s="229">
        <v>134.05</v>
      </c>
      <c r="F414" s="229"/>
      <c r="G414" s="230">
        <f>E414*F414</f>
        <v>0</v>
      </c>
      <c r="H414" s="231">
        <v>0.00756</v>
      </c>
      <c r="I414" s="232">
        <f>E414*H414</f>
        <v>1.0134180000000002</v>
      </c>
      <c r="J414" s="231">
        <v>0</v>
      </c>
      <c r="K414" s="232">
        <f>E414*J414</f>
        <v>0</v>
      </c>
      <c r="O414" s="224">
        <v>2</v>
      </c>
      <c r="AA414" s="197">
        <v>1</v>
      </c>
      <c r="AB414" s="197">
        <v>7</v>
      </c>
      <c r="AC414" s="197">
        <v>7</v>
      </c>
      <c r="AZ414" s="197">
        <v>2</v>
      </c>
      <c r="BA414" s="197">
        <f>IF(AZ414=1,G414,0)</f>
        <v>0</v>
      </c>
      <c r="BB414" s="197">
        <f>IF(AZ414=2,G414,0)</f>
        <v>0</v>
      </c>
      <c r="BC414" s="197">
        <f>IF(AZ414=3,G414,0)</f>
        <v>0</v>
      </c>
      <c r="BD414" s="197">
        <f>IF(AZ414=4,G414,0)</f>
        <v>0</v>
      </c>
      <c r="BE414" s="197">
        <f>IF(AZ414=5,G414,0)</f>
        <v>0</v>
      </c>
      <c r="CA414" s="224">
        <v>1</v>
      </c>
      <c r="CB414" s="224">
        <v>7</v>
      </c>
    </row>
    <row r="415" spans="1:15" ht="22.5">
      <c r="A415" s="233"/>
      <c r="B415" s="237"/>
      <c r="C415" s="808" t="s">
        <v>1343</v>
      </c>
      <c r="D415" s="809"/>
      <c r="E415" s="238">
        <v>117.7</v>
      </c>
      <c r="F415" s="239"/>
      <c r="G415" s="240"/>
      <c r="H415" s="241"/>
      <c r="I415" s="235"/>
      <c r="J415" s="242"/>
      <c r="K415" s="235"/>
      <c r="M415" s="236" t="s">
        <v>1343</v>
      </c>
      <c r="O415" s="224"/>
    </row>
    <row r="416" spans="1:15" ht="22.5">
      <c r="A416" s="233"/>
      <c r="B416" s="237"/>
      <c r="C416" s="808" t="s">
        <v>1344</v>
      </c>
      <c r="D416" s="809"/>
      <c r="E416" s="238">
        <v>16.35</v>
      </c>
      <c r="F416" s="239"/>
      <c r="G416" s="240"/>
      <c r="H416" s="241"/>
      <c r="I416" s="235"/>
      <c r="J416" s="242"/>
      <c r="K416" s="235"/>
      <c r="M416" s="236" t="s">
        <v>1344</v>
      </c>
      <c r="O416" s="224"/>
    </row>
    <row r="417" spans="1:80" ht="12.75">
      <c r="A417" s="225">
        <v>159</v>
      </c>
      <c r="B417" s="226" t="s">
        <v>1345</v>
      </c>
      <c r="C417" s="227" t="s">
        <v>1346</v>
      </c>
      <c r="D417" s="228" t="s">
        <v>237</v>
      </c>
      <c r="E417" s="229">
        <v>15.2775</v>
      </c>
      <c r="F417" s="229"/>
      <c r="G417" s="230">
        <f>E417*F417</f>
        <v>0</v>
      </c>
      <c r="H417" s="231">
        <v>0.0523</v>
      </c>
      <c r="I417" s="232">
        <f>E417*H417</f>
        <v>0.79901325</v>
      </c>
      <c r="J417" s="231">
        <v>0</v>
      </c>
      <c r="K417" s="232">
        <f>E417*J417</f>
        <v>0</v>
      </c>
      <c r="O417" s="224">
        <v>2</v>
      </c>
      <c r="AA417" s="197">
        <v>1</v>
      </c>
      <c r="AB417" s="197">
        <v>7</v>
      </c>
      <c r="AC417" s="197">
        <v>7</v>
      </c>
      <c r="AZ417" s="197">
        <v>2</v>
      </c>
      <c r="BA417" s="197">
        <f>IF(AZ417=1,G417,0)</f>
        <v>0</v>
      </c>
      <c r="BB417" s="197">
        <f>IF(AZ417=2,G417,0)</f>
        <v>0</v>
      </c>
      <c r="BC417" s="197">
        <f>IF(AZ417=3,G417,0)</f>
        <v>0</v>
      </c>
      <c r="BD417" s="197">
        <f>IF(AZ417=4,G417,0)</f>
        <v>0</v>
      </c>
      <c r="BE417" s="197">
        <f>IF(AZ417=5,G417,0)</f>
        <v>0</v>
      </c>
      <c r="CA417" s="224">
        <v>1</v>
      </c>
      <c r="CB417" s="224">
        <v>7</v>
      </c>
    </row>
    <row r="418" spans="1:15" ht="22.5">
      <c r="A418" s="233"/>
      <c r="B418" s="237"/>
      <c r="C418" s="808" t="s">
        <v>1347</v>
      </c>
      <c r="D418" s="809"/>
      <c r="E418" s="238">
        <v>13.4775</v>
      </c>
      <c r="F418" s="239"/>
      <c r="G418" s="240"/>
      <c r="H418" s="241"/>
      <c r="I418" s="235"/>
      <c r="J418" s="242"/>
      <c r="K418" s="235"/>
      <c r="M418" s="236" t="s">
        <v>1347</v>
      </c>
      <c r="O418" s="224"/>
    </row>
    <row r="419" spans="1:15" ht="12.75">
      <c r="A419" s="233"/>
      <c r="B419" s="237"/>
      <c r="C419" s="808" t="s">
        <v>1348</v>
      </c>
      <c r="D419" s="809"/>
      <c r="E419" s="238">
        <v>1.8</v>
      </c>
      <c r="F419" s="239"/>
      <c r="G419" s="240"/>
      <c r="H419" s="241"/>
      <c r="I419" s="235"/>
      <c r="J419" s="242"/>
      <c r="K419" s="235"/>
      <c r="M419" s="236" t="s">
        <v>1348</v>
      </c>
      <c r="O419" s="224"/>
    </row>
    <row r="420" spans="1:80" ht="12.75">
      <c r="A420" s="225">
        <v>160</v>
      </c>
      <c r="B420" s="226" t="s">
        <v>1349</v>
      </c>
      <c r="C420" s="227" t="s">
        <v>1350</v>
      </c>
      <c r="D420" s="228" t="s">
        <v>237</v>
      </c>
      <c r="E420" s="229">
        <v>119.4</v>
      </c>
      <c r="F420" s="229"/>
      <c r="G420" s="230">
        <f>E420*F420</f>
        <v>0</v>
      </c>
      <c r="H420" s="231">
        <v>0</v>
      </c>
      <c r="I420" s="232">
        <f>E420*H420</f>
        <v>0</v>
      </c>
      <c r="J420" s="231">
        <v>0</v>
      </c>
      <c r="K420" s="232">
        <f>E420*J420</f>
        <v>0</v>
      </c>
      <c r="O420" s="224">
        <v>2</v>
      </c>
      <c r="AA420" s="197">
        <v>1</v>
      </c>
      <c r="AB420" s="197">
        <v>7</v>
      </c>
      <c r="AC420" s="197">
        <v>7</v>
      </c>
      <c r="AZ420" s="197">
        <v>2</v>
      </c>
      <c r="BA420" s="197">
        <f>IF(AZ420=1,G420,0)</f>
        <v>0</v>
      </c>
      <c r="BB420" s="197">
        <f>IF(AZ420=2,G420,0)</f>
        <v>0</v>
      </c>
      <c r="BC420" s="197">
        <f>IF(AZ420=3,G420,0)</f>
        <v>0</v>
      </c>
      <c r="BD420" s="197">
        <f>IF(AZ420=4,G420,0)</f>
        <v>0</v>
      </c>
      <c r="BE420" s="197">
        <f>IF(AZ420=5,G420,0)</f>
        <v>0</v>
      </c>
      <c r="CA420" s="224">
        <v>1</v>
      </c>
      <c r="CB420" s="224">
        <v>7</v>
      </c>
    </row>
    <row r="421" spans="1:15" ht="12.75">
      <c r="A421" s="233"/>
      <c r="B421" s="237"/>
      <c r="C421" s="808" t="s">
        <v>1351</v>
      </c>
      <c r="D421" s="809"/>
      <c r="E421" s="238">
        <v>119.4</v>
      </c>
      <c r="F421" s="239"/>
      <c r="G421" s="240"/>
      <c r="H421" s="241"/>
      <c r="I421" s="235"/>
      <c r="J421" s="242"/>
      <c r="K421" s="235"/>
      <c r="M421" s="236" t="s">
        <v>1351</v>
      </c>
      <c r="O421" s="224"/>
    </row>
    <row r="422" spans="1:80" ht="12.75">
      <c r="A422" s="225">
        <v>161</v>
      </c>
      <c r="B422" s="226" t="s">
        <v>1352</v>
      </c>
      <c r="C422" s="227" t="s">
        <v>1353</v>
      </c>
      <c r="D422" s="228" t="s">
        <v>276</v>
      </c>
      <c r="E422" s="229">
        <v>29.6</v>
      </c>
      <c r="F422" s="229"/>
      <c r="G422" s="230">
        <f>E422*F422</f>
        <v>0</v>
      </c>
      <c r="H422" s="231">
        <v>0.00074</v>
      </c>
      <c r="I422" s="232">
        <f>E422*H422</f>
        <v>0.021904</v>
      </c>
      <c r="J422" s="231">
        <v>0</v>
      </c>
      <c r="K422" s="232">
        <f>E422*J422</f>
        <v>0</v>
      </c>
      <c r="O422" s="224">
        <v>2</v>
      </c>
      <c r="AA422" s="197">
        <v>1</v>
      </c>
      <c r="AB422" s="197">
        <v>7</v>
      </c>
      <c r="AC422" s="197">
        <v>7</v>
      </c>
      <c r="AZ422" s="197">
        <v>2</v>
      </c>
      <c r="BA422" s="197">
        <f>IF(AZ422=1,G422,0)</f>
        <v>0</v>
      </c>
      <c r="BB422" s="197">
        <f>IF(AZ422=2,G422,0)</f>
        <v>0</v>
      </c>
      <c r="BC422" s="197">
        <f>IF(AZ422=3,G422,0)</f>
        <v>0</v>
      </c>
      <c r="BD422" s="197">
        <f>IF(AZ422=4,G422,0)</f>
        <v>0</v>
      </c>
      <c r="BE422" s="197">
        <f>IF(AZ422=5,G422,0)</f>
        <v>0</v>
      </c>
      <c r="CA422" s="224">
        <v>1</v>
      </c>
      <c r="CB422" s="224">
        <v>7</v>
      </c>
    </row>
    <row r="423" spans="1:15" ht="12.75">
      <c r="A423" s="233"/>
      <c r="B423" s="237"/>
      <c r="C423" s="808" t="s">
        <v>1354</v>
      </c>
      <c r="D423" s="809"/>
      <c r="E423" s="238">
        <v>29.6</v>
      </c>
      <c r="F423" s="239"/>
      <c r="G423" s="240"/>
      <c r="H423" s="241"/>
      <c r="I423" s="235"/>
      <c r="J423" s="242"/>
      <c r="K423" s="235"/>
      <c r="M423" s="236" t="s">
        <v>1354</v>
      </c>
      <c r="O423" s="224"/>
    </row>
    <row r="424" spans="1:80" ht="12.75">
      <c r="A424" s="225">
        <v>162</v>
      </c>
      <c r="B424" s="226" t="s">
        <v>1355</v>
      </c>
      <c r="C424" s="227" t="s">
        <v>1356</v>
      </c>
      <c r="D424" s="228" t="s">
        <v>276</v>
      </c>
      <c r="E424" s="229">
        <v>29.6</v>
      </c>
      <c r="F424" s="229"/>
      <c r="G424" s="230">
        <f>E424*F424</f>
        <v>0</v>
      </c>
      <c r="H424" s="231">
        <v>0</v>
      </c>
      <c r="I424" s="232">
        <f>E424*H424</f>
        <v>0</v>
      </c>
      <c r="J424" s="231">
        <v>0</v>
      </c>
      <c r="K424" s="232">
        <f>E424*J424</f>
        <v>0</v>
      </c>
      <c r="O424" s="224">
        <v>2</v>
      </c>
      <c r="AA424" s="197">
        <v>1</v>
      </c>
      <c r="AB424" s="197">
        <v>7</v>
      </c>
      <c r="AC424" s="197">
        <v>7</v>
      </c>
      <c r="AZ424" s="197">
        <v>2</v>
      </c>
      <c r="BA424" s="197">
        <f>IF(AZ424=1,G424,0)</f>
        <v>0</v>
      </c>
      <c r="BB424" s="197">
        <f>IF(AZ424=2,G424,0)</f>
        <v>0</v>
      </c>
      <c r="BC424" s="197">
        <f>IF(AZ424=3,G424,0)</f>
        <v>0</v>
      </c>
      <c r="BD424" s="197">
        <f>IF(AZ424=4,G424,0)</f>
        <v>0</v>
      </c>
      <c r="BE424" s="197">
        <f>IF(AZ424=5,G424,0)</f>
        <v>0</v>
      </c>
      <c r="CA424" s="224">
        <v>1</v>
      </c>
      <c r="CB424" s="224">
        <v>7</v>
      </c>
    </row>
    <row r="425" spans="1:15" ht="12.75">
      <c r="A425" s="233"/>
      <c r="B425" s="237"/>
      <c r="C425" s="808" t="s">
        <v>1357</v>
      </c>
      <c r="D425" s="809"/>
      <c r="E425" s="238">
        <v>29.6</v>
      </c>
      <c r="F425" s="239"/>
      <c r="G425" s="240"/>
      <c r="H425" s="241"/>
      <c r="I425" s="235"/>
      <c r="J425" s="242"/>
      <c r="K425" s="235"/>
      <c r="M425" s="236" t="s">
        <v>1357</v>
      </c>
      <c r="O425" s="224"/>
    </row>
    <row r="426" spans="1:80" ht="22.5">
      <c r="A426" s="225">
        <v>163</v>
      </c>
      <c r="B426" s="226" t="s">
        <v>1358</v>
      </c>
      <c r="C426" s="227" t="s">
        <v>1359</v>
      </c>
      <c r="D426" s="228" t="s">
        <v>325</v>
      </c>
      <c r="E426" s="229">
        <v>2</v>
      </c>
      <c r="F426" s="229"/>
      <c r="G426" s="230">
        <f>E426*F426</f>
        <v>0</v>
      </c>
      <c r="H426" s="231">
        <v>0</v>
      </c>
      <c r="I426" s="232">
        <f>E426*H426</f>
        <v>0</v>
      </c>
      <c r="J426" s="231"/>
      <c r="K426" s="232">
        <f>E426*J426</f>
        <v>0</v>
      </c>
      <c r="O426" s="224">
        <v>2</v>
      </c>
      <c r="AA426" s="197">
        <v>12</v>
      </c>
      <c r="AB426" s="197">
        <v>0</v>
      </c>
      <c r="AC426" s="197">
        <v>15</v>
      </c>
      <c r="AZ426" s="197">
        <v>2</v>
      </c>
      <c r="BA426" s="197">
        <f>IF(AZ426=1,G426,0)</f>
        <v>0</v>
      </c>
      <c r="BB426" s="197">
        <f>IF(AZ426=2,G426,0)</f>
        <v>0</v>
      </c>
      <c r="BC426" s="197">
        <f>IF(AZ426=3,G426,0)</f>
        <v>0</v>
      </c>
      <c r="BD426" s="197">
        <f>IF(AZ426=4,G426,0)</f>
        <v>0</v>
      </c>
      <c r="BE426" s="197">
        <f>IF(AZ426=5,G426,0)</f>
        <v>0</v>
      </c>
      <c r="CA426" s="224">
        <v>12</v>
      </c>
      <c r="CB426" s="224">
        <v>0</v>
      </c>
    </row>
    <row r="427" spans="1:15" ht="12.75">
      <c r="A427" s="233"/>
      <c r="B427" s="237"/>
      <c r="C427" s="808" t="s">
        <v>782</v>
      </c>
      <c r="D427" s="809"/>
      <c r="E427" s="238">
        <v>2</v>
      </c>
      <c r="F427" s="239"/>
      <c r="G427" s="240"/>
      <c r="H427" s="241"/>
      <c r="I427" s="235"/>
      <c r="J427" s="242"/>
      <c r="K427" s="235"/>
      <c r="M427" s="236">
        <v>2</v>
      </c>
      <c r="O427" s="224"/>
    </row>
    <row r="428" spans="1:80" ht="12.75">
      <c r="A428" s="225">
        <v>164</v>
      </c>
      <c r="B428" s="226" t="s">
        <v>1360</v>
      </c>
      <c r="C428" s="227" t="s">
        <v>1361</v>
      </c>
      <c r="D428" s="228" t="s">
        <v>244</v>
      </c>
      <c r="E428" s="229">
        <v>10.07293525</v>
      </c>
      <c r="F428" s="229"/>
      <c r="G428" s="230">
        <f>E428*F428</f>
        <v>0</v>
      </c>
      <c r="H428" s="231">
        <v>0</v>
      </c>
      <c r="I428" s="232">
        <f>E428*H428</f>
        <v>0</v>
      </c>
      <c r="J428" s="231"/>
      <c r="K428" s="232">
        <f>E428*J428</f>
        <v>0</v>
      </c>
      <c r="O428" s="224">
        <v>2</v>
      </c>
      <c r="AA428" s="197">
        <v>7</v>
      </c>
      <c r="AB428" s="197">
        <v>1001</v>
      </c>
      <c r="AC428" s="197">
        <v>5</v>
      </c>
      <c r="AZ428" s="197">
        <v>2</v>
      </c>
      <c r="BA428" s="197">
        <f>IF(AZ428=1,G428,0)</f>
        <v>0</v>
      </c>
      <c r="BB428" s="197">
        <f>IF(AZ428=2,G428,0)</f>
        <v>0</v>
      </c>
      <c r="BC428" s="197">
        <f>IF(AZ428=3,G428,0)</f>
        <v>0</v>
      </c>
      <c r="BD428" s="197">
        <f>IF(AZ428=4,G428,0)</f>
        <v>0</v>
      </c>
      <c r="BE428" s="197">
        <f>IF(AZ428=5,G428,0)</f>
        <v>0</v>
      </c>
      <c r="CA428" s="224">
        <v>7</v>
      </c>
      <c r="CB428" s="224">
        <v>1001</v>
      </c>
    </row>
    <row r="429" spans="1:57" ht="12.75">
      <c r="A429" s="243"/>
      <c r="B429" s="244" t="s">
        <v>1971</v>
      </c>
      <c r="C429" s="245" t="s">
        <v>1338</v>
      </c>
      <c r="D429" s="246"/>
      <c r="E429" s="247"/>
      <c r="F429" s="248"/>
      <c r="G429" s="249">
        <f>SUM(G411:G428)</f>
        <v>0</v>
      </c>
      <c r="H429" s="250"/>
      <c r="I429" s="251">
        <f>SUM(I411:I428)</f>
        <v>10.07293525</v>
      </c>
      <c r="J429" s="250"/>
      <c r="K429" s="251">
        <f>SUM(K411:K428)</f>
        <v>0</v>
      </c>
      <c r="O429" s="224">
        <v>4</v>
      </c>
      <c r="BA429" s="252">
        <f>SUM(BA411:BA428)</f>
        <v>0</v>
      </c>
      <c r="BB429" s="252">
        <f>SUM(BB411:BB428)</f>
        <v>0</v>
      </c>
      <c r="BC429" s="252">
        <f>SUM(BC411:BC428)</f>
        <v>0</v>
      </c>
      <c r="BD429" s="252">
        <f>SUM(BD411:BD428)</f>
        <v>0</v>
      </c>
      <c r="BE429" s="252">
        <f>SUM(BE411:BE428)</f>
        <v>0</v>
      </c>
    </row>
    <row r="430" spans="1:15" ht="12.75">
      <c r="A430" s="214" t="s">
        <v>1969</v>
      </c>
      <c r="B430" s="215" t="s">
        <v>930</v>
      </c>
      <c r="C430" s="216" t="s">
        <v>931</v>
      </c>
      <c r="D430" s="217"/>
      <c r="E430" s="218"/>
      <c r="F430" s="218"/>
      <c r="G430" s="219"/>
      <c r="H430" s="220"/>
      <c r="I430" s="221"/>
      <c r="J430" s="222"/>
      <c r="K430" s="223"/>
      <c r="O430" s="224">
        <v>1</v>
      </c>
    </row>
    <row r="431" spans="1:80" ht="12.75">
      <c r="A431" s="225">
        <v>165</v>
      </c>
      <c r="B431" s="226" t="s">
        <v>933</v>
      </c>
      <c r="C431" s="227" t="s">
        <v>934</v>
      </c>
      <c r="D431" s="228" t="s">
        <v>237</v>
      </c>
      <c r="E431" s="229">
        <v>51.345</v>
      </c>
      <c r="F431" s="229"/>
      <c r="G431" s="230">
        <f>E431*F431</f>
        <v>0</v>
      </c>
      <c r="H431" s="231">
        <v>0</v>
      </c>
      <c r="I431" s="232">
        <f>E431*H431</f>
        <v>0</v>
      </c>
      <c r="J431" s="231">
        <v>0</v>
      </c>
      <c r="K431" s="232">
        <f>E431*J431</f>
        <v>0</v>
      </c>
      <c r="O431" s="224">
        <v>2</v>
      </c>
      <c r="AA431" s="197">
        <v>1</v>
      </c>
      <c r="AB431" s="197">
        <v>0</v>
      </c>
      <c r="AC431" s="197">
        <v>0</v>
      </c>
      <c r="AZ431" s="197">
        <v>2</v>
      </c>
      <c r="BA431" s="197">
        <f>IF(AZ431=1,G431,0)</f>
        <v>0</v>
      </c>
      <c r="BB431" s="197">
        <f>IF(AZ431=2,G431,0)</f>
        <v>0</v>
      </c>
      <c r="BC431" s="197">
        <f>IF(AZ431=3,G431,0)</f>
        <v>0</v>
      </c>
      <c r="BD431" s="197">
        <f>IF(AZ431=4,G431,0)</f>
        <v>0</v>
      </c>
      <c r="BE431" s="197">
        <f>IF(AZ431=5,G431,0)</f>
        <v>0</v>
      </c>
      <c r="CA431" s="224">
        <v>1</v>
      </c>
      <c r="CB431" s="224">
        <v>0</v>
      </c>
    </row>
    <row r="432" spans="1:15" ht="12.75">
      <c r="A432" s="233"/>
      <c r="B432" s="237"/>
      <c r="C432" s="808" t="s">
        <v>1362</v>
      </c>
      <c r="D432" s="809"/>
      <c r="E432" s="238">
        <v>51.345</v>
      </c>
      <c r="F432" s="239"/>
      <c r="G432" s="240"/>
      <c r="H432" s="241"/>
      <c r="I432" s="235"/>
      <c r="J432" s="242"/>
      <c r="K432" s="235"/>
      <c r="M432" s="236" t="s">
        <v>1362</v>
      </c>
      <c r="O432" s="224"/>
    </row>
    <row r="433" spans="1:80" ht="22.5">
      <c r="A433" s="225">
        <v>166</v>
      </c>
      <c r="B433" s="226" t="s">
        <v>936</v>
      </c>
      <c r="C433" s="227" t="s">
        <v>937</v>
      </c>
      <c r="D433" s="228" t="s">
        <v>276</v>
      </c>
      <c r="E433" s="229">
        <v>12</v>
      </c>
      <c r="F433" s="229"/>
      <c r="G433" s="230">
        <f>E433*F433</f>
        <v>0</v>
      </c>
      <c r="H433" s="231">
        <v>0.00059</v>
      </c>
      <c r="I433" s="232">
        <f>E433*H433</f>
        <v>0.00708</v>
      </c>
      <c r="J433" s="231">
        <v>0</v>
      </c>
      <c r="K433" s="232">
        <f>E433*J433</f>
        <v>0</v>
      </c>
      <c r="O433" s="224">
        <v>2</v>
      </c>
      <c r="AA433" s="197">
        <v>1</v>
      </c>
      <c r="AB433" s="197">
        <v>7</v>
      </c>
      <c r="AC433" s="197">
        <v>7</v>
      </c>
      <c r="AZ433" s="197">
        <v>2</v>
      </c>
      <c r="BA433" s="197">
        <f>IF(AZ433=1,G433,0)</f>
        <v>0</v>
      </c>
      <c r="BB433" s="197">
        <f>IF(AZ433=2,G433,0)</f>
        <v>0</v>
      </c>
      <c r="BC433" s="197">
        <f>IF(AZ433=3,G433,0)</f>
        <v>0</v>
      </c>
      <c r="BD433" s="197">
        <f>IF(AZ433=4,G433,0)</f>
        <v>0</v>
      </c>
      <c r="BE433" s="197">
        <f>IF(AZ433=5,G433,0)</f>
        <v>0</v>
      </c>
      <c r="CA433" s="224">
        <v>1</v>
      </c>
      <c r="CB433" s="224">
        <v>7</v>
      </c>
    </row>
    <row r="434" spans="1:15" ht="12.75">
      <c r="A434" s="233"/>
      <c r="B434" s="237"/>
      <c r="C434" s="808" t="s">
        <v>1363</v>
      </c>
      <c r="D434" s="809"/>
      <c r="E434" s="238">
        <v>12</v>
      </c>
      <c r="F434" s="239"/>
      <c r="G434" s="240"/>
      <c r="H434" s="241"/>
      <c r="I434" s="235"/>
      <c r="J434" s="242"/>
      <c r="K434" s="235"/>
      <c r="M434" s="236" t="s">
        <v>1363</v>
      </c>
      <c r="O434" s="224"/>
    </row>
    <row r="435" spans="1:80" ht="12.75">
      <c r="A435" s="225">
        <v>167</v>
      </c>
      <c r="B435" s="226" t="s">
        <v>1364</v>
      </c>
      <c r="C435" s="227" t="s">
        <v>1365</v>
      </c>
      <c r="D435" s="228" t="s">
        <v>276</v>
      </c>
      <c r="E435" s="229">
        <v>28.6</v>
      </c>
      <c r="F435" s="229"/>
      <c r="G435" s="230">
        <f>E435*F435</f>
        <v>0</v>
      </c>
      <c r="H435" s="231">
        <v>0.00019</v>
      </c>
      <c r="I435" s="232">
        <f>E435*H435</f>
        <v>0.0054340000000000005</v>
      </c>
      <c r="J435" s="231">
        <v>0</v>
      </c>
      <c r="K435" s="232">
        <f>E435*J435</f>
        <v>0</v>
      </c>
      <c r="O435" s="224">
        <v>2</v>
      </c>
      <c r="AA435" s="197">
        <v>1</v>
      </c>
      <c r="AB435" s="197">
        <v>7</v>
      </c>
      <c r="AC435" s="197">
        <v>7</v>
      </c>
      <c r="AZ435" s="197">
        <v>2</v>
      </c>
      <c r="BA435" s="197">
        <f>IF(AZ435=1,G435,0)</f>
        <v>0</v>
      </c>
      <c r="BB435" s="197">
        <f>IF(AZ435=2,G435,0)</f>
        <v>0</v>
      </c>
      <c r="BC435" s="197">
        <f>IF(AZ435=3,G435,0)</f>
        <v>0</v>
      </c>
      <c r="BD435" s="197">
        <f>IF(AZ435=4,G435,0)</f>
        <v>0</v>
      </c>
      <c r="BE435" s="197">
        <f>IF(AZ435=5,G435,0)</f>
        <v>0</v>
      </c>
      <c r="CA435" s="224">
        <v>1</v>
      </c>
      <c r="CB435" s="224">
        <v>7</v>
      </c>
    </row>
    <row r="436" spans="1:15" ht="12.75">
      <c r="A436" s="233"/>
      <c r="B436" s="237"/>
      <c r="C436" s="808" t="s">
        <v>1366</v>
      </c>
      <c r="D436" s="809"/>
      <c r="E436" s="238">
        <v>28.6</v>
      </c>
      <c r="F436" s="239"/>
      <c r="G436" s="240"/>
      <c r="H436" s="241"/>
      <c r="I436" s="235"/>
      <c r="J436" s="242"/>
      <c r="K436" s="235"/>
      <c r="M436" s="236" t="s">
        <v>1366</v>
      </c>
      <c r="O436" s="224"/>
    </row>
    <row r="437" spans="1:80" ht="12.75">
      <c r="A437" s="225">
        <v>168</v>
      </c>
      <c r="B437" s="226" t="s">
        <v>941</v>
      </c>
      <c r="C437" s="227" t="s">
        <v>942</v>
      </c>
      <c r="D437" s="228" t="s">
        <v>237</v>
      </c>
      <c r="E437" s="229">
        <v>85.8315</v>
      </c>
      <c r="F437" s="229"/>
      <c r="G437" s="230">
        <f>E437*F437</f>
        <v>0</v>
      </c>
      <c r="H437" s="231">
        <v>0</v>
      </c>
      <c r="I437" s="232">
        <f>E437*H437</f>
        <v>0</v>
      </c>
      <c r="J437" s="231">
        <v>-0.001</v>
      </c>
      <c r="K437" s="232">
        <f>E437*J437</f>
        <v>-0.0858315</v>
      </c>
      <c r="O437" s="224">
        <v>2</v>
      </c>
      <c r="AA437" s="197">
        <v>1</v>
      </c>
      <c r="AB437" s="197">
        <v>7</v>
      </c>
      <c r="AC437" s="197">
        <v>7</v>
      </c>
      <c r="AZ437" s="197">
        <v>2</v>
      </c>
      <c r="BA437" s="197">
        <f>IF(AZ437=1,G437,0)</f>
        <v>0</v>
      </c>
      <c r="BB437" s="197">
        <f>IF(AZ437=2,G437,0)</f>
        <v>0</v>
      </c>
      <c r="BC437" s="197">
        <f>IF(AZ437=3,G437,0)</f>
        <v>0</v>
      </c>
      <c r="BD437" s="197">
        <f>IF(AZ437=4,G437,0)</f>
        <v>0</v>
      </c>
      <c r="BE437" s="197">
        <f>IF(AZ437=5,G437,0)</f>
        <v>0</v>
      </c>
      <c r="CA437" s="224">
        <v>1</v>
      </c>
      <c r="CB437" s="224">
        <v>7</v>
      </c>
    </row>
    <row r="438" spans="1:15" ht="12.75">
      <c r="A438" s="233"/>
      <c r="B438" s="237"/>
      <c r="C438" s="808" t="s">
        <v>1367</v>
      </c>
      <c r="D438" s="809"/>
      <c r="E438" s="238">
        <v>85.8315</v>
      </c>
      <c r="F438" s="239"/>
      <c r="G438" s="240"/>
      <c r="H438" s="241"/>
      <c r="I438" s="235"/>
      <c r="J438" s="242"/>
      <c r="K438" s="235"/>
      <c r="M438" s="236" t="s">
        <v>1367</v>
      </c>
      <c r="O438" s="224"/>
    </row>
    <row r="439" spans="1:80" ht="12.75">
      <c r="A439" s="225">
        <v>169</v>
      </c>
      <c r="B439" s="226" t="s">
        <v>943</v>
      </c>
      <c r="C439" s="227" t="s">
        <v>944</v>
      </c>
      <c r="D439" s="228" t="s">
        <v>237</v>
      </c>
      <c r="E439" s="229">
        <v>13.45</v>
      </c>
      <c r="F439" s="229"/>
      <c r="G439" s="230">
        <f>E439*F439</f>
        <v>0</v>
      </c>
      <c r="H439" s="231">
        <v>0.00025</v>
      </c>
      <c r="I439" s="232">
        <f>E439*H439</f>
        <v>0.0033625</v>
      </c>
      <c r="J439" s="231">
        <v>0</v>
      </c>
      <c r="K439" s="232">
        <f>E439*J439</f>
        <v>0</v>
      </c>
      <c r="O439" s="224">
        <v>2</v>
      </c>
      <c r="AA439" s="197">
        <v>1</v>
      </c>
      <c r="AB439" s="197">
        <v>7</v>
      </c>
      <c r="AC439" s="197">
        <v>7</v>
      </c>
      <c r="AZ439" s="197">
        <v>2</v>
      </c>
      <c r="BA439" s="197">
        <f>IF(AZ439=1,G439,0)</f>
        <v>0</v>
      </c>
      <c r="BB439" s="197">
        <f>IF(AZ439=2,G439,0)</f>
        <v>0</v>
      </c>
      <c r="BC439" s="197">
        <f>IF(AZ439=3,G439,0)</f>
        <v>0</v>
      </c>
      <c r="BD439" s="197">
        <f>IF(AZ439=4,G439,0)</f>
        <v>0</v>
      </c>
      <c r="BE439" s="197">
        <f>IF(AZ439=5,G439,0)</f>
        <v>0</v>
      </c>
      <c r="CA439" s="224">
        <v>1</v>
      </c>
      <c r="CB439" s="224">
        <v>7</v>
      </c>
    </row>
    <row r="440" spans="1:15" ht="12.75">
      <c r="A440" s="233"/>
      <c r="B440" s="237"/>
      <c r="C440" s="808" t="s">
        <v>52</v>
      </c>
      <c r="D440" s="809"/>
      <c r="E440" s="238">
        <v>13.45</v>
      </c>
      <c r="F440" s="239"/>
      <c r="G440" s="240"/>
      <c r="H440" s="241"/>
      <c r="I440" s="235"/>
      <c r="J440" s="242"/>
      <c r="K440" s="235"/>
      <c r="M440" s="236" t="s">
        <v>52</v>
      </c>
      <c r="O440" s="224"/>
    </row>
    <row r="441" spans="1:80" ht="12.75">
      <c r="A441" s="225">
        <v>170</v>
      </c>
      <c r="B441" s="226" t="s">
        <v>1368</v>
      </c>
      <c r="C441" s="227" t="s">
        <v>1369</v>
      </c>
      <c r="D441" s="228" t="s">
        <v>237</v>
      </c>
      <c r="E441" s="229">
        <v>37.895</v>
      </c>
      <c r="F441" s="229"/>
      <c r="G441" s="230">
        <f>E441*F441</f>
        <v>0</v>
      </c>
      <c r="H441" s="231">
        <v>0.00025</v>
      </c>
      <c r="I441" s="232">
        <f>E441*H441</f>
        <v>0.009473750000000001</v>
      </c>
      <c r="J441" s="231">
        <v>0</v>
      </c>
      <c r="K441" s="232">
        <f>E441*J441</f>
        <v>0</v>
      </c>
      <c r="O441" s="224">
        <v>2</v>
      </c>
      <c r="AA441" s="197">
        <v>1</v>
      </c>
      <c r="AB441" s="197">
        <v>7</v>
      </c>
      <c r="AC441" s="197">
        <v>7</v>
      </c>
      <c r="AZ441" s="197">
        <v>2</v>
      </c>
      <c r="BA441" s="197">
        <f>IF(AZ441=1,G441,0)</f>
        <v>0</v>
      </c>
      <c r="BB441" s="197">
        <f>IF(AZ441=2,G441,0)</f>
        <v>0</v>
      </c>
      <c r="BC441" s="197">
        <f>IF(AZ441=3,G441,0)</f>
        <v>0</v>
      </c>
      <c r="BD441" s="197">
        <f>IF(AZ441=4,G441,0)</f>
        <v>0</v>
      </c>
      <c r="BE441" s="197">
        <f>IF(AZ441=5,G441,0)</f>
        <v>0</v>
      </c>
      <c r="CA441" s="224">
        <v>1</v>
      </c>
      <c r="CB441" s="224">
        <v>7</v>
      </c>
    </row>
    <row r="442" spans="1:15" ht="12.75">
      <c r="A442" s="233"/>
      <c r="B442" s="237"/>
      <c r="C442" s="808" t="s">
        <v>172</v>
      </c>
      <c r="D442" s="809"/>
      <c r="E442" s="238">
        <v>37.895</v>
      </c>
      <c r="F442" s="239"/>
      <c r="G442" s="240"/>
      <c r="H442" s="241"/>
      <c r="I442" s="235"/>
      <c r="J442" s="242"/>
      <c r="K442" s="235"/>
      <c r="M442" s="236" t="s">
        <v>172</v>
      </c>
      <c r="O442" s="224"/>
    </row>
    <row r="443" spans="1:80" ht="22.5">
      <c r="A443" s="225">
        <v>171</v>
      </c>
      <c r="B443" s="226" t="s">
        <v>945</v>
      </c>
      <c r="C443" s="227" t="s">
        <v>946</v>
      </c>
      <c r="D443" s="228" t="s">
        <v>276</v>
      </c>
      <c r="E443" s="229">
        <v>10.2</v>
      </c>
      <c r="F443" s="229"/>
      <c r="G443" s="230">
        <f>E443*F443</f>
        <v>0</v>
      </c>
      <c r="H443" s="231">
        <v>0.00014</v>
      </c>
      <c r="I443" s="232">
        <f>E443*H443</f>
        <v>0.0014279999999999998</v>
      </c>
      <c r="J443" s="231">
        <v>0</v>
      </c>
      <c r="K443" s="232">
        <f>E443*J443</f>
        <v>0</v>
      </c>
      <c r="O443" s="224">
        <v>2</v>
      </c>
      <c r="AA443" s="197">
        <v>1</v>
      </c>
      <c r="AB443" s="197">
        <v>7</v>
      </c>
      <c r="AC443" s="197">
        <v>7</v>
      </c>
      <c r="AZ443" s="197">
        <v>2</v>
      </c>
      <c r="BA443" s="197">
        <f>IF(AZ443=1,G443,0)</f>
        <v>0</v>
      </c>
      <c r="BB443" s="197">
        <f>IF(AZ443=2,G443,0)</f>
        <v>0</v>
      </c>
      <c r="BC443" s="197">
        <f>IF(AZ443=3,G443,0)</f>
        <v>0</v>
      </c>
      <c r="BD443" s="197">
        <f>IF(AZ443=4,G443,0)</f>
        <v>0</v>
      </c>
      <c r="BE443" s="197">
        <f>IF(AZ443=5,G443,0)</f>
        <v>0</v>
      </c>
      <c r="CA443" s="224">
        <v>1</v>
      </c>
      <c r="CB443" s="224">
        <v>7</v>
      </c>
    </row>
    <row r="444" spans="1:15" ht="12.75">
      <c r="A444" s="233"/>
      <c r="B444" s="237"/>
      <c r="C444" s="808" t="s">
        <v>1370</v>
      </c>
      <c r="D444" s="809"/>
      <c r="E444" s="238">
        <v>10.2</v>
      </c>
      <c r="F444" s="239"/>
      <c r="G444" s="240"/>
      <c r="H444" s="241"/>
      <c r="I444" s="235"/>
      <c r="J444" s="242"/>
      <c r="K444" s="235"/>
      <c r="M444" s="236" t="s">
        <v>1370</v>
      </c>
      <c r="O444" s="224"/>
    </row>
    <row r="445" spans="1:80" ht="12.75">
      <c r="A445" s="225">
        <v>172</v>
      </c>
      <c r="B445" s="226" t="s">
        <v>1371</v>
      </c>
      <c r="C445" s="227" t="s">
        <v>1372</v>
      </c>
      <c r="D445" s="228" t="s">
        <v>237</v>
      </c>
      <c r="E445" s="229">
        <v>14.526</v>
      </c>
      <c r="F445" s="229"/>
      <c r="G445" s="230">
        <f>E445*F445</f>
        <v>0</v>
      </c>
      <c r="H445" s="231">
        <v>0.0043</v>
      </c>
      <c r="I445" s="232">
        <f>E445*H445</f>
        <v>0.0624618</v>
      </c>
      <c r="J445" s="231"/>
      <c r="K445" s="232">
        <f>E445*J445</f>
        <v>0</v>
      </c>
      <c r="O445" s="224">
        <v>2</v>
      </c>
      <c r="AA445" s="197">
        <v>3</v>
      </c>
      <c r="AB445" s="197">
        <v>7</v>
      </c>
      <c r="AC445" s="197">
        <v>28410104</v>
      </c>
      <c r="AZ445" s="197">
        <v>2</v>
      </c>
      <c r="BA445" s="197">
        <f>IF(AZ445=1,G445,0)</f>
        <v>0</v>
      </c>
      <c r="BB445" s="197">
        <f>IF(AZ445=2,G445,0)</f>
        <v>0</v>
      </c>
      <c r="BC445" s="197">
        <f>IF(AZ445=3,G445,0)</f>
        <v>0</v>
      </c>
      <c r="BD445" s="197">
        <f>IF(AZ445=4,G445,0)</f>
        <v>0</v>
      </c>
      <c r="BE445" s="197">
        <f>IF(AZ445=5,G445,0)</f>
        <v>0</v>
      </c>
      <c r="CA445" s="224">
        <v>3</v>
      </c>
      <c r="CB445" s="224">
        <v>7</v>
      </c>
    </row>
    <row r="446" spans="1:15" ht="12.75">
      <c r="A446" s="233"/>
      <c r="B446" s="237"/>
      <c r="C446" s="808" t="s">
        <v>1373</v>
      </c>
      <c r="D446" s="809"/>
      <c r="E446" s="238">
        <v>14.526</v>
      </c>
      <c r="F446" s="239"/>
      <c r="G446" s="240"/>
      <c r="H446" s="241"/>
      <c r="I446" s="235"/>
      <c r="J446" s="242"/>
      <c r="K446" s="235"/>
      <c r="M446" s="236" t="s">
        <v>1373</v>
      </c>
      <c r="O446" s="224"/>
    </row>
    <row r="447" spans="1:80" ht="12.75">
      <c r="A447" s="225">
        <v>173</v>
      </c>
      <c r="B447" s="226" t="s">
        <v>1374</v>
      </c>
      <c r="C447" s="227" t="s">
        <v>1375</v>
      </c>
      <c r="D447" s="228" t="s">
        <v>237</v>
      </c>
      <c r="E447" s="229">
        <v>43.0287</v>
      </c>
      <c r="F447" s="229"/>
      <c r="G447" s="230">
        <f>E447*F447</f>
        <v>0</v>
      </c>
      <c r="H447" s="231">
        <v>0.0019</v>
      </c>
      <c r="I447" s="232">
        <f>E447*H447</f>
        <v>0.08175453</v>
      </c>
      <c r="J447" s="231"/>
      <c r="K447" s="232">
        <f>E447*J447</f>
        <v>0</v>
      </c>
      <c r="O447" s="224">
        <v>2</v>
      </c>
      <c r="AA447" s="197">
        <v>3</v>
      </c>
      <c r="AB447" s="197">
        <v>7</v>
      </c>
      <c r="AC447" s="197">
        <v>697410982</v>
      </c>
      <c r="AZ447" s="197">
        <v>2</v>
      </c>
      <c r="BA447" s="197">
        <f>IF(AZ447=1,G447,0)</f>
        <v>0</v>
      </c>
      <c r="BB447" s="197">
        <f>IF(AZ447=2,G447,0)</f>
        <v>0</v>
      </c>
      <c r="BC447" s="197">
        <f>IF(AZ447=3,G447,0)</f>
        <v>0</v>
      </c>
      <c r="BD447" s="197">
        <f>IF(AZ447=4,G447,0)</f>
        <v>0</v>
      </c>
      <c r="BE447" s="197">
        <f>IF(AZ447=5,G447,0)</f>
        <v>0</v>
      </c>
      <c r="CA447" s="224">
        <v>3</v>
      </c>
      <c r="CB447" s="224">
        <v>7</v>
      </c>
    </row>
    <row r="448" spans="1:15" ht="12.75">
      <c r="A448" s="233"/>
      <c r="B448" s="237"/>
      <c r="C448" s="808" t="s">
        <v>1376</v>
      </c>
      <c r="D448" s="809"/>
      <c r="E448" s="238">
        <v>40.9266</v>
      </c>
      <c r="F448" s="239"/>
      <c r="G448" s="240"/>
      <c r="H448" s="241"/>
      <c r="I448" s="235"/>
      <c r="J448" s="242"/>
      <c r="K448" s="235"/>
      <c r="M448" s="236" t="s">
        <v>1376</v>
      </c>
      <c r="O448" s="224"/>
    </row>
    <row r="449" spans="1:15" ht="12.75">
      <c r="A449" s="233"/>
      <c r="B449" s="237"/>
      <c r="C449" s="808" t="s">
        <v>1377</v>
      </c>
      <c r="D449" s="809"/>
      <c r="E449" s="238">
        <v>2.1021</v>
      </c>
      <c r="F449" s="239"/>
      <c r="G449" s="240"/>
      <c r="H449" s="241"/>
      <c r="I449" s="235"/>
      <c r="J449" s="242"/>
      <c r="K449" s="235"/>
      <c r="M449" s="236" t="s">
        <v>1377</v>
      </c>
      <c r="O449" s="224"/>
    </row>
    <row r="450" spans="1:80" ht="12.75">
      <c r="A450" s="225">
        <v>174</v>
      </c>
      <c r="B450" s="226" t="s">
        <v>952</v>
      </c>
      <c r="C450" s="227" t="s">
        <v>953</v>
      </c>
      <c r="D450" s="228" t="s">
        <v>1671</v>
      </c>
      <c r="E450" s="229">
        <v>492.030595</v>
      </c>
      <c r="F450" s="229"/>
      <c r="G450" s="230">
        <f aca="true" t="shared" si="40" ref="G450:G457">E450*F450</f>
        <v>0</v>
      </c>
      <c r="H450" s="231">
        <v>0</v>
      </c>
      <c r="I450" s="232">
        <f aca="true" t="shared" si="41" ref="I450:I457">E450*H450</f>
        <v>0</v>
      </c>
      <c r="J450" s="231"/>
      <c r="K450" s="232">
        <f aca="true" t="shared" si="42" ref="K450:K457">E450*J450</f>
        <v>0</v>
      </c>
      <c r="O450" s="224">
        <v>2</v>
      </c>
      <c r="AA450" s="197">
        <v>7</v>
      </c>
      <c r="AB450" s="197">
        <v>1002</v>
      </c>
      <c r="AC450" s="197">
        <v>5</v>
      </c>
      <c r="AZ450" s="197">
        <v>2</v>
      </c>
      <c r="BA450" s="197">
        <f aca="true" t="shared" si="43" ref="BA450:BA457">IF(AZ450=1,G450,0)</f>
        <v>0</v>
      </c>
      <c r="BB450" s="197">
        <f aca="true" t="shared" si="44" ref="BB450:BB457">IF(AZ450=2,G450,0)</f>
        <v>0</v>
      </c>
      <c r="BC450" s="197">
        <f aca="true" t="shared" si="45" ref="BC450:BC457">IF(AZ450=3,G450,0)</f>
        <v>0</v>
      </c>
      <c r="BD450" s="197">
        <f aca="true" t="shared" si="46" ref="BD450:BD457">IF(AZ450=4,G450,0)</f>
        <v>0</v>
      </c>
      <c r="BE450" s="197">
        <f aca="true" t="shared" si="47" ref="BE450:BE457">IF(AZ450=5,G450,0)</f>
        <v>0</v>
      </c>
      <c r="CA450" s="224">
        <v>7</v>
      </c>
      <c r="CB450" s="224">
        <v>1002</v>
      </c>
    </row>
    <row r="451" spans="1:80" ht="12.75">
      <c r="A451" s="225">
        <v>175</v>
      </c>
      <c r="B451" s="226" t="s">
        <v>783</v>
      </c>
      <c r="C451" s="227" t="s">
        <v>784</v>
      </c>
      <c r="D451" s="228" t="s">
        <v>244</v>
      </c>
      <c r="E451" s="229">
        <v>0.0858315</v>
      </c>
      <c r="F451" s="229"/>
      <c r="G451" s="230">
        <f t="shared" si="40"/>
        <v>0</v>
      </c>
      <c r="H451" s="231">
        <v>0</v>
      </c>
      <c r="I451" s="232">
        <f t="shared" si="41"/>
        <v>0</v>
      </c>
      <c r="J451" s="231"/>
      <c r="K451" s="232">
        <f t="shared" si="42"/>
        <v>0</v>
      </c>
      <c r="O451" s="224">
        <v>2</v>
      </c>
      <c r="AA451" s="197">
        <v>8</v>
      </c>
      <c r="AB451" s="197">
        <v>0</v>
      </c>
      <c r="AC451" s="197">
        <v>3</v>
      </c>
      <c r="AZ451" s="197">
        <v>2</v>
      </c>
      <c r="BA451" s="197">
        <f t="shared" si="43"/>
        <v>0</v>
      </c>
      <c r="BB451" s="197">
        <f t="shared" si="44"/>
        <v>0</v>
      </c>
      <c r="BC451" s="197">
        <f t="shared" si="45"/>
        <v>0</v>
      </c>
      <c r="BD451" s="197">
        <f t="shared" si="46"/>
        <v>0</v>
      </c>
      <c r="BE451" s="197">
        <f t="shared" si="47"/>
        <v>0</v>
      </c>
      <c r="CA451" s="224">
        <v>8</v>
      </c>
      <c r="CB451" s="224">
        <v>0</v>
      </c>
    </row>
    <row r="452" spans="1:80" ht="12.75">
      <c r="A452" s="225">
        <v>176</v>
      </c>
      <c r="B452" s="226" t="s">
        <v>785</v>
      </c>
      <c r="C452" s="227" t="s">
        <v>786</v>
      </c>
      <c r="D452" s="228" t="s">
        <v>244</v>
      </c>
      <c r="E452" s="229">
        <v>0.0858315</v>
      </c>
      <c r="F452" s="229"/>
      <c r="G452" s="230">
        <f t="shared" si="40"/>
        <v>0</v>
      </c>
      <c r="H452" s="231">
        <v>0</v>
      </c>
      <c r="I452" s="232">
        <f t="shared" si="41"/>
        <v>0</v>
      </c>
      <c r="J452" s="231"/>
      <c r="K452" s="232">
        <f t="shared" si="42"/>
        <v>0</v>
      </c>
      <c r="O452" s="224">
        <v>2</v>
      </c>
      <c r="AA452" s="197">
        <v>8</v>
      </c>
      <c r="AB452" s="197">
        <v>1</v>
      </c>
      <c r="AC452" s="197">
        <v>3</v>
      </c>
      <c r="AZ452" s="197">
        <v>2</v>
      </c>
      <c r="BA452" s="197">
        <f t="shared" si="43"/>
        <v>0</v>
      </c>
      <c r="BB452" s="197">
        <f t="shared" si="44"/>
        <v>0</v>
      </c>
      <c r="BC452" s="197">
        <f t="shared" si="45"/>
        <v>0</v>
      </c>
      <c r="BD452" s="197">
        <f t="shared" si="46"/>
        <v>0</v>
      </c>
      <c r="BE452" s="197">
        <f t="shared" si="47"/>
        <v>0</v>
      </c>
      <c r="CA452" s="224">
        <v>8</v>
      </c>
      <c r="CB452" s="224">
        <v>1</v>
      </c>
    </row>
    <row r="453" spans="1:80" ht="12.75">
      <c r="A453" s="225">
        <v>177</v>
      </c>
      <c r="B453" s="226" t="s">
        <v>787</v>
      </c>
      <c r="C453" s="227" t="s">
        <v>788</v>
      </c>
      <c r="D453" s="228" t="s">
        <v>244</v>
      </c>
      <c r="E453" s="229">
        <v>0.7724835</v>
      </c>
      <c r="F453" s="229"/>
      <c r="G453" s="230">
        <f t="shared" si="40"/>
        <v>0</v>
      </c>
      <c r="H453" s="231">
        <v>0</v>
      </c>
      <c r="I453" s="232">
        <f t="shared" si="41"/>
        <v>0</v>
      </c>
      <c r="J453" s="231"/>
      <c r="K453" s="232">
        <f t="shared" si="42"/>
        <v>0</v>
      </c>
      <c r="O453" s="224">
        <v>2</v>
      </c>
      <c r="AA453" s="197">
        <v>8</v>
      </c>
      <c r="AB453" s="197">
        <v>1</v>
      </c>
      <c r="AC453" s="197">
        <v>3</v>
      </c>
      <c r="AZ453" s="197">
        <v>2</v>
      </c>
      <c r="BA453" s="197">
        <f t="shared" si="43"/>
        <v>0</v>
      </c>
      <c r="BB453" s="197">
        <f t="shared" si="44"/>
        <v>0</v>
      </c>
      <c r="BC453" s="197">
        <f t="shared" si="45"/>
        <v>0</v>
      </c>
      <c r="BD453" s="197">
        <f t="shared" si="46"/>
        <v>0</v>
      </c>
      <c r="BE453" s="197">
        <f t="shared" si="47"/>
        <v>0</v>
      </c>
      <c r="CA453" s="224">
        <v>8</v>
      </c>
      <c r="CB453" s="224">
        <v>1</v>
      </c>
    </row>
    <row r="454" spans="1:80" ht="12.75">
      <c r="A454" s="225">
        <v>178</v>
      </c>
      <c r="B454" s="226" t="s">
        <v>789</v>
      </c>
      <c r="C454" s="227" t="s">
        <v>790</v>
      </c>
      <c r="D454" s="228" t="s">
        <v>244</v>
      </c>
      <c r="E454" s="229">
        <v>0.0858315</v>
      </c>
      <c r="F454" s="229"/>
      <c r="G454" s="230">
        <f t="shared" si="40"/>
        <v>0</v>
      </c>
      <c r="H454" s="231">
        <v>0</v>
      </c>
      <c r="I454" s="232">
        <f t="shared" si="41"/>
        <v>0</v>
      </c>
      <c r="J454" s="231"/>
      <c r="K454" s="232">
        <f t="shared" si="42"/>
        <v>0</v>
      </c>
      <c r="O454" s="224">
        <v>2</v>
      </c>
      <c r="AA454" s="197">
        <v>8</v>
      </c>
      <c r="AB454" s="197">
        <v>1</v>
      </c>
      <c r="AC454" s="197">
        <v>3</v>
      </c>
      <c r="AZ454" s="197">
        <v>2</v>
      </c>
      <c r="BA454" s="197">
        <f t="shared" si="43"/>
        <v>0</v>
      </c>
      <c r="BB454" s="197">
        <f t="shared" si="44"/>
        <v>0</v>
      </c>
      <c r="BC454" s="197">
        <f t="shared" si="45"/>
        <v>0</v>
      </c>
      <c r="BD454" s="197">
        <f t="shared" si="46"/>
        <v>0</v>
      </c>
      <c r="BE454" s="197">
        <f t="shared" si="47"/>
        <v>0</v>
      </c>
      <c r="CA454" s="224">
        <v>8</v>
      </c>
      <c r="CB454" s="224">
        <v>1</v>
      </c>
    </row>
    <row r="455" spans="1:80" ht="12.75">
      <c r="A455" s="225">
        <v>179</v>
      </c>
      <c r="B455" s="226" t="s">
        <v>791</v>
      </c>
      <c r="C455" s="227" t="s">
        <v>792</v>
      </c>
      <c r="D455" s="228" t="s">
        <v>244</v>
      </c>
      <c r="E455" s="229">
        <v>0.171663</v>
      </c>
      <c r="F455" s="229"/>
      <c r="G455" s="230">
        <f t="shared" si="40"/>
        <v>0</v>
      </c>
      <c r="H455" s="231">
        <v>0</v>
      </c>
      <c r="I455" s="232">
        <f t="shared" si="41"/>
        <v>0</v>
      </c>
      <c r="J455" s="231"/>
      <c r="K455" s="232">
        <f t="shared" si="42"/>
        <v>0</v>
      </c>
      <c r="O455" s="224">
        <v>2</v>
      </c>
      <c r="AA455" s="197">
        <v>8</v>
      </c>
      <c r="AB455" s="197">
        <v>0</v>
      </c>
      <c r="AC455" s="197">
        <v>3</v>
      </c>
      <c r="AZ455" s="197">
        <v>2</v>
      </c>
      <c r="BA455" s="197">
        <f t="shared" si="43"/>
        <v>0</v>
      </c>
      <c r="BB455" s="197">
        <f t="shared" si="44"/>
        <v>0</v>
      </c>
      <c r="BC455" s="197">
        <f t="shared" si="45"/>
        <v>0</v>
      </c>
      <c r="BD455" s="197">
        <f t="shared" si="46"/>
        <v>0</v>
      </c>
      <c r="BE455" s="197">
        <f t="shared" si="47"/>
        <v>0</v>
      </c>
      <c r="CA455" s="224">
        <v>8</v>
      </c>
      <c r="CB455" s="224">
        <v>0</v>
      </c>
    </row>
    <row r="456" spans="1:80" ht="12.75">
      <c r="A456" s="225">
        <v>180</v>
      </c>
      <c r="B456" s="226" t="s">
        <v>793</v>
      </c>
      <c r="C456" s="227" t="s">
        <v>794</v>
      </c>
      <c r="D456" s="228" t="s">
        <v>244</v>
      </c>
      <c r="E456" s="229">
        <v>0.0858315</v>
      </c>
      <c r="F456" s="229"/>
      <c r="G456" s="230">
        <f t="shared" si="40"/>
        <v>0</v>
      </c>
      <c r="H456" s="231">
        <v>0</v>
      </c>
      <c r="I456" s="232">
        <f t="shared" si="41"/>
        <v>0</v>
      </c>
      <c r="J456" s="231"/>
      <c r="K456" s="232">
        <f t="shared" si="42"/>
        <v>0</v>
      </c>
      <c r="O456" s="224">
        <v>2</v>
      </c>
      <c r="AA456" s="197">
        <v>8</v>
      </c>
      <c r="AB456" s="197">
        <v>0</v>
      </c>
      <c r="AC456" s="197">
        <v>3</v>
      </c>
      <c r="AZ456" s="197">
        <v>2</v>
      </c>
      <c r="BA456" s="197">
        <f t="shared" si="43"/>
        <v>0</v>
      </c>
      <c r="BB456" s="197">
        <f t="shared" si="44"/>
        <v>0</v>
      </c>
      <c r="BC456" s="197">
        <f t="shared" si="45"/>
        <v>0</v>
      </c>
      <c r="BD456" s="197">
        <f t="shared" si="46"/>
        <v>0</v>
      </c>
      <c r="BE456" s="197">
        <f t="shared" si="47"/>
        <v>0</v>
      </c>
      <c r="CA456" s="224">
        <v>8</v>
      </c>
      <c r="CB456" s="224">
        <v>0</v>
      </c>
    </row>
    <row r="457" spans="1:80" ht="12.75">
      <c r="A457" s="225">
        <v>181</v>
      </c>
      <c r="B457" s="226" t="s">
        <v>954</v>
      </c>
      <c r="C457" s="227" t="s">
        <v>955</v>
      </c>
      <c r="D457" s="228" t="s">
        <v>244</v>
      </c>
      <c r="E457" s="229">
        <v>0.0858315</v>
      </c>
      <c r="F457" s="229"/>
      <c r="G457" s="230">
        <f t="shared" si="40"/>
        <v>0</v>
      </c>
      <c r="H457" s="231">
        <v>0</v>
      </c>
      <c r="I457" s="232">
        <f t="shared" si="41"/>
        <v>0</v>
      </c>
      <c r="J457" s="231"/>
      <c r="K457" s="232">
        <f t="shared" si="42"/>
        <v>0</v>
      </c>
      <c r="O457" s="224">
        <v>2</v>
      </c>
      <c r="AA457" s="197">
        <v>8</v>
      </c>
      <c r="AB457" s="197">
        <v>0</v>
      </c>
      <c r="AC457" s="197">
        <v>3</v>
      </c>
      <c r="AZ457" s="197">
        <v>2</v>
      </c>
      <c r="BA457" s="197">
        <f t="shared" si="43"/>
        <v>0</v>
      </c>
      <c r="BB457" s="197">
        <f t="shared" si="44"/>
        <v>0</v>
      </c>
      <c r="BC457" s="197">
        <f t="shared" si="45"/>
        <v>0</v>
      </c>
      <c r="BD457" s="197">
        <f t="shared" si="46"/>
        <v>0</v>
      </c>
      <c r="BE457" s="197">
        <f t="shared" si="47"/>
        <v>0</v>
      </c>
      <c r="CA457" s="224">
        <v>8</v>
      </c>
      <c r="CB457" s="224">
        <v>0</v>
      </c>
    </row>
    <row r="458" spans="1:57" ht="12.75">
      <c r="A458" s="243"/>
      <c r="B458" s="244" t="s">
        <v>1971</v>
      </c>
      <c r="C458" s="245" t="s">
        <v>932</v>
      </c>
      <c r="D458" s="246"/>
      <c r="E458" s="247"/>
      <c r="F458" s="248"/>
      <c r="G458" s="249">
        <f>SUM(G430:G457)</f>
        <v>0</v>
      </c>
      <c r="H458" s="250"/>
      <c r="I458" s="251">
        <f>SUM(I430:I457)</f>
        <v>0.17099458</v>
      </c>
      <c r="J458" s="250"/>
      <c r="K458" s="251">
        <f>SUM(K430:K457)</f>
        <v>-0.0858315</v>
      </c>
      <c r="O458" s="224">
        <v>4</v>
      </c>
      <c r="BA458" s="252">
        <f>SUM(BA430:BA457)</f>
        <v>0</v>
      </c>
      <c r="BB458" s="252">
        <f>SUM(BB430:BB457)</f>
        <v>0</v>
      </c>
      <c r="BC458" s="252">
        <f>SUM(BC430:BC457)</f>
        <v>0</v>
      </c>
      <c r="BD458" s="252">
        <f>SUM(BD430:BD457)</f>
        <v>0</v>
      </c>
      <c r="BE458" s="252">
        <f>SUM(BE430:BE457)</f>
        <v>0</v>
      </c>
    </row>
    <row r="459" spans="1:15" ht="12.75">
      <c r="A459" s="214" t="s">
        <v>1969</v>
      </c>
      <c r="B459" s="215" t="s">
        <v>1378</v>
      </c>
      <c r="C459" s="216" t="s">
        <v>1379</v>
      </c>
      <c r="D459" s="217"/>
      <c r="E459" s="218"/>
      <c r="F459" s="218"/>
      <c r="G459" s="219"/>
      <c r="H459" s="220"/>
      <c r="I459" s="221"/>
      <c r="J459" s="222"/>
      <c r="K459" s="223"/>
      <c r="O459" s="224">
        <v>1</v>
      </c>
    </row>
    <row r="460" spans="1:80" ht="12.75">
      <c r="A460" s="225">
        <v>182</v>
      </c>
      <c r="B460" s="226" t="s">
        <v>1381</v>
      </c>
      <c r="C460" s="227" t="s">
        <v>1382</v>
      </c>
      <c r="D460" s="228" t="s">
        <v>237</v>
      </c>
      <c r="E460" s="229">
        <v>34.947</v>
      </c>
      <c r="F460" s="229"/>
      <c r="G460" s="230">
        <f>E460*F460</f>
        <v>0</v>
      </c>
      <c r="H460" s="231">
        <v>0.00021</v>
      </c>
      <c r="I460" s="232">
        <f>E460*H460</f>
        <v>0.007338870000000001</v>
      </c>
      <c r="J460" s="231">
        <v>0</v>
      </c>
      <c r="K460" s="232">
        <f>E460*J460</f>
        <v>0</v>
      </c>
      <c r="O460" s="224">
        <v>2</v>
      </c>
      <c r="AA460" s="197">
        <v>1</v>
      </c>
      <c r="AB460" s="197">
        <v>7</v>
      </c>
      <c r="AC460" s="197">
        <v>7</v>
      </c>
      <c r="AZ460" s="197">
        <v>2</v>
      </c>
      <c r="BA460" s="197">
        <f>IF(AZ460=1,G460,0)</f>
        <v>0</v>
      </c>
      <c r="BB460" s="197">
        <f>IF(AZ460=2,G460,0)</f>
        <v>0</v>
      </c>
      <c r="BC460" s="197">
        <f>IF(AZ460=3,G460,0)</f>
        <v>0</v>
      </c>
      <c r="BD460" s="197">
        <f>IF(AZ460=4,G460,0)</f>
        <v>0</v>
      </c>
      <c r="BE460" s="197">
        <f>IF(AZ460=5,G460,0)</f>
        <v>0</v>
      </c>
      <c r="CA460" s="224">
        <v>1</v>
      </c>
      <c r="CB460" s="224">
        <v>7</v>
      </c>
    </row>
    <row r="461" spans="1:15" ht="12.75">
      <c r="A461" s="233"/>
      <c r="B461" s="237"/>
      <c r="C461" s="808" t="s">
        <v>1383</v>
      </c>
      <c r="D461" s="809"/>
      <c r="E461" s="238">
        <v>34.947</v>
      </c>
      <c r="F461" s="239"/>
      <c r="G461" s="240"/>
      <c r="H461" s="241"/>
      <c r="I461" s="235"/>
      <c r="J461" s="242"/>
      <c r="K461" s="235"/>
      <c r="M461" s="263">
        <v>34947</v>
      </c>
      <c r="O461" s="224"/>
    </row>
    <row r="462" spans="1:80" ht="22.5">
      <c r="A462" s="225">
        <v>183</v>
      </c>
      <c r="B462" s="226" t="s">
        <v>1384</v>
      </c>
      <c r="C462" s="227" t="s">
        <v>1385</v>
      </c>
      <c r="D462" s="228" t="s">
        <v>237</v>
      </c>
      <c r="E462" s="229">
        <v>34.947</v>
      </c>
      <c r="F462" s="229"/>
      <c r="G462" s="230">
        <f>E462*F462</f>
        <v>0</v>
      </c>
      <c r="H462" s="231">
        <v>0.00524</v>
      </c>
      <c r="I462" s="232">
        <f>E462*H462</f>
        <v>0.18312228</v>
      </c>
      <c r="J462" s="231">
        <v>0</v>
      </c>
      <c r="K462" s="232">
        <f>E462*J462</f>
        <v>0</v>
      </c>
      <c r="O462" s="224">
        <v>2</v>
      </c>
      <c r="AA462" s="197">
        <v>1</v>
      </c>
      <c r="AB462" s="197">
        <v>7</v>
      </c>
      <c r="AC462" s="197">
        <v>7</v>
      </c>
      <c r="AZ462" s="197">
        <v>2</v>
      </c>
      <c r="BA462" s="197">
        <f>IF(AZ462=1,G462,0)</f>
        <v>0</v>
      </c>
      <c r="BB462" s="197">
        <f>IF(AZ462=2,G462,0)</f>
        <v>0</v>
      </c>
      <c r="BC462" s="197">
        <f>IF(AZ462=3,G462,0)</f>
        <v>0</v>
      </c>
      <c r="BD462" s="197">
        <f>IF(AZ462=4,G462,0)</f>
        <v>0</v>
      </c>
      <c r="BE462" s="197">
        <f>IF(AZ462=5,G462,0)</f>
        <v>0</v>
      </c>
      <c r="CA462" s="224">
        <v>1</v>
      </c>
      <c r="CB462" s="224">
        <v>7</v>
      </c>
    </row>
    <row r="463" spans="1:15" ht="12.75">
      <c r="A463" s="233"/>
      <c r="B463" s="237"/>
      <c r="C463" s="808" t="s">
        <v>1386</v>
      </c>
      <c r="D463" s="809"/>
      <c r="E463" s="238">
        <v>10.32</v>
      </c>
      <c r="F463" s="239"/>
      <c r="G463" s="240"/>
      <c r="H463" s="241"/>
      <c r="I463" s="235"/>
      <c r="J463" s="242"/>
      <c r="K463" s="235"/>
      <c r="M463" s="236" t="s">
        <v>1386</v>
      </c>
      <c r="O463" s="224"/>
    </row>
    <row r="464" spans="1:15" ht="12.75">
      <c r="A464" s="233"/>
      <c r="B464" s="237"/>
      <c r="C464" s="808" t="s">
        <v>1387</v>
      </c>
      <c r="D464" s="809"/>
      <c r="E464" s="238">
        <v>9.762</v>
      </c>
      <c r="F464" s="239"/>
      <c r="G464" s="240"/>
      <c r="H464" s="241"/>
      <c r="I464" s="235"/>
      <c r="J464" s="242"/>
      <c r="K464" s="235"/>
      <c r="M464" s="236" t="s">
        <v>1387</v>
      </c>
      <c r="O464" s="224"/>
    </row>
    <row r="465" spans="1:15" ht="12.75">
      <c r="A465" s="233"/>
      <c r="B465" s="237"/>
      <c r="C465" s="808" t="s">
        <v>1388</v>
      </c>
      <c r="D465" s="809"/>
      <c r="E465" s="238">
        <v>14.865</v>
      </c>
      <c r="F465" s="239"/>
      <c r="G465" s="240"/>
      <c r="H465" s="241"/>
      <c r="I465" s="235"/>
      <c r="J465" s="242"/>
      <c r="K465" s="235"/>
      <c r="M465" s="236" t="s">
        <v>1388</v>
      </c>
      <c r="O465" s="224"/>
    </row>
    <row r="466" spans="1:80" ht="12.75">
      <c r="A466" s="225">
        <v>184</v>
      </c>
      <c r="B466" s="226" t="s">
        <v>1389</v>
      </c>
      <c r="C466" s="227" t="s">
        <v>1390</v>
      </c>
      <c r="D466" s="228" t="s">
        <v>237</v>
      </c>
      <c r="E466" s="229">
        <v>9.762</v>
      </c>
      <c r="F466" s="229"/>
      <c r="G466" s="230">
        <f>E466*F466</f>
        <v>0</v>
      </c>
      <c r="H466" s="231">
        <v>0</v>
      </c>
      <c r="I466" s="232">
        <f>E466*H466</f>
        <v>0</v>
      </c>
      <c r="J466" s="231">
        <v>0</v>
      </c>
      <c r="K466" s="232">
        <f>E466*J466</f>
        <v>0</v>
      </c>
      <c r="O466" s="224">
        <v>2</v>
      </c>
      <c r="AA466" s="197">
        <v>1</v>
      </c>
      <c r="AB466" s="197">
        <v>7</v>
      </c>
      <c r="AC466" s="197">
        <v>7</v>
      </c>
      <c r="AZ466" s="197">
        <v>2</v>
      </c>
      <c r="BA466" s="197">
        <f>IF(AZ466=1,G466,0)</f>
        <v>0</v>
      </c>
      <c r="BB466" s="197">
        <f>IF(AZ466=2,G466,0)</f>
        <v>0</v>
      </c>
      <c r="BC466" s="197">
        <f>IF(AZ466=3,G466,0)</f>
        <v>0</v>
      </c>
      <c r="BD466" s="197">
        <f>IF(AZ466=4,G466,0)</f>
        <v>0</v>
      </c>
      <c r="BE466" s="197">
        <f>IF(AZ466=5,G466,0)</f>
        <v>0</v>
      </c>
      <c r="CA466" s="224">
        <v>1</v>
      </c>
      <c r="CB466" s="224">
        <v>7</v>
      </c>
    </row>
    <row r="467" spans="1:15" ht="12.75">
      <c r="A467" s="233"/>
      <c r="B467" s="237"/>
      <c r="C467" s="808" t="s">
        <v>1387</v>
      </c>
      <c r="D467" s="809"/>
      <c r="E467" s="238">
        <v>9.762</v>
      </c>
      <c r="F467" s="239"/>
      <c r="G467" s="240"/>
      <c r="H467" s="241"/>
      <c r="I467" s="235"/>
      <c r="J467" s="242"/>
      <c r="K467" s="235"/>
      <c r="M467" s="236" t="s">
        <v>1387</v>
      </c>
      <c r="O467" s="224"/>
    </row>
    <row r="468" spans="1:80" ht="22.5">
      <c r="A468" s="225">
        <v>185</v>
      </c>
      <c r="B468" s="226" t="s">
        <v>1391</v>
      </c>
      <c r="C468" s="227" t="s">
        <v>1392</v>
      </c>
      <c r="D468" s="228" t="s">
        <v>276</v>
      </c>
      <c r="E468" s="229">
        <v>7</v>
      </c>
      <c r="F468" s="229"/>
      <c r="G468" s="230">
        <f>E468*F468</f>
        <v>0</v>
      </c>
      <c r="H468" s="231">
        <v>0.00017</v>
      </c>
      <c r="I468" s="232">
        <f>E468*H468</f>
        <v>0.00119</v>
      </c>
      <c r="J468" s="231">
        <v>0</v>
      </c>
      <c r="K468" s="232">
        <f>E468*J468</f>
        <v>0</v>
      </c>
      <c r="O468" s="224">
        <v>2</v>
      </c>
      <c r="AA468" s="197">
        <v>1</v>
      </c>
      <c r="AB468" s="197">
        <v>7</v>
      </c>
      <c r="AC468" s="197">
        <v>7</v>
      </c>
      <c r="AZ468" s="197">
        <v>2</v>
      </c>
      <c r="BA468" s="197">
        <f>IF(AZ468=1,G468,0)</f>
        <v>0</v>
      </c>
      <c r="BB468" s="197">
        <f>IF(AZ468=2,G468,0)</f>
        <v>0</v>
      </c>
      <c r="BC468" s="197">
        <f>IF(AZ468=3,G468,0)</f>
        <v>0</v>
      </c>
      <c r="BD468" s="197">
        <f>IF(AZ468=4,G468,0)</f>
        <v>0</v>
      </c>
      <c r="BE468" s="197">
        <f>IF(AZ468=5,G468,0)</f>
        <v>0</v>
      </c>
      <c r="CA468" s="224">
        <v>1</v>
      </c>
      <c r="CB468" s="224">
        <v>7</v>
      </c>
    </row>
    <row r="469" spans="1:15" ht="12.75">
      <c r="A469" s="233"/>
      <c r="B469" s="237"/>
      <c r="C469" s="808" t="s">
        <v>1393</v>
      </c>
      <c r="D469" s="809"/>
      <c r="E469" s="238">
        <v>7</v>
      </c>
      <c r="F469" s="239"/>
      <c r="G469" s="240"/>
      <c r="H469" s="241"/>
      <c r="I469" s="235"/>
      <c r="J469" s="242"/>
      <c r="K469" s="235"/>
      <c r="M469" s="236" t="s">
        <v>1393</v>
      </c>
      <c r="O469" s="224"/>
    </row>
    <row r="470" spans="1:80" ht="22.5">
      <c r="A470" s="225">
        <v>186</v>
      </c>
      <c r="B470" s="226" t="s">
        <v>1394</v>
      </c>
      <c r="C470" s="227" t="s">
        <v>1395</v>
      </c>
      <c r="D470" s="228" t="s">
        <v>237</v>
      </c>
      <c r="E470" s="229">
        <v>33.9685</v>
      </c>
      <c r="F470" s="229"/>
      <c r="G470" s="230">
        <f>E470*F470</f>
        <v>0</v>
      </c>
      <c r="H470" s="231">
        <v>0.0115</v>
      </c>
      <c r="I470" s="232">
        <f>E470*H470</f>
        <v>0.39063775</v>
      </c>
      <c r="J470" s="231"/>
      <c r="K470" s="232">
        <f>E470*J470</f>
        <v>0</v>
      </c>
      <c r="O470" s="224">
        <v>2</v>
      </c>
      <c r="AA470" s="197">
        <v>3</v>
      </c>
      <c r="AB470" s="197">
        <v>7</v>
      </c>
      <c r="AC470" s="197">
        <v>59782165</v>
      </c>
      <c r="AZ470" s="197">
        <v>2</v>
      </c>
      <c r="BA470" s="197">
        <f>IF(AZ470=1,G470,0)</f>
        <v>0</v>
      </c>
      <c r="BB470" s="197">
        <f>IF(AZ470=2,G470,0)</f>
        <v>0</v>
      </c>
      <c r="BC470" s="197">
        <f>IF(AZ470=3,G470,0)</f>
        <v>0</v>
      </c>
      <c r="BD470" s="197">
        <f>IF(AZ470=4,G470,0)</f>
        <v>0</v>
      </c>
      <c r="BE470" s="197">
        <f>IF(AZ470=5,G470,0)</f>
        <v>0</v>
      </c>
      <c r="CA470" s="224">
        <v>3</v>
      </c>
      <c r="CB470" s="224">
        <v>7</v>
      </c>
    </row>
    <row r="471" spans="1:15" ht="12.75">
      <c r="A471" s="233"/>
      <c r="B471" s="237"/>
      <c r="C471" s="808" t="s">
        <v>1396</v>
      </c>
      <c r="D471" s="809"/>
      <c r="E471" s="238">
        <v>33.9685</v>
      </c>
      <c r="F471" s="239"/>
      <c r="G471" s="240"/>
      <c r="H471" s="241"/>
      <c r="I471" s="235"/>
      <c r="J471" s="242"/>
      <c r="K471" s="235"/>
      <c r="M471" s="236" t="s">
        <v>1396</v>
      </c>
      <c r="O471" s="224"/>
    </row>
    <row r="472" spans="1:80" ht="22.5">
      <c r="A472" s="225">
        <v>187</v>
      </c>
      <c r="B472" s="226" t="s">
        <v>1397</v>
      </c>
      <c r="C472" s="227" t="s">
        <v>1398</v>
      </c>
      <c r="D472" s="228" t="s">
        <v>237</v>
      </c>
      <c r="E472" s="229">
        <v>3.7743</v>
      </c>
      <c r="F472" s="229"/>
      <c r="G472" s="230">
        <f>E472*F472</f>
        <v>0</v>
      </c>
      <c r="H472" s="231">
        <v>0.0115</v>
      </c>
      <c r="I472" s="232">
        <f>E472*H472</f>
        <v>0.043404450000000004</v>
      </c>
      <c r="J472" s="231"/>
      <c r="K472" s="232">
        <f>E472*J472</f>
        <v>0</v>
      </c>
      <c r="O472" s="224">
        <v>2</v>
      </c>
      <c r="AA472" s="197">
        <v>3</v>
      </c>
      <c r="AB472" s="197">
        <v>7</v>
      </c>
      <c r="AC472" s="197">
        <v>59782166</v>
      </c>
      <c r="AZ472" s="197">
        <v>2</v>
      </c>
      <c r="BA472" s="197">
        <f>IF(AZ472=1,G472,0)</f>
        <v>0</v>
      </c>
      <c r="BB472" s="197">
        <f>IF(AZ472=2,G472,0)</f>
        <v>0</v>
      </c>
      <c r="BC472" s="197">
        <f>IF(AZ472=3,G472,0)</f>
        <v>0</v>
      </c>
      <c r="BD472" s="197">
        <f>IF(AZ472=4,G472,0)</f>
        <v>0</v>
      </c>
      <c r="BE472" s="197">
        <f>IF(AZ472=5,G472,0)</f>
        <v>0</v>
      </c>
      <c r="CA472" s="224">
        <v>3</v>
      </c>
      <c r="CB472" s="224">
        <v>7</v>
      </c>
    </row>
    <row r="473" spans="1:15" ht="12.75">
      <c r="A473" s="233"/>
      <c r="B473" s="237"/>
      <c r="C473" s="808" t="s">
        <v>1399</v>
      </c>
      <c r="D473" s="809"/>
      <c r="E473" s="238">
        <v>3.7743</v>
      </c>
      <c r="F473" s="239"/>
      <c r="G473" s="240"/>
      <c r="H473" s="241"/>
      <c r="I473" s="235"/>
      <c r="J473" s="242"/>
      <c r="K473" s="235"/>
      <c r="M473" s="236" t="s">
        <v>1399</v>
      </c>
      <c r="O473" s="224"/>
    </row>
    <row r="474" spans="1:80" ht="12.75">
      <c r="A474" s="225">
        <v>188</v>
      </c>
      <c r="B474" s="226" t="s">
        <v>1400</v>
      </c>
      <c r="C474" s="227" t="s">
        <v>1401</v>
      </c>
      <c r="D474" s="228" t="s">
        <v>244</v>
      </c>
      <c r="E474" s="229">
        <v>0.62569335</v>
      </c>
      <c r="F474" s="229"/>
      <c r="G474" s="230">
        <f>E474*F474</f>
        <v>0</v>
      </c>
      <c r="H474" s="231">
        <v>0</v>
      </c>
      <c r="I474" s="232">
        <f>E474*H474</f>
        <v>0</v>
      </c>
      <c r="J474" s="231"/>
      <c r="K474" s="232">
        <f>E474*J474</f>
        <v>0</v>
      </c>
      <c r="O474" s="224">
        <v>2</v>
      </c>
      <c r="AA474" s="197">
        <v>7</v>
      </c>
      <c r="AB474" s="197">
        <v>1001</v>
      </c>
      <c r="AC474" s="197">
        <v>5</v>
      </c>
      <c r="AZ474" s="197">
        <v>2</v>
      </c>
      <c r="BA474" s="197">
        <f>IF(AZ474=1,G474,0)</f>
        <v>0</v>
      </c>
      <c r="BB474" s="197">
        <f>IF(AZ474=2,G474,0)</f>
        <v>0</v>
      </c>
      <c r="BC474" s="197">
        <f>IF(AZ474=3,G474,0)</f>
        <v>0</v>
      </c>
      <c r="BD474" s="197">
        <f>IF(AZ474=4,G474,0)</f>
        <v>0</v>
      </c>
      <c r="BE474" s="197">
        <f>IF(AZ474=5,G474,0)</f>
        <v>0</v>
      </c>
      <c r="CA474" s="224">
        <v>7</v>
      </c>
      <c r="CB474" s="224">
        <v>1001</v>
      </c>
    </row>
    <row r="475" spans="1:57" ht="12.75">
      <c r="A475" s="243"/>
      <c r="B475" s="244" t="s">
        <v>1971</v>
      </c>
      <c r="C475" s="245" t="s">
        <v>1380</v>
      </c>
      <c r="D475" s="246"/>
      <c r="E475" s="247"/>
      <c r="F475" s="248"/>
      <c r="G475" s="249">
        <f>SUM(G459:G474)</f>
        <v>0</v>
      </c>
      <c r="H475" s="250"/>
      <c r="I475" s="251">
        <f>SUM(I459:I474)</f>
        <v>0.62569335</v>
      </c>
      <c r="J475" s="250"/>
      <c r="K475" s="251">
        <f>SUM(K459:K474)</f>
        <v>0</v>
      </c>
      <c r="O475" s="224">
        <v>4</v>
      </c>
      <c r="BA475" s="252">
        <f>SUM(BA459:BA474)</f>
        <v>0</v>
      </c>
      <c r="BB475" s="252">
        <f>SUM(BB459:BB474)</f>
        <v>0</v>
      </c>
      <c r="BC475" s="252">
        <f>SUM(BC459:BC474)</f>
        <v>0</v>
      </c>
      <c r="BD475" s="252">
        <f>SUM(BD459:BD474)</f>
        <v>0</v>
      </c>
      <c r="BE475" s="252">
        <f>SUM(BE459:BE474)</f>
        <v>0</v>
      </c>
    </row>
    <row r="476" spans="1:15" ht="12.75">
      <c r="A476" s="214" t="s">
        <v>1969</v>
      </c>
      <c r="B476" s="215" t="s">
        <v>1402</v>
      </c>
      <c r="C476" s="216" t="s">
        <v>1403</v>
      </c>
      <c r="D476" s="217"/>
      <c r="E476" s="218"/>
      <c r="F476" s="218"/>
      <c r="G476" s="219"/>
      <c r="H476" s="220"/>
      <c r="I476" s="221"/>
      <c r="J476" s="222"/>
      <c r="K476" s="223"/>
      <c r="O476" s="224">
        <v>1</v>
      </c>
    </row>
    <row r="477" spans="1:80" ht="22.5">
      <c r="A477" s="225">
        <v>189</v>
      </c>
      <c r="B477" s="226" t="s">
        <v>1405</v>
      </c>
      <c r="C477" s="227" t="s">
        <v>1406</v>
      </c>
      <c r="D477" s="228" t="s">
        <v>276</v>
      </c>
      <c r="E477" s="229">
        <v>42.4</v>
      </c>
      <c r="F477" s="229"/>
      <c r="G477" s="230">
        <f>E477*F477</f>
        <v>0</v>
      </c>
      <c r="H477" s="231">
        <v>0.00043</v>
      </c>
      <c r="I477" s="232">
        <f>E477*H477</f>
        <v>0.018231999999999998</v>
      </c>
      <c r="J477" s="231">
        <v>0</v>
      </c>
      <c r="K477" s="232">
        <f>E477*J477</f>
        <v>0</v>
      </c>
      <c r="O477" s="224">
        <v>2</v>
      </c>
      <c r="AA477" s="197">
        <v>1</v>
      </c>
      <c r="AB477" s="197">
        <v>7</v>
      </c>
      <c r="AC477" s="197">
        <v>7</v>
      </c>
      <c r="AZ477" s="197">
        <v>2</v>
      </c>
      <c r="BA477" s="197">
        <f>IF(AZ477=1,G477,0)</f>
        <v>0</v>
      </c>
      <c r="BB477" s="197">
        <f>IF(AZ477=2,G477,0)</f>
        <v>0</v>
      </c>
      <c r="BC477" s="197">
        <f>IF(AZ477=3,G477,0)</f>
        <v>0</v>
      </c>
      <c r="BD477" s="197">
        <f>IF(AZ477=4,G477,0)</f>
        <v>0</v>
      </c>
      <c r="BE477" s="197">
        <f>IF(AZ477=5,G477,0)</f>
        <v>0</v>
      </c>
      <c r="CA477" s="224">
        <v>1</v>
      </c>
      <c r="CB477" s="224">
        <v>7</v>
      </c>
    </row>
    <row r="478" spans="1:15" ht="12.75">
      <c r="A478" s="233"/>
      <c r="B478" s="237"/>
      <c r="C478" s="808" t="s">
        <v>1407</v>
      </c>
      <c r="D478" s="809"/>
      <c r="E478" s="238">
        <v>10.6</v>
      </c>
      <c r="F478" s="239"/>
      <c r="G478" s="240"/>
      <c r="H478" s="241"/>
      <c r="I478" s="235"/>
      <c r="J478" s="242"/>
      <c r="K478" s="235"/>
      <c r="M478" s="236" t="s">
        <v>1407</v>
      </c>
      <c r="O478" s="224"/>
    </row>
    <row r="479" spans="1:15" ht="12.75">
      <c r="A479" s="233"/>
      <c r="B479" s="237"/>
      <c r="C479" s="808" t="s">
        <v>1408</v>
      </c>
      <c r="D479" s="809"/>
      <c r="E479" s="238">
        <v>10.6</v>
      </c>
      <c r="F479" s="239"/>
      <c r="G479" s="240"/>
      <c r="H479" s="241"/>
      <c r="I479" s="235"/>
      <c r="J479" s="242"/>
      <c r="K479" s="235"/>
      <c r="M479" s="236" t="s">
        <v>1408</v>
      </c>
      <c r="O479" s="224"/>
    </row>
    <row r="480" spans="1:15" ht="12.75">
      <c r="A480" s="233"/>
      <c r="B480" s="237"/>
      <c r="C480" s="808" t="s">
        <v>1409</v>
      </c>
      <c r="D480" s="809"/>
      <c r="E480" s="238">
        <v>10.6</v>
      </c>
      <c r="F480" s="239"/>
      <c r="G480" s="240"/>
      <c r="H480" s="241"/>
      <c r="I480" s="235"/>
      <c r="J480" s="242"/>
      <c r="K480" s="235"/>
      <c r="M480" s="236" t="s">
        <v>1409</v>
      </c>
      <c r="O480" s="224"/>
    </row>
    <row r="481" spans="1:15" ht="12.75">
      <c r="A481" s="233"/>
      <c r="B481" s="237"/>
      <c r="C481" s="808" t="s">
        <v>1410</v>
      </c>
      <c r="D481" s="809"/>
      <c r="E481" s="238">
        <v>10.6</v>
      </c>
      <c r="F481" s="239"/>
      <c r="G481" s="240"/>
      <c r="H481" s="241"/>
      <c r="I481" s="235"/>
      <c r="J481" s="242"/>
      <c r="K481" s="235"/>
      <c r="M481" s="236" t="s">
        <v>1410</v>
      </c>
      <c r="O481" s="224"/>
    </row>
    <row r="482" spans="1:80" ht="12.75">
      <c r="A482" s="225">
        <v>190</v>
      </c>
      <c r="B482" s="226" t="s">
        <v>1411</v>
      </c>
      <c r="C482" s="227" t="s">
        <v>1412</v>
      </c>
      <c r="D482" s="228" t="s">
        <v>237</v>
      </c>
      <c r="E482" s="229">
        <v>11.226</v>
      </c>
      <c r="F482" s="229"/>
      <c r="G482" s="230">
        <f>E482*F482</f>
        <v>0</v>
      </c>
      <c r="H482" s="231">
        <v>0.03178</v>
      </c>
      <c r="I482" s="232">
        <f>E482*H482</f>
        <v>0.35676228000000004</v>
      </c>
      <c r="J482" s="231">
        <v>0</v>
      </c>
      <c r="K482" s="232">
        <f>E482*J482</f>
        <v>0</v>
      </c>
      <c r="O482" s="224">
        <v>2</v>
      </c>
      <c r="AA482" s="197">
        <v>1</v>
      </c>
      <c r="AB482" s="197">
        <v>7</v>
      </c>
      <c r="AC482" s="197">
        <v>7</v>
      </c>
      <c r="AZ482" s="197">
        <v>2</v>
      </c>
      <c r="BA482" s="197">
        <f>IF(AZ482=1,G482,0)</f>
        <v>0</v>
      </c>
      <c r="BB482" s="197">
        <f>IF(AZ482=2,G482,0)</f>
        <v>0</v>
      </c>
      <c r="BC482" s="197">
        <f>IF(AZ482=3,G482,0)</f>
        <v>0</v>
      </c>
      <c r="BD482" s="197">
        <f>IF(AZ482=4,G482,0)</f>
        <v>0</v>
      </c>
      <c r="BE482" s="197">
        <f>IF(AZ482=5,G482,0)</f>
        <v>0</v>
      </c>
      <c r="CA482" s="224">
        <v>1</v>
      </c>
      <c r="CB482" s="224">
        <v>7</v>
      </c>
    </row>
    <row r="483" spans="1:15" ht="22.5">
      <c r="A483" s="233"/>
      <c r="B483" s="237"/>
      <c r="C483" s="808" t="s">
        <v>1413</v>
      </c>
      <c r="D483" s="809"/>
      <c r="E483" s="238">
        <v>0</v>
      </c>
      <c r="F483" s="239"/>
      <c r="G483" s="240"/>
      <c r="H483" s="241"/>
      <c r="I483" s="235"/>
      <c r="J483" s="242"/>
      <c r="K483" s="235"/>
      <c r="M483" s="236" t="s">
        <v>1413</v>
      </c>
      <c r="O483" s="224"/>
    </row>
    <row r="484" spans="1:15" ht="12.75">
      <c r="A484" s="233"/>
      <c r="B484" s="237"/>
      <c r="C484" s="808" t="s">
        <v>27</v>
      </c>
      <c r="D484" s="809"/>
      <c r="E484" s="238">
        <v>3.5805</v>
      </c>
      <c r="F484" s="239"/>
      <c r="G484" s="240"/>
      <c r="H484" s="241"/>
      <c r="I484" s="235"/>
      <c r="J484" s="242"/>
      <c r="K484" s="235"/>
      <c r="M484" s="236" t="s">
        <v>27</v>
      </c>
      <c r="O484" s="224"/>
    </row>
    <row r="485" spans="1:15" ht="12.75">
      <c r="A485" s="233"/>
      <c r="B485" s="237"/>
      <c r="C485" s="808" t="s">
        <v>28</v>
      </c>
      <c r="D485" s="809"/>
      <c r="E485" s="238">
        <v>4.839</v>
      </c>
      <c r="F485" s="239"/>
      <c r="G485" s="240"/>
      <c r="H485" s="241"/>
      <c r="I485" s="235"/>
      <c r="J485" s="242"/>
      <c r="K485" s="235"/>
      <c r="M485" s="236" t="s">
        <v>28</v>
      </c>
      <c r="O485" s="224"/>
    </row>
    <row r="486" spans="1:15" ht="12.75">
      <c r="A486" s="233"/>
      <c r="B486" s="237"/>
      <c r="C486" s="808" t="s">
        <v>29</v>
      </c>
      <c r="D486" s="809"/>
      <c r="E486" s="238">
        <v>2.8065</v>
      </c>
      <c r="F486" s="239"/>
      <c r="G486" s="240"/>
      <c r="H486" s="241"/>
      <c r="I486" s="235"/>
      <c r="J486" s="242"/>
      <c r="K486" s="235"/>
      <c r="M486" s="236" t="s">
        <v>29</v>
      </c>
      <c r="O486" s="224"/>
    </row>
    <row r="487" spans="1:80" ht="12.75">
      <c r="A487" s="225">
        <v>191</v>
      </c>
      <c r="B487" s="226" t="s">
        <v>1414</v>
      </c>
      <c r="C487" s="227" t="s">
        <v>1415</v>
      </c>
      <c r="D487" s="228" t="s">
        <v>237</v>
      </c>
      <c r="E487" s="229">
        <v>8.48</v>
      </c>
      <c r="F487" s="229"/>
      <c r="G487" s="230">
        <f>E487*F487</f>
        <v>0</v>
      </c>
      <c r="H487" s="231">
        <v>0.13268</v>
      </c>
      <c r="I487" s="232">
        <f>E487*H487</f>
        <v>1.1251264</v>
      </c>
      <c r="J487" s="231">
        <v>0</v>
      </c>
      <c r="K487" s="232">
        <f>E487*J487</f>
        <v>0</v>
      </c>
      <c r="O487" s="224">
        <v>2</v>
      </c>
      <c r="AA487" s="197">
        <v>1</v>
      </c>
      <c r="AB487" s="197">
        <v>7</v>
      </c>
      <c r="AC487" s="197">
        <v>7</v>
      </c>
      <c r="AZ487" s="197">
        <v>2</v>
      </c>
      <c r="BA487" s="197">
        <f>IF(AZ487=1,G487,0)</f>
        <v>0</v>
      </c>
      <c r="BB487" s="197">
        <f>IF(AZ487=2,G487,0)</f>
        <v>0</v>
      </c>
      <c r="BC487" s="197">
        <f>IF(AZ487=3,G487,0)</f>
        <v>0</v>
      </c>
      <c r="BD487" s="197">
        <f>IF(AZ487=4,G487,0)</f>
        <v>0</v>
      </c>
      <c r="BE487" s="197">
        <f>IF(AZ487=5,G487,0)</f>
        <v>0</v>
      </c>
      <c r="CA487" s="224">
        <v>1</v>
      </c>
      <c r="CB487" s="224">
        <v>7</v>
      </c>
    </row>
    <row r="488" spans="1:15" ht="22.5">
      <c r="A488" s="233"/>
      <c r="B488" s="237"/>
      <c r="C488" s="808" t="s">
        <v>1413</v>
      </c>
      <c r="D488" s="809"/>
      <c r="E488" s="238">
        <v>0</v>
      </c>
      <c r="F488" s="239"/>
      <c r="G488" s="240"/>
      <c r="H488" s="241"/>
      <c r="I488" s="235"/>
      <c r="J488" s="242"/>
      <c r="K488" s="235"/>
      <c r="M488" s="236" t="s">
        <v>1413</v>
      </c>
      <c r="O488" s="224"/>
    </row>
    <row r="489" spans="1:15" ht="12.75">
      <c r="A489" s="233"/>
      <c r="B489" s="237"/>
      <c r="C489" s="808" t="s">
        <v>10</v>
      </c>
      <c r="D489" s="809"/>
      <c r="E489" s="238">
        <v>2.12</v>
      </c>
      <c r="F489" s="239"/>
      <c r="G489" s="240"/>
      <c r="H489" s="241"/>
      <c r="I489" s="235"/>
      <c r="J489" s="242"/>
      <c r="K489" s="235"/>
      <c r="M489" s="236" t="s">
        <v>10</v>
      </c>
      <c r="O489" s="224"/>
    </row>
    <row r="490" spans="1:15" ht="12.75">
      <c r="A490" s="233"/>
      <c r="B490" s="237"/>
      <c r="C490" s="808" t="s">
        <v>11</v>
      </c>
      <c r="D490" s="809"/>
      <c r="E490" s="238">
        <v>4.24</v>
      </c>
      <c r="F490" s="239"/>
      <c r="G490" s="240"/>
      <c r="H490" s="241"/>
      <c r="I490" s="235"/>
      <c r="J490" s="242"/>
      <c r="K490" s="235"/>
      <c r="M490" s="236" t="s">
        <v>11</v>
      </c>
      <c r="O490" s="224"/>
    </row>
    <row r="491" spans="1:15" ht="12.75">
      <c r="A491" s="233"/>
      <c r="B491" s="237"/>
      <c r="C491" s="808" t="s">
        <v>12</v>
      </c>
      <c r="D491" s="809"/>
      <c r="E491" s="238">
        <v>2.12</v>
      </c>
      <c r="F491" s="239"/>
      <c r="G491" s="240"/>
      <c r="H491" s="241"/>
      <c r="I491" s="235"/>
      <c r="J491" s="242"/>
      <c r="K491" s="235"/>
      <c r="M491" s="236" t="s">
        <v>12</v>
      </c>
      <c r="O491" s="224"/>
    </row>
    <row r="492" spans="1:80" ht="12.75">
      <c r="A492" s="225">
        <v>192</v>
      </c>
      <c r="B492" s="226" t="s">
        <v>1416</v>
      </c>
      <c r="C492" s="227" t="s">
        <v>1417</v>
      </c>
      <c r="D492" s="228" t="s">
        <v>1671</v>
      </c>
      <c r="E492" s="229">
        <v>533.79932</v>
      </c>
      <c r="F492" s="229"/>
      <c r="G492" s="230">
        <f>E492*F492</f>
        <v>0</v>
      </c>
      <c r="H492" s="231">
        <v>0</v>
      </c>
      <c r="I492" s="232">
        <f>E492*H492</f>
        <v>0</v>
      </c>
      <c r="J492" s="231"/>
      <c r="K492" s="232">
        <f>E492*J492</f>
        <v>0</v>
      </c>
      <c r="O492" s="224">
        <v>2</v>
      </c>
      <c r="AA492" s="197">
        <v>7</v>
      </c>
      <c r="AB492" s="197">
        <v>1002</v>
      </c>
      <c r="AC492" s="197">
        <v>5</v>
      </c>
      <c r="AZ492" s="197">
        <v>2</v>
      </c>
      <c r="BA492" s="197">
        <f>IF(AZ492=1,G492,0)</f>
        <v>0</v>
      </c>
      <c r="BB492" s="197">
        <f>IF(AZ492=2,G492,0)</f>
        <v>0</v>
      </c>
      <c r="BC492" s="197">
        <f>IF(AZ492=3,G492,0)</f>
        <v>0</v>
      </c>
      <c r="BD492" s="197">
        <f>IF(AZ492=4,G492,0)</f>
        <v>0</v>
      </c>
      <c r="BE492" s="197">
        <f>IF(AZ492=5,G492,0)</f>
        <v>0</v>
      </c>
      <c r="CA492" s="224">
        <v>7</v>
      </c>
      <c r="CB492" s="224">
        <v>1002</v>
      </c>
    </row>
    <row r="493" spans="1:57" ht="12.75">
      <c r="A493" s="243"/>
      <c r="B493" s="244" t="s">
        <v>1971</v>
      </c>
      <c r="C493" s="245" t="s">
        <v>1404</v>
      </c>
      <c r="D493" s="246"/>
      <c r="E493" s="247"/>
      <c r="F493" s="248"/>
      <c r="G493" s="249">
        <f>SUM(G476:G492)</f>
        <v>0</v>
      </c>
      <c r="H493" s="250"/>
      <c r="I493" s="251">
        <f>SUM(I476:I492)</f>
        <v>1.5001206800000002</v>
      </c>
      <c r="J493" s="250"/>
      <c r="K493" s="251">
        <f>SUM(K476:K492)</f>
        <v>0</v>
      </c>
      <c r="O493" s="224">
        <v>4</v>
      </c>
      <c r="BA493" s="252">
        <f>SUM(BA476:BA492)</f>
        <v>0</v>
      </c>
      <c r="BB493" s="252">
        <f>SUM(BB476:BB492)</f>
        <v>0</v>
      </c>
      <c r="BC493" s="252">
        <f>SUM(BC476:BC492)</f>
        <v>0</v>
      </c>
      <c r="BD493" s="252">
        <f>SUM(BD476:BD492)</f>
        <v>0</v>
      </c>
      <c r="BE493" s="252">
        <f>SUM(BE476:BE492)</f>
        <v>0</v>
      </c>
    </row>
    <row r="494" spans="1:15" ht="12.75">
      <c r="A494" s="214" t="s">
        <v>1969</v>
      </c>
      <c r="B494" s="215" t="s">
        <v>956</v>
      </c>
      <c r="C494" s="216" t="s">
        <v>957</v>
      </c>
      <c r="D494" s="217"/>
      <c r="E494" s="218"/>
      <c r="F494" s="218"/>
      <c r="G494" s="219"/>
      <c r="H494" s="220"/>
      <c r="I494" s="221"/>
      <c r="J494" s="222"/>
      <c r="K494" s="223"/>
      <c r="O494" s="224">
        <v>1</v>
      </c>
    </row>
    <row r="495" spans="1:80" ht="12.75">
      <c r="A495" s="225">
        <v>193</v>
      </c>
      <c r="B495" s="226" t="s">
        <v>1418</v>
      </c>
      <c r="C495" s="227" t="s">
        <v>1419</v>
      </c>
      <c r="D495" s="228" t="s">
        <v>237</v>
      </c>
      <c r="E495" s="229">
        <v>25</v>
      </c>
      <c r="F495" s="229"/>
      <c r="G495" s="230">
        <f>E495*F495</f>
        <v>0</v>
      </c>
      <c r="H495" s="231">
        <v>0.00052</v>
      </c>
      <c r="I495" s="232">
        <f>E495*H495</f>
        <v>0.013</v>
      </c>
      <c r="J495" s="231">
        <v>0</v>
      </c>
      <c r="K495" s="232">
        <f>E495*J495</f>
        <v>0</v>
      </c>
      <c r="O495" s="224">
        <v>2</v>
      </c>
      <c r="AA495" s="197">
        <v>1</v>
      </c>
      <c r="AB495" s="197">
        <v>7</v>
      </c>
      <c r="AC495" s="197">
        <v>7</v>
      </c>
      <c r="AZ495" s="197">
        <v>2</v>
      </c>
      <c r="BA495" s="197">
        <f>IF(AZ495=1,G495,0)</f>
        <v>0</v>
      </c>
      <c r="BB495" s="197">
        <f>IF(AZ495=2,G495,0)</f>
        <v>0</v>
      </c>
      <c r="BC495" s="197">
        <f>IF(AZ495=3,G495,0)</f>
        <v>0</v>
      </c>
      <c r="BD495" s="197">
        <f>IF(AZ495=4,G495,0)</f>
        <v>0</v>
      </c>
      <c r="BE495" s="197">
        <f>IF(AZ495=5,G495,0)</f>
        <v>0</v>
      </c>
      <c r="CA495" s="224">
        <v>1</v>
      </c>
      <c r="CB495" s="224">
        <v>7</v>
      </c>
    </row>
    <row r="496" spans="1:15" ht="12.75">
      <c r="A496" s="233"/>
      <c r="B496" s="237"/>
      <c r="C496" s="808" t="s">
        <v>1420</v>
      </c>
      <c r="D496" s="809"/>
      <c r="E496" s="238">
        <v>25</v>
      </c>
      <c r="F496" s="239"/>
      <c r="G496" s="240"/>
      <c r="H496" s="241"/>
      <c r="I496" s="235"/>
      <c r="J496" s="242"/>
      <c r="K496" s="235"/>
      <c r="M496" s="236" t="s">
        <v>1420</v>
      </c>
      <c r="O496" s="224"/>
    </row>
    <row r="497" spans="1:80" ht="12.75">
      <c r="A497" s="225">
        <v>194</v>
      </c>
      <c r="B497" s="226" t="s">
        <v>1421</v>
      </c>
      <c r="C497" s="227" t="s">
        <v>1422</v>
      </c>
      <c r="D497" s="228" t="s">
        <v>237</v>
      </c>
      <c r="E497" s="229">
        <v>36.115</v>
      </c>
      <c r="F497" s="229"/>
      <c r="G497" s="230">
        <f>E497*F497</f>
        <v>0</v>
      </c>
      <c r="H497" s="231">
        <v>0.00166</v>
      </c>
      <c r="I497" s="232">
        <f>E497*H497</f>
        <v>0.0599509</v>
      </c>
      <c r="J497" s="231">
        <v>0</v>
      </c>
      <c r="K497" s="232">
        <f>E497*J497</f>
        <v>0</v>
      </c>
      <c r="O497" s="224">
        <v>2</v>
      </c>
      <c r="AA497" s="197">
        <v>1</v>
      </c>
      <c r="AB497" s="197">
        <v>7</v>
      </c>
      <c r="AC497" s="197">
        <v>7</v>
      </c>
      <c r="AZ497" s="197">
        <v>2</v>
      </c>
      <c r="BA497" s="197">
        <f>IF(AZ497=1,G497,0)</f>
        <v>0</v>
      </c>
      <c r="BB497" s="197">
        <f>IF(AZ497=2,G497,0)</f>
        <v>0</v>
      </c>
      <c r="BC497" s="197">
        <f>IF(AZ497=3,G497,0)</f>
        <v>0</v>
      </c>
      <c r="BD497" s="197">
        <f>IF(AZ497=4,G497,0)</f>
        <v>0</v>
      </c>
      <c r="BE497" s="197">
        <f>IF(AZ497=5,G497,0)</f>
        <v>0</v>
      </c>
      <c r="CA497" s="224">
        <v>1</v>
      </c>
      <c r="CB497" s="224">
        <v>7</v>
      </c>
    </row>
    <row r="498" spans="1:15" ht="22.5">
      <c r="A498" s="233"/>
      <c r="B498" s="237"/>
      <c r="C498" s="808" t="s">
        <v>1423</v>
      </c>
      <c r="D498" s="809"/>
      <c r="E498" s="238">
        <v>36.115</v>
      </c>
      <c r="F498" s="239"/>
      <c r="G498" s="240"/>
      <c r="H498" s="241"/>
      <c r="I498" s="235"/>
      <c r="J498" s="242"/>
      <c r="K498" s="235"/>
      <c r="M498" s="236" t="s">
        <v>1423</v>
      </c>
      <c r="O498" s="224"/>
    </row>
    <row r="499" spans="1:80" ht="12.75">
      <c r="A499" s="225">
        <v>195</v>
      </c>
      <c r="B499" s="226" t="s">
        <v>1424</v>
      </c>
      <c r="C499" s="227" t="s">
        <v>1425</v>
      </c>
      <c r="D499" s="228" t="s">
        <v>237</v>
      </c>
      <c r="E499" s="229">
        <v>36.115</v>
      </c>
      <c r="F499" s="229"/>
      <c r="G499" s="230">
        <f>E499*F499</f>
        <v>0</v>
      </c>
      <c r="H499" s="231">
        <v>0.0002</v>
      </c>
      <c r="I499" s="232">
        <f>E499*H499</f>
        <v>0.007223000000000001</v>
      </c>
      <c r="J499" s="231">
        <v>0</v>
      </c>
      <c r="K499" s="232">
        <f>E499*J499</f>
        <v>0</v>
      </c>
      <c r="O499" s="224">
        <v>2</v>
      </c>
      <c r="AA499" s="197">
        <v>1</v>
      </c>
      <c r="AB499" s="197">
        <v>7</v>
      </c>
      <c r="AC499" s="197">
        <v>7</v>
      </c>
      <c r="AZ499" s="197">
        <v>2</v>
      </c>
      <c r="BA499" s="197">
        <f>IF(AZ499=1,G499,0)</f>
        <v>0</v>
      </c>
      <c r="BB499" s="197">
        <f>IF(AZ499=2,G499,0)</f>
        <v>0</v>
      </c>
      <c r="BC499" s="197">
        <f>IF(AZ499=3,G499,0)</f>
        <v>0</v>
      </c>
      <c r="BD499" s="197">
        <f>IF(AZ499=4,G499,0)</f>
        <v>0</v>
      </c>
      <c r="BE499" s="197">
        <f>IF(AZ499=5,G499,0)</f>
        <v>0</v>
      </c>
      <c r="CA499" s="224">
        <v>1</v>
      </c>
      <c r="CB499" s="224">
        <v>7</v>
      </c>
    </row>
    <row r="500" spans="1:15" ht="12.75">
      <c r="A500" s="233"/>
      <c r="B500" s="237"/>
      <c r="C500" s="808" t="s">
        <v>1426</v>
      </c>
      <c r="D500" s="809"/>
      <c r="E500" s="238">
        <v>36.115</v>
      </c>
      <c r="F500" s="239"/>
      <c r="G500" s="240"/>
      <c r="H500" s="241"/>
      <c r="I500" s="235"/>
      <c r="J500" s="242"/>
      <c r="K500" s="235"/>
      <c r="M500" s="263">
        <v>36115</v>
      </c>
      <c r="O500" s="224"/>
    </row>
    <row r="501" spans="1:57" ht="12.75">
      <c r="A501" s="243"/>
      <c r="B501" s="244" t="s">
        <v>1971</v>
      </c>
      <c r="C501" s="245" t="s">
        <v>958</v>
      </c>
      <c r="D501" s="246"/>
      <c r="E501" s="247"/>
      <c r="F501" s="248"/>
      <c r="G501" s="249">
        <f>SUM(G494:G500)</f>
        <v>0</v>
      </c>
      <c r="H501" s="250"/>
      <c r="I501" s="251">
        <f>SUM(I494:I500)</f>
        <v>0.0801739</v>
      </c>
      <c r="J501" s="250"/>
      <c r="K501" s="251">
        <f>SUM(K494:K500)</f>
        <v>0</v>
      </c>
      <c r="O501" s="224">
        <v>4</v>
      </c>
      <c r="BA501" s="252">
        <f>SUM(BA494:BA500)</f>
        <v>0</v>
      </c>
      <c r="BB501" s="252">
        <f>SUM(BB494:BB500)</f>
        <v>0</v>
      </c>
      <c r="BC501" s="252">
        <f>SUM(BC494:BC500)</f>
        <v>0</v>
      </c>
      <c r="BD501" s="252">
        <f>SUM(BD494:BD500)</f>
        <v>0</v>
      </c>
      <c r="BE501" s="252">
        <f>SUM(BE494:BE500)</f>
        <v>0</v>
      </c>
    </row>
    <row r="502" spans="1:15" ht="12.75">
      <c r="A502" s="214" t="s">
        <v>1969</v>
      </c>
      <c r="B502" s="215" t="s">
        <v>968</v>
      </c>
      <c r="C502" s="216" t="s">
        <v>969</v>
      </c>
      <c r="D502" s="217"/>
      <c r="E502" s="218"/>
      <c r="F502" s="218"/>
      <c r="G502" s="219"/>
      <c r="H502" s="220"/>
      <c r="I502" s="221"/>
      <c r="J502" s="222"/>
      <c r="K502" s="223"/>
      <c r="O502" s="224">
        <v>1</v>
      </c>
    </row>
    <row r="503" spans="1:80" ht="12.75">
      <c r="A503" s="225">
        <v>196</v>
      </c>
      <c r="B503" s="226" t="s">
        <v>971</v>
      </c>
      <c r="C503" s="227" t="s">
        <v>972</v>
      </c>
      <c r="D503" s="228" t="s">
        <v>237</v>
      </c>
      <c r="E503" s="229">
        <v>471.0623</v>
      </c>
      <c r="F503" s="229"/>
      <c r="G503" s="230">
        <f>E503*F503</f>
        <v>0</v>
      </c>
      <c r="H503" s="231">
        <v>7E-05</v>
      </c>
      <c r="I503" s="232">
        <f>E503*H503</f>
        <v>0.032974360999999994</v>
      </c>
      <c r="J503" s="231">
        <v>0</v>
      </c>
      <c r="K503" s="232">
        <f>E503*J503</f>
        <v>0</v>
      </c>
      <c r="O503" s="224">
        <v>2</v>
      </c>
      <c r="AA503" s="197">
        <v>1</v>
      </c>
      <c r="AB503" s="197">
        <v>7</v>
      </c>
      <c r="AC503" s="197">
        <v>7</v>
      </c>
      <c r="AZ503" s="197">
        <v>2</v>
      </c>
      <c r="BA503" s="197">
        <f>IF(AZ503=1,G503,0)</f>
        <v>0</v>
      </c>
      <c r="BB503" s="197">
        <f>IF(AZ503=2,G503,0)</f>
        <v>0</v>
      </c>
      <c r="BC503" s="197">
        <f>IF(AZ503=3,G503,0)</f>
        <v>0</v>
      </c>
      <c r="BD503" s="197">
        <f>IF(AZ503=4,G503,0)</f>
        <v>0</v>
      </c>
      <c r="BE503" s="197">
        <f>IF(AZ503=5,G503,0)</f>
        <v>0</v>
      </c>
      <c r="CA503" s="224">
        <v>1</v>
      </c>
      <c r="CB503" s="224">
        <v>7</v>
      </c>
    </row>
    <row r="504" spans="1:15" ht="12.75">
      <c r="A504" s="233"/>
      <c r="B504" s="237"/>
      <c r="C504" s="808" t="s">
        <v>1427</v>
      </c>
      <c r="D504" s="809"/>
      <c r="E504" s="238">
        <v>222.8214</v>
      </c>
      <c r="F504" s="239"/>
      <c r="G504" s="240"/>
      <c r="H504" s="241"/>
      <c r="I504" s="235"/>
      <c r="J504" s="242"/>
      <c r="K504" s="235"/>
      <c r="M504" s="236" t="s">
        <v>1427</v>
      </c>
      <c r="O504" s="224"/>
    </row>
    <row r="505" spans="1:15" ht="22.5">
      <c r="A505" s="233"/>
      <c r="B505" s="237"/>
      <c r="C505" s="808" t="s">
        <v>1428</v>
      </c>
      <c r="D505" s="809"/>
      <c r="E505" s="238">
        <v>248.2409</v>
      </c>
      <c r="F505" s="239"/>
      <c r="G505" s="240"/>
      <c r="H505" s="241"/>
      <c r="I505" s="235"/>
      <c r="J505" s="242"/>
      <c r="K505" s="235"/>
      <c r="M505" s="236" t="s">
        <v>1428</v>
      </c>
      <c r="O505" s="224"/>
    </row>
    <row r="506" spans="1:80" ht="12.75">
      <c r="A506" s="225">
        <v>197</v>
      </c>
      <c r="B506" s="226" t="s">
        <v>975</v>
      </c>
      <c r="C506" s="227" t="s">
        <v>976</v>
      </c>
      <c r="D506" s="228" t="s">
        <v>237</v>
      </c>
      <c r="E506" s="229">
        <v>771.0623</v>
      </c>
      <c r="F506" s="229"/>
      <c r="G506" s="230">
        <f>E506*F506</f>
        <v>0</v>
      </c>
      <c r="H506" s="231">
        <v>0.00015</v>
      </c>
      <c r="I506" s="232">
        <f>E506*H506</f>
        <v>0.115659345</v>
      </c>
      <c r="J506" s="231">
        <v>0</v>
      </c>
      <c r="K506" s="232">
        <f>E506*J506</f>
        <v>0</v>
      </c>
      <c r="O506" s="224">
        <v>2</v>
      </c>
      <c r="AA506" s="197">
        <v>1</v>
      </c>
      <c r="AB506" s="197">
        <v>7</v>
      </c>
      <c r="AC506" s="197">
        <v>7</v>
      </c>
      <c r="AZ506" s="197">
        <v>2</v>
      </c>
      <c r="BA506" s="197">
        <f>IF(AZ506=1,G506,0)</f>
        <v>0</v>
      </c>
      <c r="BB506" s="197">
        <f>IF(AZ506=2,G506,0)</f>
        <v>0</v>
      </c>
      <c r="BC506" s="197">
        <f>IF(AZ506=3,G506,0)</f>
        <v>0</v>
      </c>
      <c r="BD506" s="197">
        <f>IF(AZ506=4,G506,0)</f>
        <v>0</v>
      </c>
      <c r="BE506" s="197">
        <f>IF(AZ506=5,G506,0)</f>
        <v>0</v>
      </c>
      <c r="CA506" s="224">
        <v>1</v>
      </c>
      <c r="CB506" s="224">
        <v>7</v>
      </c>
    </row>
    <row r="507" spans="1:15" ht="12.75">
      <c r="A507" s="233"/>
      <c r="B507" s="237"/>
      <c r="C507" s="808" t="s">
        <v>1429</v>
      </c>
      <c r="D507" s="809"/>
      <c r="E507" s="238">
        <v>471.0623</v>
      </c>
      <c r="F507" s="239"/>
      <c r="G507" s="240"/>
      <c r="H507" s="241"/>
      <c r="I507" s="235"/>
      <c r="J507" s="242"/>
      <c r="K507" s="235"/>
      <c r="M507" s="236" t="s">
        <v>1429</v>
      </c>
      <c r="O507" s="224"/>
    </row>
    <row r="508" spans="1:15" ht="12.75">
      <c r="A508" s="233"/>
      <c r="B508" s="237"/>
      <c r="C508" s="808" t="s">
        <v>1430</v>
      </c>
      <c r="D508" s="809"/>
      <c r="E508" s="238">
        <v>300</v>
      </c>
      <c r="F508" s="239"/>
      <c r="G508" s="240"/>
      <c r="H508" s="241"/>
      <c r="I508" s="235"/>
      <c r="J508" s="242"/>
      <c r="K508" s="235"/>
      <c r="M508" s="236" t="s">
        <v>1430</v>
      </c>
      <c r="O508" s="224"/>
    </row>
    <row r="509" spans="1:57" ht="12.75">
      <c r="A509" s="243"/>
      <c r="B509" s="244" t="s">
        <v>1971</v>
      </c>
      <c r="C509" s="245" t="s">
        <v>970</v>
      </c>
      <c r="D509" s="246"/>
      <c r="E509" s="247"/>
      <c r="F509" s="248"/>
      <c r="G509" s="249">
        <f>SUM(G502:G508)</f>
        <v>0</v>
      </c>
      <c r="H509" s="250"/>
      <c r="I509" s="251">
        <f>SUM(I502:I508)</f>
        <v>0.14863370599999998</v>
      </c>
      <c r="J509" s="250"/>
      <c r="K509" s="251">
        <f>SUM(K502:K508)</f>
        <v>0</v>
      </c>
      <c r="O509" s="224">
        <v>4</v>
      </c>
      <c r="BA509" s="252">
        <f>SUM(BA502:BA508)</f>
        <v>0</v>
      </c>
      <c r="BB509" s="252">
        <f>SUM(BB502:BB508)</f>
        <v>0</v>
      </c>
      <c r="BC509" s="252">
        <f>SUM(BC502:BC508)</f>
        <v>0</v>
      </c>
      <c r="BD509" s="252">
        <f>SUM(BD502:BD508)</f>
        <v>0</v>
      </c>
      <c r="BE509" s="252">
        <f>SUM(BE502:BE508)</f>
        <v>0</v>
      </c>
    </row>
    <row r="510" spans="1:15" ht="12.75">
      <c r="A510" s="214" t="s">
        <v>1969</v>
      </c>
      <c r="B510" s="215" t="s">
        <v>1431</v>
      </c>
      <c r="C510" s="216" t="s">
        <v>1264</v>
      </c>
      <c r="D510" s="217"/>
      <c r="E510" s="218"/>
      <c r="F510" s="218"/>
      <c r="G510" s="219"/>
      <c r="H510" s="220"/>
      <c r="I510" s="221"/>
      <c r="J510" s="222"/>
      <c r="K510" s="223"/>
      <c r="O510" s="224">
        <v>1</v>
      </c>
    </row>
    <row r="511" spans="1:80" ht="22.5">
      <c r="A511" s="225">
        <v>198</v>
      </c>
      <c r="B511" s="226" t="s">
        <v>1433</v>
      </c>
      <c r="C511" s="227" t="s">
        <v>1434</v>
      </c>
      <c r="D511" s="228" t="s">
        <v>237</v>
      </c>
      <c r="E511" s="229">
        <v>207.221</v>
      </c>
      <c r="F511" s="229"/>
      <c r="G511" s="230">
        <f>E511*F511</f>
        <v>0</v>
      </c>
      <c r="H511" s="231">
        <v>0.025</v>
      </c>
      <c r="I511" s="232">
        <f>E511*H511</f>
        <v>5.180525</v>
      </c>
      <c r="J511" s="231">
        <v>0</v>
      </c>
      <c r="K511" s="232">
        <f>E511*J511</f>
        <v>0</v>
      </c>
      <c r="O511" s="224">
        <v>2</v>
      </c>
      <c r="AA511" s="197">
        <v>1</v>
      </c>
      <c r="AB511" s="197">
        <v>7</v>
      </c>
      <c r="AC511" s="197">
        <v>7</v>
      </c>
      <c r="AZ511" s="197">
        <v>2</v>
      </c>
      <c r="BA511" s="197">
        <f>IF(AZ511=1,G511,0)</f>
        <v>0</v>
      </c>
      <c r="BB511" s="197">
        <f>IF(AZ511=2,G511,0)</f>
        <v>0</v>
      </c>
      <c r="BC511" s="197">
        <f>IF(AZ511=3,G511,0)</f>
        <v>0</v>
      </c>
      <c r="BD511" s="197">
        <f>IF(AZ511=4,G511,0)</f>
        <v>0</v>
      </c>
      <c r="BE511" s="197">
        <f>IF(AZ511=5,G511,0)</f>
        <v>0</v>
      </c>
      <c r="CA511" s="224">
        <v>1</v>
      </c>
      <c r="CB511" s="224">
        <v>7</v>
      </c>
    </row>
    <row r="512" spans="1:15" ht="12.75">
      <c r="A512" s="233"/>
      <c r="B512" s="234"/>
      <c r="C512" s="800" t="s">
        <v>1435</v>
      </c>
      <c r="D512" s="801"/>
      <c r="E512" s="801"/>
      <c r="F512" s="801"/>
      <c r="G512" s="802"/>
      <c r="I512" s="235"/>
      <c r="K512" s="235"/>
      <c r="L512" s="236" t="s">
        <v>1435</v>
      </c>
      <c r="O512" s="224">
        <v>3</v>
      </c>
    </row>
    <row r="513" spans="1:15" ht="12.75">
      <c r="A513" s="233"/>
      <c r="B513" s="237"/>
      <c r="C513" s="808" t="s">
        <v>1436</v>
      </c>
      <c r="D513" s="809"/>
      <c r="E513" s="238">
        <v>0</v>
      </c>
      <c r="F513" s="239"/>
      <c r="G513" s="240"/>
      <c r="H513" s="241"/>
      <c r="I513" s="235"/>
      <c r="J513" s="242"/>
      <c r="K513" s="235"/>
      <c r="M513" s="236" t="s">
        <v>1436</v>
      </c>
      <c r="O513" s="224"/>
    </row>
    <row r="514" spans="1:15" ht="12.75">
      <c r="A514" s="233"/>
      <c r="B514" s="237"/>
      <c r="C514" s="808" t="s">
        <v>1437</v>
      </c>
      <c r="D514" s="809"/>
      <c r="E514" s="238">
        <v>32.2</v>
      </c>
      <c r="F514" s="239"/>
      <c r="G514" s="240"/>
      <c r="H514" s="241"/>
      <c r="I514" s="235"/>
      <c r="J514" s="242"/>
      <c r="K514" s="235"/>
      <c r="M514" s="236" t="s">
        <v>1437</v>
      </c>
      <c r="O514" s="224"/>
    </row>
    <row r="515" spans="1:15" ht="22.5">
      <c r="A515" s="233"/>
      <c r="B515" s="237"/>
      <c r="C515" s="808" t="s">
        <v>1438</v>
      </c>
      <c r="D515" s="809"/>
      <c r="E515" s="238">
        <v>100.8</v>
      </c>
      <c r="F515" s="239"/>
      <c r="G515" s="240"/>
      <c r="H515" s="241"/>
      <c r="I515" s="235"/>
      <c r="J515" s="242"/>
      <c r="K515" s="235"/>
      <c r="M515" s="236" t="s">
        <v>1438</v>
      </c>
      <c r="O515" s="224"/>
    </row>
    <row r="516" spans="1:15" ht="12.75">
      <c r="A516" s="233"/>
      <c r="B516" s="237"/>
      <c r="C516" s="808" t="s">
        <v>1439</v>
      </c>
      <c r="D516" s="809"/>
      <c r="E516" s="238">
        <v>28.571</v>
      </c>
      <c r="F516" s="239"/>
      <c r="G516" s="240"/>
      <c r="H516" s="241"/>
      <c r="I516" s="235"/>
      <c r="J516" s="242"/>
      <c r="K516" s="235"/>
      <c r="M516" s="236" t="s">
        <v>1439</v>
      </c>
      <c r="O516" s="224"/>
    </row>
    <row r="517" spans="1:15" ht="12.75">
      <c r="A517" s="233"/>
      <c r="B517" s="237"/>
      <c r="C517" s="808" t="s">
        <v>1440</v>
      </c>
      <c r="D517" s="809"/>
      <c r="E517" s="238">
        <v>0</v>
      </c>
      <c r="F517" s="239"/>
      <c r="G517" s="240"/>
      <c r="H517" s="241"/>
      <c r="I517" s="235"/>
      <c r="J517" s="242"/>
      <c r="K517" s="235"/>
      <c r="M517" s="236" t="s">
        <v>1440</v>
      </c>
      <c r="O517" s="224"/>
    </row>
    <row r="518" spans="1:15" ht="12.75">
      <c r="A518" s="233"/>
      <c r="B518" s="237"/>
      <c r="C518" s="808" t="s">
        <v>1441</v>
      </c>
      <c r="D518" s="809"/>
      <c r="E518" s="238">
        <v>40.25</v>
      </c>
      <c r="F518" s="239"/>
      <c r="G518" s="240"/>
      <c r="H518" s="241"/>
      <c r="I518" s="235"/>
      <c r="J518" s="242"/>
      <c r="K518" s="235"/>
      <c r="M518" s="236" t="s">
        <v>1441</v>
      </c>
      <c r="O518" s="224"/>
    </row>
    <row r="519" spans="1:15" ht="12.75">
      <c r="A519" s="233"/>
      <c r="B519" s="237"/>
      <c r="C519" s="808" t="s">
        <v>1442</v>
      </c>
      <c r="D519" s="809"/>
      <c r="E519" s="238">
        <v>5.4</v>
      </c>
      <c r="F519" s="239"/>
      <c r="G519" s="240"/>
      <c r="H519" s="241"/>
      <c r="I519" s="235"/>
      <c r="J519" s="242"/>
      <c r="K519" s="235"/>
      <c r="M519" s="236" t="s">
        <v>1442</v>
      </c>
      <c r="O519" s="224"/>
    </row>
    <row r="520" spans="1:80" ht="22.5">
      <c r="A520" s="225">
        <v>199</v>
      </c>
      <c r="B520" s="226" t="s">
        <v>1443</v>
      </c>
      <c r="C520" s="227" t="s">
        <v>1444</v>
      </c>
      <c r="D520" s="228" t="s">
        <v>913</v>
      </c>
      <c r="E520" s="229">
        <v>1</v>
      </c>
      <c r="F520" s="229"/>
      <c r="G520" s="230">
        <f>E520*F520</f>
        <v>0</v>
      </c>
      <c r="H520" s="231">
        <v>0</v>
      </c>
      <c r="I520" s="232">
        <f>E520*H520</f>
        <v>0</v>
      </c>
      <c r="J520" s="231"/>
      <c r="K520" s="232">
        <f>E520*J520</f>
        <v>0</v>
      </c>
      <c r="O520" s="224">
        <v>2</v>
      </c>
      <c r="AA520" s="197">
        <v>12</v>
      </c>
      <c r="AB520" s="197">
        <v>0</v>
      </c>
      <c r="AC520" s="197">
        <v>16</v>
      </c>
      <c r="AZ520" s="197">
        <v>2</v>
      </c>
      <c r="BA520" s="197">
        <f>IF(AZ520=1,G520,0)</f>
        <v>0</v>
      </c>
      <c r="BB520" s="197">
        <f>IF(AZ520=2,G520,0)</f>
        <v>0</v>
      </c>
      <c r="BC520" s="197">
        <f>IF(AZ520=3,G520,0)</f>
        <v>0</v>
      </c>
      <c r="BD520" s="197">
        <f>IF(AZ520=4,G520,0)</f>
        <v>0</v>
      </c>
      <c r="BE520" s="197">
        <f>IF(AZ520=5,G520,0)</f>
        <v>0</v>
      </c>
      <c r="CA520" s="224">
        <v>12</v>
      </c>
      <c r="CB520" s="224">
        <v>0</v>
      </c>
    </row>
    <row r="521" spans="1:15" ht="12.75">
      <c r="A521" s="233"/>
      <c r="B521" s="237"/>
      <c r="C521" s="808" t="s">
        <v>1970</v>
      </c>
      <c r="D521" s="809"/>
      <c r="E521" s="238">
        <v>1</v>
      </c>
      <c r="F521" s="239"/>
      <c r="G521" s="240"/>
      <c r="H521" s="241"/>
      <c r="I521" s="235"/>
      <c r="J521" s="242"/>
      <c r="K521" s="235"/>
      <c r="M521" s="236">
        <v>1</v>
      </c>
      <c r="O521" s="224"/>
    </row>
    <row r="522" spans="1:80" ht="12.75">
      <c r="A522" s="225">
        <v>200</v>
      </c>
      <c r="B522" s="226" t="s">
        <v>1445</v>
      </c>
      <c r="C522" s="227" t="s">
        <v>345</v>
      </c>
      <c r="D522" s="228" t="s">
        <v>244</v>
      </c>
      <c r="E522" s="229">
        <v>5.180525</v>
      </c>
      <c r="F522" s="229"/>
      <c r="G522" s="230">
        <f>E522*F522</f>
        <v>0</v>
      </c>
      <c r="H522" s="231">
        <v>0</v>
      </c>
      <c r="I522" s="232">
        <f>E522*H522</f>
        <v>0</v>
      </c>
      <c r="J522" s="231"/>
      <c r="K522" s="232">
        <f>E522*J522</f>
        <v>0</v>
      </c>
      <c r="O522" s="224">
        <v>2</v>
      </c>
      <c r="AA522" s="197">
        <v>7</v>
      </c>
      <c r="AB522" s="197">
        <v>1001</v>
      </c>
      <c r="AC522" s="197">
        <v>5</v>
      </c>
      <c r="AZ522" s="197">
        <v>2</v>
      </c>
      <c r="BA522" s="197">
        <f>IF(AZ522=1,G522,0)</f>
        <v>0</v>
      </c>
      <c r="BB522" s="197">
        <f>IF(AZ522=2,G522,0)</f>
        <v>0</v>
      </c>
      <c r="BC522" s="197">
        <f>IF(AZ522=3,G522,0)</f>
        <v>0</v>
      </c>
      <c r="BD522" s="197">
        <f>IF(AZ522=4,G522,0)</f>
        <v>0</v>
      </c>
      <c r="BE522" s="197">
        <f>IF(AZ522=5,G522,0)</f>
        <v>0</v>
      </c>
      <c r="CA522" s="224">
        <v>7</v>
      </c>
      <c r="CB522" s="224">
        <v>1001</v>
      </c>
    </row>
    <row r="523" spans="1:57" ht="12.75">
      <c r="A523" s="243"/>
      <c r="B523" s="244" t="s">
        <v>1971</v>
      </c>
      <c r="C523" s="245" t="s">
        <v>1432</v>
      </c>
      <c r="D523" s="246"/>
      <c r="E523" s="247"/>
      <c r="F523" s="248"/>
      <c r="G523" s="249">
        <f>SUM(G510:G522)</f>
        <v>0</v>
      </c>
      <c r="H523" s="250"/>
      <c r="I523" s="251">
        <f>SUM(I510:I522)</f>
        <v>5.180525</v>
      </c>
      <c r="J523" s="250"/>
      <c r="K523" s="251">
        <f>SUM(K510:K522)</f>
        <v>0</v>
      </c>
      <c r="O523" s="224">
        <v>4</v>
      </c>
      <c r="BA523" s="252">
        <f>SUM(BA510:BA522)</f>
        <v>0</v>
      </c>
      <c r="BB523" s="252">
        <f>SUM(BB510:BB522)</f>
        <v>0</v>
      </c>
      <c r="BC523" s="252">
        <f>SUM(BC510:BC522)</f>
        <v>0</v>
      </c>
      <c r="BD523" s="252">
        <f>SUM(BD510:BD522)</f>
        <v>0</v>
      </c>
      <c r="BE523" s="252">
        <f>SUM(BE510:BE522)</f>
        <v>0</v>
      </c>
    </row>
    <row r="524" spans="1:15" ht="12.75">
      <c r="A524" s="214" t="s">
        <v>1969</v>
      </c>
      <c r="B524" s="215" t="s">
        <v>982</v>
      </c>
      <c r="C524" s="216" t="s">
        <v>983</v>
      </c>
      <c r="D524" s="217"/>
      <c r="E524" s="218"/>
      <c r="F524" s="218"/>
      <c r="G524" s="219"/>
      <c r="H524" s="220"/>
      <c r="I524" s="221"/>
      <c r="J524" s="222"/>
      <c r="K524" s="223"/>
      <c r="O524" s="224">
        <v>1</v>
      </c>
    </row>
    <row r="525" spans="1:80" ht="22.5">
      <c r="A525" s="225">
        <v>201</v>
      </c>
      <c r="B525" s="226" t="s">
        <v>346</v>
      </c>
      <c r="C525" s="227" t="s">
        <v>347</v>
      </c>
      <c r="D525" s="228" t="s">
        <v>325</v>
      </c>
      <c r="E525" s="229">
        <v>1</v>
      </c>
      <c r="F525" s="229"/>
      <c r="G525" s="230">
        <f>E525*F525</f>
        <v>0</v>
      </c>
      <c r="H525" s="231">
        <v>0</v>
      </c>
      <c r="I525" s="232">
        <f>E525*H525</f>
        <v>0</v>
      </c>
      <c r="J525" s="231"/>
      <c r="K525" s="232">
        <f>E525*J525</f>
        <v>0</v>
      </c>
      <c r="O525" s="224">
        <v>2</v>
      </c>
      <c r="AA525" s="197">
        <v>12</v>
      </c>
      <c r="AB525" s="197">
        <v>0</v>
      </c>
      <c r="AC525" s="197">
        <v>17</v>
      </c>
      <c r="AZ525" s="197">
        <v>2</v>
      </c>
      <c r="BA525" s="197">
        <f>IF(AZ525=1,G525,0)</f>
        <v>0</v>
      </c>
      <c r="BB525" s="197">
        <f>IF(AZ525=2,G525,0)</f>
        <v>0</v>
      </c>
      <c r="BC525" s="197">
        <f>IF(AZ525=3,G525,0)</f>
        <v>0</v>
      </c>
      <c r="BD525" s="197">
        <f>IF(AZ525=4,G525,0)</f>
        <v>0</v>
      </c>
      <c r="BE525" s="197">
        <f>IF(AZ525=5,G525,0)</f>
        <v>0</v>
      </c>
      <c r="CA525" s="224">
        <v>12</v>
      </c>
      <c r="CB525" s="224">
        <v>0</v>
      </c>
    </row>
    <row r="526" spans="1:15" ht="12.75">
      <c r="A526" s="233"/>
      <c r="B526" s="237"/>
      <c r="C526" s="808" t="s">
        <v>993</v>
      </c>
      <c r="D526" s="809"/>
      <c r="E526" s="238">
        <v>1</v>
      </c>
      <c r="F526" s="239"/>
      <c r="G526" s="240"/>
      <c r="H526" s="241"/>
      <c r="I526" s="235"/>
      <c r="J526" s="242"/>
      <c r="K526" s="235"/>
      <c r="M526" s="236" t="s">
        <v>993</v>
      </c>
      <c r="O526" s="224"/>
    </row>
    <row r="527" spans="1:80" ht="22.5">
      <c r="A527" s="225">
        <v>202</v>
      </c>
      <c r="B527" s="226" t="s">
        <v>348</v>
      </c>
      <c r="C527" s="227" t="s">
        <v>349</v>
      </c>
      <c r="D527" s="228" t="s">
        <v>325</v>
      </c>
      <c r="E527" s="229">
        <v>1</v>
      </c>
      <c r="F527" s="229"/>
      <c r="G527" s="230">
        <f>E527*F527</f>
        <v>0</v>
      </c>
      <c r="H527" s="231">
        <v>0</v>
      </c>
      <c r="I527" s="232">
        <f>E527*H527</f>
        <v>0</v>
      </c>
      <c r="J527" s="231"/>
      <c r="K527" s="232">
        <f>E527*J527</f>
        <v>0</v>
      </c>
      <c r="O527" s="224">
        <v>2</v>
      </c>
      <c r="AA527" s="197">
        <v>12</v>
      </c>
      <c r="AB527" s="197">
        <v>0</v>
      </c>
      <c r="AC527" s="197">
        <v>18</v>
      </c>
      <c r="AZ527" s="197">
        <v>2</v>
      </c>
      <c r="BA527" s="197">
        <f>IF(AZ527=1,G527,0)</f>
        <v>0</v>
      </c>
      <c r="BB527" s="197">
        <f>IF(AZ527=2,G527,0)</f>
        <v>0</v>
      </c>
      <c r="BC527" s="197">
        <f>IF(AZ527=3,G527,0)</f>
        <v>0</v>
      </c>
      <c r="BD527" s="197">
        <f>IF(AZ527=4,G527,0)</f>
        <v>0</v>
      </c>
      <c r="BE527" s="197">
        <f>IF(AZ527=5,G527,0)</f>
        <v>0</v>
      </c>
      <c r="CA527" s="224">
        <v>12</v>
      </c>
      <c r="CB527" s="224">
        <v>0</v>
      </c>
    </row>
    <row r="528" spans="1:15" ht="12.75">
      <c r="A528" s="233"/>
      <c r="B528" s="237"/>
      <c r="C528" s="808" t="s">
        <v>993</v>
      </c>
      <c r="D528" s="809"/>
      <c r="E528" s="238">
        <v>1</v>
      </c>
      <c r="F528" s="239"/>
      <c r="G528" s="240"/>
      <c r="H528" s="241"/>
      <c r="I528" s="235"/>
      <c r="J528" s="242"/>
      <c r="K528" s="235"/>
      <c r="M528" s="236" t="s">
        <v>993</v>
      </c>
      <c r="O528" s="224"/>
    </row>
    <row r="529" spans="1:80" ht="12.75">
      <c r="A529" s="225">
        <v>203</v>
      </c>
      <c r="B529" s="226" t="s">
        <v>350</v>
      </c>
      <c r="C529" s="227" t="s">
        <v>351</v>
      </c>
      <c r="D529" s="228" t="s">
        <v>325</v>
      </c>
      <c r="E529" s="229">
        <v>1</v>
      </c>
      <c r="F529" s="229"/>
      <c r="G529" s="230">
        <f>E529*F529</f>
        <v>0</v>
      </c>
      <c r="H529" s="231">
        <v>0</v>
      </c>
      <c r="I529" s="232">
        <f>E529*H529</f>
        <v>0</v>
      </c>
      <c r="J529" s="231"/>
      <c r="K529" s="232">
        <f>E529*J529</f>
        <v>0</v>
      </c>
      <c r="O529" s="224">
        <v>2</v>
      </c>
      <c r="AA529" s="197">
        <v>12</v>
      </c>
      <c r="AB529" s="197">
        <v>0</v>
      </c>
      <c r="AC529" s="197">
        <v>19</v>
      </c>
      <c r="AZ529" s="197">
        <v>2</v>
      </c>
      <c r="BA529" s="197">
        <f>IF(AZ529=1,G529,0)</f>
        <v>0</v>
      </c>
      <c r="BB529" s="197">
        <f>IF(AZ529=2,G529,0)</f>
        <v>0</v>
      </c>
      <c r="BC529" s="197">
        <f>IF(AZ529=3,G529,0)</f>
        <v>0</v>
      </c>
      <c r="BD529" s="197">
        <f>IF(AZ529=4,G529,0)</f>
        <v>0</v>
      </c>
      <c r="BE529" s="197">
        <f>IF(AZ529=5,G529,0)</f>
        <v>0</v>
      </c>
      <c r="CA529" s="224">
        <v>12</v>
      </c>
      <c r="CB529" s="224">
        <v>0</v>
      </c>
    </row>
    <row r="530" spans="1:15" ht="12.75">
      <c r="A530" s="233"/>
      <c r="B530" s="237"/>
      <c r="C530" s="808" t="s">
        <v>993</v>
      </c>
      <c r="D530" s="809"/>
      <c r="E530" s="238">
        <v>1</v>
      </c>
      <c r="F530" s="239"/>
      <c r="G530" s="240"/>
      <c r="H530" s="241"/>
      <c r="I530" s="235"/>
      <c r="J530" s="242"/>
      <c r="K530" s="235"/>
      <c r="M530" s="236" t="s">
        <v>993</v>
      </c>
      <c r="O530" s="224"/>
    </row>
    <row r="531" spans="1:80" ht="22.5">
      <c r="A531" s="225">
        <v>204</v>
      </c>
      <c r="B531" s="226" t="s">
        <v>352</v>
      </c>
      <c r="C531" s="227" t="s">
        <v>353</v>
      </c>
      <c r="D531" s="228" t="s">
        <v>325</v>
      </c>
      <c r="E531" s="229">
        <v>1</v>
      </c>
      <c r="F531" s="229"/>
      <c r="G531" s="230">
        <f>E531*F531</f>
        <v>0</v>
      </c>
      <c r="H531" s="231">
        <v>0</v>
      </c>
      <c r="I531" s="232">
        <f>E531*H531</f>
        <v>0</v>
      </c>
      <c r="J531" s="231"/>
      <c r="K531" s="232">
        <f>E531*J531</f>
        <v>0</v>
      </c>
      <c r="O531" s="224">
        <v>2</v>
      </c>
      <c r="AA531" s="197">
        <v>12</v>
      </c>
      <c r="AB531" s="197">
        <v>0</v>
      </c>
      <c r="AC531" s="197">
        <v>20</v>
      </c>
      <c r="AZ531" s="197">
        <v>2</v>
      </c>
      <c r="BA531" s="197">
        <f>IF(AZ531=1,G531,0)</f>
        <v>0</v>
      </c>
      <c r="BB531" s="197">
        <f>IF(AZ531=2,G531,0)</f>
        <v>0</v>
      </c>
      <c r="BC531" s="197">
        <f>IF(AZ531=3,G531,0)</f>
        <v>0</v>
      </c>
      <c r="BD531" s="197">
        <f>IF(AZ531=4,G531,0)</f>
        <v>0</v>
      </c>
      <c r="BE531" s="197">
        <f>IF(AZ531=5,G531,0)</f>
        <v>0</v>
      </c>
      <c r="CA531" s="224">
        <v>12</v>
      </c>
      <c r="CB531" s="224">
        <v>0</v>
      </c>
    </row>
    <row r="532" spans="1:15" ht="12.75">
      <c r="A532" s="233"/>
      <c r="B532" s="237"/>
      <c r="C532" s="808" t="s">
        <v>993</v>
      </c>
      <c r="D532" s="809"/>
      <c r="E532" s="238">
        <v>1</v>
      </c>
      <c r="F532" s="239"/>
      <c r="G532" s="240"/>
      <c r="H532" s="241"/>
      <c r="I532" s="235"/>
      <c r="J532" s="242"/>
      <c r="K532" s="235"/>
      <c r="M532" s="236" t="s">
        <v>993</v>
      </c>
      <c r="O532" s="224"/>
    </row>
    <row r="533" spans="1:80" ht="22.5">
      <c r="A533" s="225">
        <v>205</v>
      </c>
      <c r="B533" s="226" t="s">
        <v>354</v>
      </c>
      <c r="C533" s="227" t="s">
        <v>355</v>
      </c>
      <c r="D533" s="228" t="s">
        <v>325</v>
      </c>
      <c r="E533" s="229">
        <v>1</v>
      </c>
      <c r="F533" s="229"/>
      <c r="G533" s="230">
        <f>E533*F533</f>
        <v>0</v>
      </c>
      <c r="H533" s="231">
        <v>0</v>
      </c>
      <c r="I533" s="232">
        <f>E533*H533</f>
        <v>0</v>
      </c>
      <c r="J533" s="231"/>
      <c r="K533" s="232">
        <f>E533*J533</f>
        <v>0</v>
      </c>
      <c r="O533" s="224">
        <v>2</v>
      </c>
      <c r="AA533" s="197">
        <v>12</v>
      </c>
      <c r="AB533" s="197">
        <v>0</v>
      </c>
      <c r="AC533" s="197">
        <v>21</v>
      </c>
      <c r="AZ533" s="197">
        <v>2</v>
      </c>
      <c r="BA533" s="197">
        <f>IF(AZ533=1,G533,0)</f>
        <v>0</v>
      </c>
      <c r="BB533" s="197">
        <f>IF(AZ533=2,G533,0)</f>
        <v>0</v>
      </c>
      <c r="BC533" s="197">
        <f>IF(AZ533=3,G533,0)</f>
        <v>0</v>
      </c>
      <c r="BD533" s="197">
        <f>IF(AZ533=4,G533,0)</f>
        <v>0</v>
      </c>
      <c r="BE533" s="197">
        <f>IF(AZ533=5,G533,0)</f>
        <v>0</v>
      </c>
      <c r="CA533" s="224">
        <v>12</v>
      </c>
      <c r="CB533" s="224">
        <v>0</v>
      </c>
    </row>
    <row r="534" spans="1:15" ht="12.75">
      <c r="A534" s="233"/>
      <c r="B534" s="237"/>
      <c r="C534" s="808" t="s">
        <v>993</v>
      </c>
      <c r="D534" s="809"/>
      <c r="E534" s="238">
        <v>1</v>
      </c>
      <c r="F534" s="239"/>
      <c r="G534" s="240"/>
      <c r="H534" s="241"/>
      <c r="I534" s="235"/>
      <c r="J534" s="242"/>
      <c r="K534" s="235"/>
      <c r="M534" s="236" t="s">
        <v>993</v>
      </c>
      <c r="O534" s="224"/>
    </row>
    <row r="535" spans="1:80" ht="22.5">
      <c r="A535" s="225">
        <v>206</v>
      </c>
      <c r="B535" s="226" t="s">
        <v>356</v>
      </c>
      <c r="C535" s="227" t="s">
        <v>357</v>
      </c>
      <c r="D535" s="228" t="s">
        <v>325</v>
      </c>
      <c r="E535" s="229">
        <v>1</v>
      </c>
      <c r="F535" s="229"/>
      <c r="G535" s="230">
        <f>E535*F535</f>
        <v>0</v>
      </c>
      <c r="H535" s="231">
        <v>0</v>
      </c>
      <c r="I535" s="232">
        <f>E535*H535</f>
        <v>0</v>
      </c>
      <c r="J535" s="231"/>
      <c r="K535" s="232">
        <f>E535*J535</f>
        <v>0</v>
      </c>
      <c r="O535" s="224">
        <v>2</v>
      </c>
      <c r="AA535" s="197">
        <v>12</v>
      </c>
      <c r="AB535" s="197">
        <v>0</v>
      </c>
      <c r="AC535" s="197">
        <v>22</v>
      </c>
      <c r="AZ535" s="197">
        <v>2</v>
      </c>
      <c r="BA535" s="197">
        <f>IF(AZ535=1,G535,0)</f>
        <v>0</v>
      </c>
      <c r="BB535" s="197">
        <f>IF(AZ535=2,G535,0)</f>
        <v>0</v>
      </c>
      <c r="BC535" s="197">
        <f>IF(AZ535=3,G535,0)</f>
        <v>0</v>
      </c>
      <c r="BD535" s="197">
        <f>IF(AZ535=4,G535,0)</f>
        <v>0</v>
      </c>
      <c r="BE535" s="197">
        <f>IF(AZ535=5,G535,0)</f>
        <v>0</v>
      </c>
      <c r="CA535" s="224">
        <v>12</v>
      </c>
      <c r="CB535" s="224">
        <v>0</v>
      </c>
    </row>
    <row r="536" spans="1:15" ht="12.75">
      <c r="A536" s="233"/>
      <c r="B536" s="237"/>
      <c r="C536" s="808" t="s">
        <v>993</v>
      </c>
      <c r="D536" s="809"/>
      <c r="E536" s="238">
        <v>1</v>
      </c>
      <c r="F536" s="239"/>
      <c r="G536" s="240"/>
      <c r="H536" s="241"/>
      <c r="I536" s="235"/>
      <c r="J536" s="242"/>
      <c r="K536" s="235"/>
      <c r="M536" s="236" t="s">
        <v>993</v>
      </c>
      <c r="O536" s="224"/>
    </row>
    <row r="537" spans="1:80" ht="22.5">
      <c r="A537" s="225">
        <v>207</v>
      </c>
      <c r="B537" s="226" t="s">
        <v>358</v>
      </c>
      <c r="C537" s="227" t="s">
        <v>359</v>
      </c>
      <c r="D537" s="228" t="s">
        <v>325</v>
      </c>
      <c r="E537" s="229">
        <v>1</v>
      </c>
      <c r="F537" s="229"/>
      <c r="G537" s="230">
        <f>E537*F537</f>
        <v>0</v>
      </c>
      <c r="H537" s="231">
        <v>0</v>
      </c>
      <c r="I537" s="232">
        <f>E537*H537</f>
        <v>0</v>
      </c>
      <c r="J537" s="231"/>
      <c r="K537" s="232">
        <f>E537*J537</f>
        <v>0</v>
      </c>
      <c r="O537" s="224">
        <v>2</v>
      </c>
      <c r="AA537" s="197">
        <v>12</v>
      </c>
      <c r="AB537" s="197">
        <v>0</v>
      </c>
      <c r="AC537" s="197">
        <v>23</v>
      </c>
      <c r="AZ537" s="197">
        <v>2</v>
      </c>
      <c r="BA537" s="197">
        <f>IF(AZ537=1,G537,0)</f>
        <v>0</v>
      </c>
      <c r="BB537" s="197">
        <f>IF(AZ537=2,G537,0)</f>
        <v>0</v>
      </c>
      <c r="BC537" s="197">
        <f>IF(AZ537=3,G537,0)</f>
        <v>0</v>
      </c>
      <c r="BD537" s="197">
        <f>IF(AZ537=4,G537,0)</f>
        <v>0</v>
      </c>
      <c r="BE537" s="197">
        <f>IF(AZ537=5,G537,0)</f>
        <v>0</v>
      </c>
      <c r="CA537" s="224">
        <v>12</v>
      </c>
      <c r="CB537" s="224">
        <v>0</v>
      </c>
    </row>
    <row r="538" spans="1:15" ht="12.75">
      <c r="A538" s="233"/>
      <c r="B538" s="237"/>
      <c r="C538" s="808" t="s">
        <v>993</v>
      </c>
      <c r="D538" s="809"/>
      <c r="E538" s="238">
        <v>1</v>
      </c>
      <c r="F538" s="239"/>
      <c r="G538" s="240"/>
      <c r="H538" s="241"/>
      <c r="I538" s="235"/>
      <c r="J538" s="242"/>
      <c r="K538" s="235"/>
      <c r="M538" s="236" t="s">
        <v>993</v>
      </c>
      <c r="O538" s="224"/>
    </row>
    <row r="539" spans="1:80" ht="22.5">
      <c r="A539" s="225">
        <v>208</v>
      </c>
      <c r="B539" s="226" t="s">
        <v>360</v>
      </c>
      <c r="C539" s="227" t="s">
        <v>361</v>
      </c>
      <c r="D539" s="228" t="s">
        <v>325</v>
      </c>
      <c r="E539" s="229">
        <v>2</v>
      </c>
      <c r="F539" s="229"/>
      <c r="G539" s="230">
        <f>E539*F539</f>
        <v>0</v>
      </c>
      <c r="H539" s="231">
        <v>0</v>
      </c>
      <c r="I539" s="232">
        <f>E539*H539</f>
        <v>0</v>
      </c>
      <c r="J539" s="231"/>
      <c r="K539" s="232">
        <f>E539*J539</f>
        <v>0</v>
      </c>
      <c r="O539" s="224">
        <v>2</v>
      </c>
      <c r="AA539" s="197">
        <v>12</v>
      </c>
      <c r="AB539" s="197">
        <v>0</v>
      </c>
      <c r="AC539" s="197">
        <v>24</v>
      </c>
      <c r="AZ539" s="197">
        <v>2</v>
      </c>
      <c r="BA539" s="197">
        <f>IF(AZ539=1,G539,0)</f>
        <v>0</v>
      </c>
      <c r="BB539" s="197">
        <f>IF(AZ539=2,G539,0)</f>
        <v>0</v>
      </c>
      <c r="BC539" s="197">
        <f>IF(AZ539=3,G539,0)</f>
        <v>0</v>
      </c>
      <c r="BD539" s="197">
        <f>IF(AZ539=4,G539,0)</f>
        <v>0</v>
      </c>
      <c r="BE539" s="197">
        <f>IF(AZ539=5,G539,0)</f>
        <v>0</v>
      </c>
      <c r="CA539" s="224">
        <v>12</v>
      </c>
      <c r="CB539" s="224">
        <v>0</v>
      </c>
    </row>
    <row r="540" spans="1:15" ht="12.75">
      <c r="A540" s="233"/>
      <c r="B540" s="237"/>
      <c r="C540" s="808" t="s">
        <v>990</v>
      </c>
      <c r="D540" s="809"/>
      <c r="E540" s="238">
        <v>2</v>
      </c>
      <c r="F540" s="239"/>
      <c r="G540" s="240"/>
      <c r="H540" s="241"/>
      <c r="I540" s="235"/>
      <c r="J540" s="242"/>
      <c r="K540" s="235"/>
      <c r="M540" s="236" t="s">
        <v>990</v>
      </c>
      <c r="O540" s="224"/>
    </row>
    <row r="541" spans="1:80" ht="22.5">
      <c r="A541" s="225">
        <v>209</v>
      </c>
      <c r="B541" s="226" t="s">
        <v>362</v>
      </c>
      <c r="C541" s="227" t="s">
        <v>363</v>
      </c>
      <c r="D541" s="228" t="s">
        <v>325</v>
      </c>
      <c r="E541" s="229">
        <v>1</v>
      </c>
      <c r="F541" s="229"/>
      <c r="G541" s="230">
        <f>E541*F541</f>
        <v>0</v>
      </c>
      <c r="H541" s="231">
        <v>0</v>
      </c>
      <c r="I541" s="232">
        <f>E541*H541</f>
        <v>0</v>
      </c>
      <c r="J541" s="231"/>
      <c r="K541" s="232">
        <f>E541*J541</f>
        <v>0</v>
      </c>
      <c r="O541" s="224">
        <v>2</v>
      </c>
      <c r="AA541" s="197">
        <v>12</v>
      </c>
      <c r="AB541" s="197">
        <v>0</v>
      </c>
      <c r="AC541" s="197">
        <v>25</v>
      </c>
      <c r="AZ541" s="197">
        <v>2</v>
      </c>
      <c r="BA541" s="197">
        <f>IF(AZ541=1,G541,0)</f>
        <v>0</v>
      </c>
      <c r="BB541" s="197">
        <f>IF(AZ541=2,G541,0)</f>
        <v>0</v>
      </c>
      <c r="BC541" s="197">
        <f>IF(AZ541=3,G541,0)</f>
        <v>0</v>
      </c>
      <c r="BD541" s="197">
        <f>IF(AZ541=4,G541,0)</f>
        <v>0</v>
      </c>
      <c r="BE541" s="197">
        <f>IF(AZ541=5,G541,0)</f>
        <v>0</v>
      </c>
      <c r="CA541" s="224">
        <v>12</v>
      </c>
      <c r="CB541" s="224">
        <v>0</v>
      </c>
    </row>
    <row r="542" spans="1:15" ht="12.75">
      <c r="A542" s="233"/>
      <c r="B542" s="237"/>
      <c r="C542" s="808" t="s">
        <v>993</v>
      </c>
      <c r="D542" s="809"/>
      <c r="E542" s="238">
        <v>1</v>
      </c>
      <c r="F542" s="239"/>
      <c r="G542" s="240"/>
      <c r="H542" s="241"/>
      <c r="I542" s="235"/>
      <c r="J542" s="242"/>
      <c r="K542" s="235"/>
      <c r="M542" s="236" t="s">
        <v>993</v>
      </c>
      <c r="O542" s="224"/>
    </row>
    <row r="543" spans="1:80" ht="22.5">
      <c r="A543" s="225">
        <v>210</v>
      </c>
      <c r="B543" s="226" t="s">
        <v>364</v>
      </c>
      <c r="C543" s="227" t="s">
        <v>365</v>
      </c>
      <c r="D543" s="228" t="s">
        <v>325</v>
      </c>
      <c r="E543" s="229">
        <v>1</v>
      </c>
      <c r="F543" s="229"/>
      <c r="G543" s="230">
        <f>E543*F543</f>
        <v>0</v>
      </c>
      <c r="H543" s="231">
        <v>0</v>
      </c>
      <c r="I543" s="232">
        <f>E543*H543</f>
        <v>0</v>
      </c>
      <c r="J543" s="231"/>
      <c r="K543" s="232">
        <f>E543*J543</f>
        <v>0</v>
      </c>
      <c r="O543" s="224">
        <v>2</v>
      </c>
      <c r="AA543" s="197">
        <v>12</v>
      </c>
      <c r="AB543" s="197">
        <v>0</v>
      </c>
      <c r="AC543" s="197">
        <v>26</v>
      </c>
      <c r="AZ543" s="197">
        <v>2</v>
      </c>
      <c r="BA543" s="197">
        <f>IF(AZ543=1,G543,0)</f>
        <v>0</v>
      </c>
      <c r="BB543" s="197">
        <f>IF(AZ543=2,G543,0)</f>
        <v>0</v>
      </c>
      <c r="BC543" s="197">
        <f>IF(AZ543=3,G543,0)</f>
        <v>0</v>
      </c>
      <c r="BD543" s="197">
        <f>IF(AZ543=4,G543,0)</f>
        <v>0</v>
      </c>
      <c r="BE543" s="197">
        <f>IF(AZ543=5,G543,0)</f>
        <v>0</v>
      </c>
      <c r="CA543" s="224">
        <v>12</v>
      </c>
      <c r="CB543" s="224">
        <v>0</v>
      </c>
    </row>
    <row r="544" spans="1:15" ht="12.75">
      <c r="A544" s="233"/>
      <c r="B544" s="237"/>
      <c r="C544" s="808" t="s">
        <v>993</v>
      </c>
      <c r="D544" s="809"/>
      <c r="E544" s="238">
        <v>1</v>
      </c>
      <c r="F544" s="239"/>
      <c r="G544" s="240"/>
      <c r="H544" s="241"/>
      <c r="I544" s="235"/>
      <c r="J544" s="242"/>
      <c r="K544" s="235"/>
      <c r="M544" s="236" t="s">
        <v>993</v>
      </c>
      <c r="O544" s="224"/>
    </row>
    <row r="545" spans="1:80" ht="22.5">
      <c r="A545" s="225">
        <v>211</v>
      </c>
      <c r="B545" s="226" t="s">
        <v>366</v>
      </c>
      <c r="C545" s="227" t="s">
        <v>367</v>
      </c>
      <c r="D545" s="228" t="s">
        <v>325</v>
      </c>
      <c r="E545" s="229">
        <v>1</v>
      </c>
      <c r="F545" s="229"/>
      <c r="G545" s="230">
        <f>E545*F545</f>
        <v>0</v>
      </c>
      <c r="H545" s="231">
        <v>0</v>
      </c>
      <c r="I545" s="232">
        <f>E545*H545</f>
        <v>0</v>
      </c>
      <c r="J545" s="231"/>
      <c r="K545" s="232">
        <f>E545*J545</f>
        <v>0</v>
      </c>
      <c r="O545" s="224">
        <v>2</v>
      </c>
      <c r="AA545" s="197">
        <v>12</v>
      </c>
      <c r="AB545" s="197">
        <v>0</v>
      </c>
      <c r="AC545" s="197">
        <v>27</v>
      </c>
      <c r="AZ545" s="197">
        <v>2</v>
      </c>
      <c r="BA545" s="197">
        <f>IF(AZ545=1,G545,0)</f>
        <v>0</v>
      </c>
      <c r="BB545" s="197">
        <f>IF(AZ545=2,G545,0)</f>
        <v>0</v>
      </c>
      <c r="BC545" s="197">
        <f>IF(AZ545=3,G545,0)</f>
        <v>0</v>
      </c>
      <c r="BD545" s="197">
        <f>IF(AZ545=4,G545,0)</f>
        <v>0</v>
      </c>
      <c r="BE545" s="197">
        <f>IF(AZ545=5,G545,0)</f>
        <v>0</v>
      </c>
      <c r="CA545" s="224">
        <v>12</v>
      </c>
      <c r="CB545" s="224">
        <v>0</v>
      </c>
    </row>
    <row r="546" spans="1:15" ht="12.75">
      <c r="A546" s="233"/>
      <c r="B546" s="237"/>
      <c r="C546" s="808" t="s">
        <v>993</v>
      </c>
      <c r="D546" s="809"/>
      <c r="E546" s="238">
        <v>1</v>
      </c>
      <c r="F546" s="239"/>
      <c r="G546" s="240"/>
      <c r="H546" s="241"/>
      <c r="I546" s="235"/>
      <c r="J546" s="242"/>
      <c r="K546" s="235"/>
      <c r="M546" s="236" t="s">
        <v>993</v>
      </c>
      <c r="O546" s="224"/>
    </row>
    <row r="547" spans="1:80" ht="22.5">
      <c r="A547" s="225">
        <v>212</v>
      </c>
      <c r="B547" s="226" t="s">
        <v>368</v>
      </c>
      <c r="C547" s="227" t="s">
        <v>369</v>
      </c>
      <c r="D547" s="228" t="s">
        <v>325</v>
      </c>
      <c r="E547" s="229">
        <v>1</v>
      </c>
      <c r="F547" s="229"/>
      <c r="G547" s="230">
        <f>E547*F547</f>
        <v>0</v>
      </c>
      <c r="H547" s="231">
        <v>0</v>
      </c>
      <c r="I547" s="232">
        <f>E547*H547</f>
        <v>0</v>
      </c>
      <c r="J547" s="231"/>
      <c r="K547" s="232">
        <f>E547*J547</f>
        <v>0</v>
      </c>
      <c r="O547" s="224">
        <v>2</v>
      </c>
      <c r="AA547" s="197">
        <v>12</v>
      </c>
      <c r="AB547" s="197">
        <v>0</v>
      </c>
      <c r="AC547" s="197">
        <v>28</v>
      </c>
      <c r="AZ547" s="197">
        <v>2</v>
      </c>
      <c r="BA547" s="197">
        <f>IF(AZ547=1,G547,0)</f>
        <v>0</v>
      </c>
      <c r="BB547" s="197">
        <f>IF(AZ547=2,G547,0)</f>
        <v>0</v>
      </c>
      <c r="BC547" s="197">
        <f>IF(AZ547=3,G547,0)</f>
        <v>0</v>
      </c>
      <c r="BD547" s="197">
        <f>IF(AZ547=4,G547,0)</f>
        <v>0</v>
      </c>
      <c r="BE547" s="197">
        <f>IF(AZ547=5,G547,0)</f>
        <v>0</v>
      </c>
      <c r="CA547" s="224">
        <v>12</v>
      </c>
      <c r="CB547" s="224">
        <v>0</v>
      </c>
    </row>
    <row r="548" spans="1:15" ht="12.75">
      <c r="A548" s="233"/>
      <c r="B548" s="237"/>
      <c r="C548" s="808" t="s">
        <v>993</v>
      </c>
      <c r="D548" s="809"/>
      <c r="E548" s="238">
        <v>1</v>
      </c>
      <c r="F548" s="239"/>
      <c r="G548" s="240"/>
      <c r="H548" s="241"/>
      <c r="I548" s="235"/>
      <c r="J548" s="242"/>
      <c r="K548" s="235"/>
      <c r="M548" s="236" t="s">
        <v>993</v>
      </c>
      <c r="O548" s="224"/>
    </row>
    <row r="549" spans="1:80" ht="22.5">
      <c r="A549" s="225">
        <v>213</v>
      </c>
      <c r="B549" s="226" t="s">
        <v>985</v>
      </c>
      <c r="C549" s="227" t="s">
        <v>370</v>
      </c>
      <c r="D549" s="228" t="s">
        <v>325</v>
      </c>
      <c r="E549" s="229">
        <v>1</v>
      </c>
      <c r="F549" s="229"/>
      <c r="G549" s="230">
        <f>E549*F549</f>
        <v>0</v>
      </c>
      <c r="H549" s="231">
        <v>0</v>
      </c>
      <c r="I549" s="232">
        <f>E549*H549</f>
        <v>0</v>
      </c>
      <c r="J549" s="231"/>
      <c r="K549" s="232">
        <f>E549*J549</f>
        <v>0</v>
      </c>
      <c r="O549" s="224">
        <v>2</v>
      </c>
      <c r="AA549" s="197">
        <v>12</v>
      </c>
      <c r="AB549" s="197">
        <v>0</v>
      </c>
      <c r="AC549" s="197">
        <v>29</v>
      </c>
      <c r="AZ549" s="197">
        <v>2</v>
      </c>
      <c r="BA549" s="197">
        <f>IF(AZ549=1,G549,0)</f>
        <v>0</v>
      </c>
      <c r="BB549" s="197">
        <f>IF(AZ549=2,G549,0)</f>
        <v>0</v>
      </c>
      <c r="BC549" s="197">
        <f>IF(AZ549=3,G549,0)</f>
        <v>0</v>
      </c>
      <c r="BD549" s="197">
        <f>IF(AZ549=4,G549,0)</f>
        <v>0</v>
      </c>
      <c r="BE549" s="197">
        <f>IF(AZ549=5,G549,0)</f>
        <v>0</v>
      </c>
      <c r="CA549" s="224">
        <v>12</v>
      </c>
      <c r="CB549" s="224">
        <v>0</v>
      </c>
    </row>
    <row r="550" spans="1:15" ht="12.75">
      <c r="A550" s="233"/>
      <c r="B550" s="237"/>
      <c r="C550" s="808" t="s">
        <v>993</v>
      </c>
      <c r="D550" s="809"/>
      <c r="E550" s="238">
        <v>1</v>
      </c>
      <c r="F550" s="239"/>
      <c r="G550" s="240"/>
      <c r="H550" s="241"/>
      <c r="I550" s="235"/>
      <c r="J550" s="242"/>
      <c r="K550" s="235"/>
      <c r="M550" s="236" t="s">
        <v>993</v>
      </c>
      <c r="O550" s="224"/>
    </row>
    <row r="551" spans="1:80" ht="22.5">
      <c r="A551" s="225">
        <v>214</v>
      </c>
      <c r="B551" s="226" t="s">
        <v>988</v>
      </c>
      <c r="C551" s="227" t="s">
        <v>371</v>
      </c>
      <c r="D551" s="228" t="s">
        <v>325</v>
      </c>
      <c r="E551" s="229">
        <v>1</v>
      </c>
      <c r="F551" s="229"/>
      <c r="G551" s="230">
        <f>E551*F551</f>
        <v>0</v>
      </c>
      <c r="H551" s="231">
        <v>0</v>
      </c>
      <c r="I551" s="232">
        <f>E551*H551</f>
        <v>0</v>
      </c>
      <c r="J551" s="231"/>
      <c r="K551" s="232">
        <f>E551*J551</f>
        <v>0</v>
      </c>
      <c r="O551" s="224">
        <v>2</v>
      </c>
      <c r="AA551" s="197">
        <v>12</v>
      </c>
      <c r="AB551" s="197">
        <v>0</v>
      </c>
      <c r="AC551" s="197">
        <v>30</v>
      </c>
      <c r="AZ551" s="197">
        <v>2</v>
      </c>
      <c r="BA551" s="197">
        <f>IF(AZ551=1,G551,0)</f>
        <v>0</v>
      </c>
      <c r="BB551" s="197">
        <f>IF(AZ551=2,G551,0)</f>
        <v>0</v>
      </c>
      <c r="BC551" s="197">
        <f>IF(AZ551=3,G551,0)</f>
        <v>0</v>
      </c>
      <c r="BD551" s="197">
        <f>IF(AZ551=4,G551,0)</f>
        <v>0</v>
      </c>
      <c r="BE551" s="197">
        <f>IF(AZ551=5,G551,0)</f>
        <v>0</v>
      </c>
      <c r="CA551" s="224">
        <v>12</v>
      </c>
      <c r="CB551" s="224">
        <v>0</v>
      </c>
    </row>
    <row r="552" spans="1:15" ht="12.75">
      <c r="A552" s="233"/>
      <c r="B552" s="237"/>
      <c r="C552" s="808" t="s">
        <v>993</v>
      </c>
      <c r="D552" s="809"/>
      <c r="E552" s="238">
        <v>1</v>
      </c>
      <c r="F552" s="239"/>
      <c r="G552" s="240"/>
      <c r="H552" s="241"/>
      <c r="I552" s="235"/>
      <c r="J552" s="242"/>
      <c r="K552" s="235"/>
      <c r="M552" s="236" t="s">
        <v>993</v>
      </c>
      <c r="O552" s="224"/>
    </row>
    <row r="553" spans="1:80" ht="22.5">
      <c r="A553" s="225">
        <v>215</v>
      </c>
      <c r="B553" s="226" t="s">
        <v>991</v>
      </c>
      <c r="C553" s="227" t="s">
        <v>372</v>
      </c>
      <c r="D553" s="228" t="s">
        <v>325</v>
      </c>
      <c r="E553" s="229">
        <v>3</v>
      </c>
      <c r="F553" s="229"/>
      <c r="G553" s="230">
        <f>E553*F553</f>
        <v>0</v>
      </c>
      <c r="H553" s="231">
        <v>0</v>
      </c>
      <c r="I553" s="232">
        <f>E553*H553</f>
        <v>0</v>
      </c>
      <c r="J553" s="231"/>
      <c r="K553" s="232">
        <f>E553*J553</f>
        <v>0</v>
      </c>
      <c r="O553" s="224">
        <v>2</v>
      </c>
      <c r="AA553" s="197">
        <v>12</v>
      </c>
      <c r="AB553" s="197">
        <v>0</v>
      </c>
      <c r="AC553" s="197">
        <v>31</v>
      </c>
      <c r="AZ553" s="197">
        <v>2</v>
      </c>
      <c r="BA553" s="197">
        <f>IF(AZ553=1,G553,0)</f>
        <v>0</v>
      </c>
      <c r="BB553" s="197">
        <f>IF(AZ553=2,G553,0)</f>
        <v>0</v>
      </c>
      <c r="BC553" s="197">
        <f>IF(AZ553=3,G553,0)</f>
        <v>0</v>
      </c>
      <c r="BD553" s="197">
        <f>IF(AZ553=4,G553,0)</f>
        <v>0</v>
      </c>
      <c r="BE553" s="197">
        <f>IF(AZ553=5,G553,0)</f>
        <v>0</v>
      </c>
      <c r="CA553" s="224">
        <v>12</v>
      </c>
      <c r="CB553" s="224">
        <v>0</v>
      </c>
    </row>
    <row r="554" spans="1:15" ht="33.75">
      <c r="A554" s="233"/>
      <c r="B554" s="234"/>
      <c r="C554" s="800" t="s">
        <v>373</v>
      </c>
      <c r="D554" s="801"/>
      <c r="E554" s="801"/>
      <c r="F554" s="801"/>
      <c r="G554" s="802"/>
      <c r="I554" s="235"/>
      <c r="K554" s="235"/>
      <c r="L554" s="236" t="s">
        <v>373</v>
      </c>
      <c r="O554" s="224">
        <v>3</v>
      </c>
    </row>
    <row r="555" spans="1:15" ht="12.75">
      <c r="A555" s="233"/>
      <c r="B555" s="234"/>
      <c r="C555" s="800" t="s">
        <v>374</v>
      </c>
      <c r="D555" s="801"/>
      <c r="E555" s="801"/>
      <c r="F555" s="801"/>
      <c r="G555" s="802"/>
      <c r="I555" s="235"/>
      <c r="K555" s="235"/>
      <c r="L555" s="236" t="s">
        <v>374</v>
      </c>
      <c r="O555" s="224">
        <v>3</v>
      </c>
    </row>
    <row r="556" spans="1:15" ht="12.75">
      <c r="A556" s="233"/>
      <c r="B556" s="237"/>
      <c r="C556" s="808" t="s">
        <v>375</v>
      </c>
      <c r="D556" s="809"/>
      <c r="E556" s="238">
        <v>3</v>
      </c>
      <c r="F556" s="239"/>
      <c r="G556" s="240"/>
      <c r="H556" s="241"/>
      <c r="I556" s="235"/>
      <c r="J556" s="242"/>
      <c r="K556" s="235"/>
      <c r="M556" s="236" t="s">
        <v>375</v>
      </c>
      <c r="O556" s="224"/>
    </row>
    <row r="557" spans="1:80" ht="22.5">
      <c r="A557" s="225">
        <v>216</v>
      </c>
      <c r="B557" s="226" t="s">
        <v>994</v>
      </c>
      <c r="C557" s="227" t="s">
        <v>376</v>
      </c>
      <c r="D557" s="228" t="s">
        <v>325</v>
      </c>
      <c r="E557" s="229">
        <v>1</v>
      </c>
      <c r="F557" s="229"/>
      <c r="G557" s="230">
        <f>E557*F557</f>
        <v>0</v>
      </c>
      <c r="H557" s="231">
        <v>0</v>
      </c>
      <c r="I557" s="232">
        <f>E557*H557</f>
        <v>0</v>
      </c>
      <c r="J557" s="231"/>
      <c r="K557" s="232">
        <f>E557*J557</f>
        <v>0</v>
      </c>
      <c r="O557" s="224">
        <v>2</v>
      </c>
      <c r="AA557" s="197">
        <v>12</v>
      </c>
      <c r="AB557" s="197">
        <v>0</v>
      </c>
      <c r="AC557" s="197">
        <v>32</v>
      </c>
      <c r="AZ557" s="197">
        <v>2</v>
      </c>
      <c r="BA557" s="197">
        <f>IF(AZ557=1,G557,0)</f>
        <v>0</v>
      </c>
      <c r="BB557" s="197">
        <f>IF(AZ557=2,G557,0)</f>
        <v>0</v>
      </c>
      <c r="BC557" s="197">
        <f>IF(AZ557=3,G557,0)</f>
        <v>0</v>
      </c>
      <c r="BD557" s="197">
        <f>IF(AZ557=4,G557,0)</f>
        <v>0</v>
      </c>
      <c r="BE557" s="197">
        <f>IF(AZ557=5,G557,0)</f>
        <v>0</v>
      </c>
      <c r="CA557" s="224">
        <v>12</v>
      </c>
      <c r="CB557" s="224">
        <v>0</v>
      </c>
    </row>
    <row r="558" spans="1:15" ht="22.5">
      <c r="A558" s="233"/>
      <c r="B558" s="234"/>
      <c r="C558" s="800" t="s">
        <v>377</v>
      </c>
      <c r="D558" s="801"/>
      <c r="E558" s="801"/>
      <c r="F558" s="801"/>
      <c r="G558" s="802"/>
      <c r="I558" s="235"/>
      <c r="K558" s="235"/>
      <c r="L558" s="236" t="s">
        <v>377</v>
      </c>
      <c r="O558" s="224">
        <v>3</v>
      </c>
    </row>
    <row r="559" spans="1:15" ht="12.75">
      <c r="A559" s="233"/>
      <c r="B559" s="234"/>
      <c r="C559" s="800" t="s">
        <v>378</v>
      </c>
      <c r="D559" s="801"/>
      <c r="E559" s="801"/>
      <c r="F559" s="801"/>
      <c r="G559" s="802"/>
      <c r="I559" s="235"/>
      <c r="K559" s="235"/>
      <c r="L559" s="236" t="s">
        <v>378</v>
      </c>
      <c r="O559" s="224">
        <v>3</v>
      </c>
    </row>
    <row r="560" spans="1:15" ht="12.75">
      <c r="A560" s="233"/>
      <c r="B560" s="237"/>
      <c r="C560" s="808" t="s">
        <v>993</v>
      </c>
      <c r="D560" s="809"/>
      <c r="E560" s="238">
        <v>1</v>
      </c>
      <c r="F560" s="239"/>
      <c r="G560" s="240"/>
      <c r="H560" s="241"/>
      <c r="I560" s="235"/>
      <c r="J560" s="242"/>
      <c r="K560" s="235"/>
      <c r="M560" s="236" t="s">
        <v>993</v>
      </c>
      <c r="O560" s="224"/>
    </row>
    <row r="561" spans="1:80" ht="22.5">
      <c r="A561" s="225">
        <v>217</v>
      </c>
      <c r="B561" s="226" t="s">
        <v>996</v>
      </c>
      <c r="C561" s="227" t="s">
        <v>379</v>
      </c>
      <c r="D561" s="228" t="s">
        <v>325</v>
      </c>
      <c r="E561" s="229">
        <v>1</v>
      </c>
      <c r="F561" s="229"/>
      <c r="G561" s="230">
        <f>E561*F561</f>
        <v>0</v>
      </c>
      <c r="H561" s="231">
        <v>0</v>
      </c>
      <c r="I561" s="232">
        <f>E561*H561</f>
        <v>0</v>
      </c>
      <c r="J561" s="231"/>
      <c r="K561" s="232">
        <f>E561*J561</f>
        <v>0</v>
      </c>
      <c r="O561" s="224">
        <v>2</v>
      </c>
      <c r="AA561" s="197">
        <v>12</v>
      </c>
      <c r="AB561" s="197">
        <v>0</v>
      </c>
      <c r="AC561" s="197">
        <v>33</v>
      </c>
      <c r="AZ561" s="197">
        <v>2</v>
      </c>
      <c r="BA561" s="197">
        <f>IF(AZ561=1,G561,0)</f>
        <v>0</v>
      </c>
      <c r="BB561" s="197">
        <f>IF(AZ561=2,G561,0)</f>
        <v>0</v>
      </c>
      <c r="BC561" s="197">
        <f>IF(AZ561=3,G561,0)</f>
        <v>0</v>
      </c>
      <c r="BD561" s="197">
        <f>IF(AZ561=4,G561,0)</f>
        <v>0</v>
      </c>
      <c r="BE561" s="197">
        <f>IF(AZ561=5,G561,0)</f>
        <v>0</v>
      </c>
      <c r="CA561" s="224">
        <v>12</v>
      </c>
      <c r="CB561" s="224">
        <v>0</v>
      </c>
    </row>
    <row r="562" spans="1:15" ht="22.5">
      <c r="A562" s="233"/>
      <c r="B562" s="234"/>
      <c r="C562" s="800" t="s">
        <v>380</v>
      </c>
      <c r="D562" s="801"/>
      <c r="E562" s="801"/>
      <c r="F562" s="801"/>
      <c r="G562" s="802"/>
      <c r="I562" s="235"/>
      <c r="K562" s="235"/>
      <c r="L562" s="236" t="s">
        <v>380</v>
      </c>
      <c r="O562" s="224">
        <v>3</v>
      </c>
    </row>
    <row r="563" spans="1:15" ht="12.75">
      <c r="A563" s="233"/>
      <c r="B563" s="234"/>
      <c r="C563" s="800" t="s">
        <v>381</v>
      </c>
      <c r="D563" s="801"/>
      <c r="E563" s="801"/>
      <c r="F563" s="801"/>
      <c r="G563" s="802"/>
      <c r="I563" s="235"/>
      <c r="K563" s="235"/>
      <c r="L563" s="236" t="s">
        <v>381</v>
      </c>
      <c r="O563" s="224">
        <v>3</v>
      </c>
    </row>
    <row r="564" spans="1:15" ht="12.75">
      <c r="A564" s="233"/>
      <c r="B564" s="237"/>
      <c r="C564" s="808" t="s">
        <v>993</v>
      </c>
      <c r="D564" s="809"/>
      <c r="E564" s="238">
        <v>1</v>
      </c>
      <c r="F564" s="239"/>
      <c r="G564" s="240"/>
      <c r="H564" s="241"/>
      <c r="I564" s="235"/>
      <c r="J564" s="242"/>
      <c r="K564" s="235"/>
      <c r="M564" s="236" t="s">
        <v>993</v>
      </c>
      <c r="O564" s="224"/>
    </row>
    <row r="565" spans="1:80" ht="22.5">
      <c r="A565" s="225">
        <v>218</v>
      </c>
      <c r="B565" s="226" t="s">
        <v>998</v>
      </c>
      <c r="C565" s="227" t="s">
        <v>382</v>
      </c>
      <c r="D565" s="228" t="s">
        <v>325</v>
      </c>
      <c r="E565" s="229">
        <v>1</v>
      </c>
      <c r="F565" s="229"/>
      <c r="G565" s="230">
        <f>E565*F565</f>
        <v>0</v>
      </c>
      <c r="H565" s="231">
        <v>0</v>
      </c>
      <c r="I565" s="232">
        <f>E565*H565</f>
        <v>0</v>
      </c>
      <c r="J565" s="231"/>
      <c r="K565" s="232">
        <f>E565*J565</f>
        <v>0</v>
      </c>
      <c r="O565" s="224">
        <v>2</v>
      </c>
      <c r="AA565" s="197">
        <v>12</v>
      </c>
      <c r="AB565" s="197">
        <v>0</v>
      </c>
      <c r="AC565" s="197">
        <v>34</v>
      </c>
      <c r="AZ565" s="197">
        <v>2</v>
      </c>
      <c r="BA565" s="197">
        <f>IF(AZ565=1,G565,0)</f>
        <v>0</v>
      </c>
      <c r="BB565" s="197">
        <f>IF(AZ565=2,G565,0)</f>
        <v>0</v>
      </c>
      <c r="BC565" s="197">
        <f>IF(AZ565=3,G565,0)</f>
        <v>0</v>
      </c>
      <c r="BD565" s="197">
        <f>IF(AZ565=4,G565,0)</f>
        <v>0</v>
      </c>
      <c r="BE565" s="197">
        <f>IF(AZ565=5,G565,0)</f>
        <v>0</v>
      </c>
      <c r="CA565" s="224">
        <v>12</v>
      </c>
      <c r="CB565" s="224">
        <v>0</v>
      </c>
    </row>
    <row r="566" spans="1:15" ht="22.5">
      <c r="A566" s="233"/>
      <c r="B566" s="234"/>
      <c r="C566" s="800" t="s">
        <v>380</v>
      </c>
      <c r="D566" s="801"/>
      <c r="E566" s="801"/>
      <c r="F566" s="801"/>
      <c r="G566" s="802"/>
      <c r="I566" s="235"/>
      <c r="K566" s="235"/>
      <c r="L566" s="236" t="s">
        <v>380</v>
      </c>
      <c r="O566" s="224">
        <v>3</v>
      </c>
    </row>
    <row r="567" spans="1:15" ht="12.75">
      <c r="A567" s="233"/>
      <c r="B567" s="234"/>
      <c r="C567" s="800" t="s">
        <v>381</v>
      </c>
      <c r="D567" s="801"/>
      <c r="E567" s="801"/>
      <c r="F567" s="801"/>
      <c r="G567" s="802"/>
      <c r="I567" s="235"/>
      <c r="K567" s="235"/>
      <c r="L567" s="236" t="s">
        <v>381</v>
      </c>
      <c r="O567" s="224">
        <v>3</v>
      </c>
    </row>
    <row r="568" spans="1:15" ht="12.75">
      <c r="A568" s="233"/>
      <c r="B568" s="237"/>
      <c r="C568" s="808" t="s">
        <v>993</v>
      </c>
      <c r="D568" s="809"/>
      <c r="E568" s="238">
        <v>1</v>
      </c>
      <c r="F568" s="239"/>
      <c r="G568" s="240"/>
      <c r="H568" s="241"/>
      <c r="I568" s="235"/>
      <c r="J568" s="242"/>
      <c r="K568" s="235"/>
      <c r="M568" s="236" t="s">
        <v>993</v>
      </c>
      <c r="O568" s="224"/>
    </row>
    <row r="569" spans="1:80" ht="22.5">
      <c r="A569" s="225">
        <v>219</v>
      </c>
      <c r="B569" s="226" t="s">
        <v>1003</v>
      </c>
      <c r="C569" s="227" t="s">
        <v>383</v>
      </c>
      <c r="D569" s="228" t="s">
        <v>325</v>
      </c>
      <c r="E569" s="229">
        <v>1</v>
      </c>
      <c r="F569" s="229"/>
      <c r="G569" s="230">
        <f>E569*F569</f>
        <v>0</v>
      </c>
      <c r="H569" s="231">
        <v>0</v>
      </c>
      <c r="I569" s="232">
        <f>E569*H569</f>
        <v>0</v>
      </c>
      <c r="J569" s="231"/>
      <c r="K569" s="232">
        <f>E569*J569</f>
        <v>0</v>
      </c>
      <c r="O569" s="224">
        <v>2</v>
      </c>
      <c r="AA569" s="197">
        <v>12</v>
      </c>
      <c r="AB569" s="197">
        <v>0</v>
      </c>
      <c r="AC569" s="197">
        <v>35</v>
      </c>
      <c r="AZ569" s="197">
        <v>2</v>
      </c>
      <c r="BA569" s="197">
        <f>IF(AZ569=1,G569,0)</f>
        <v>0</v>
      </c>
      <c r="BB569" s="197">
        <f>IF(AZ569=2,G569,0)</f>
        <v>0</v>
      </c>
      <c r="BC569" s="197">
        <f>IF(AZ569=3,G569,0)</f>
        <v>0</v>
      </c>
      <c r="BD569" s="197">
        <f>IF(AZ569=4,G569,0)</f>
        <v>0</v>
      </c>
      <c r="BE569" s="197">
        <f>IF(AZ569=5,G569,0)</f>
        <v>0</v>
      </c>
      <c r="CA569" s="224">
        <v>12</v>
      </c>
      <c r="CB569" s="224">
        <v>0</v>
      </c>
    </row>
    <row r="570" spans="1:15" ht="12.75">
      <c r="A570" s="233"/>
      <c r="B570" s="237"/>
      <c r="C570" s="808" t="s">
        <v>993</v>
      </c>
      <c r="D570" s="809"/>
      <c r="E570" s="238">
        <v>1</v>
      </c>
      <c r="F570" s="239"/>
      <c r="G570" s="240"/>
      <c r="H570" s="241"/>
      <c r="I570" s="235"/>
      <c r="J570" s="242"/>
      <c r="K570" s="235"/>
      <c r="M570" s="236" t="s">
        <v>993</v>
      </c>
      <c r="O570" s="224"/>
    </row>
    <row r="571" spans="1:80" ht="22.5">
      <c r="A571" s="225">
        <v>220</v>
      </c>
      <c r="B571" s="226" t="s">
        <v>1005</v>
      </c>
      <c r="C571" s="227" t="s">
        <v>384</v>
      </c>
      <c r="D571" s="228" t="s">
        <v>325</v>
      </c>
      <c r="E571" s="229">
        <v>1</v>
      </c>
      <c r="F571" s="229"/>
      <c r="G571" s="230">
        <f>E571*F571</f>
        <v>0</v>
      </c>
      <c r="H571" s="231">
        <v>0</v>
      </c>
      <c r="I571" s="232">
        <f>E571*H571</f>
        <v>0</v>
      </c>
      <c r="J571" s="231"/>
      <c r="K571" s="232">
        <f>E571*J571</f>
        <v>0</v>
      </c>
      <c r="O571" s="224">
        <v>2</v>
      </c>
      <c r="AA571" s="197">
        <v>12</v>
      </c>
      <c r="AB571" s="197">
        <v>0</v>
      </c>
      <c r="AC571" s="197">
        <v>36</v>
      </c>
      <c r="AZ571" s="197">
        <v>2</v>
      </c>
      <c r="BA571" s="197">
        <f>IF(AZ571=1,G571,0)</f>
        <v>0</v>
      </c>
      <c r="BB571" s="197">
        <f>IF(AZ571=2,G571,0)</f>
        <v>0</v>
      </c>
      <c r="BC571" s="197">
        <f>IF(AZ571=3,G571,0)</f>
        <v>0</v>
      </c>
      <c r="BD571" s="197">
        <f>IF(AZ571=4,G571,0)</f>
        <v>0</v>
      </c>
      <c r="BE571" s="197">
        <f>IF(AZ571=5,G571,0)</f>
        <v>0</v>
      </c>
      <c r="CA571" s="224">
        <v>12</v>
      </c>
      <c r="CB571" s="224">
        <v>0</v>
      </c>
    </row>
    <row r="572" spans="1:15" ht="12.75">
      <c r="A572" s="233"/>
      <c r="B572" s="234"/>
      <c r="C572" s="800" t="s">
        <v>385</v>
      </c>
      <c r="D572" s="801"/>
      <c r="E572" s="801"/>
      <c r="F572" s="801"/>
      <c r="G572" s="802"/>
      <c r="I572" s="235"/>
      <c r="K572" s="235"/>
      <c r="L572" s="236" t="s">
        <v>385</v>
      </c>
      <c r="O572" s="224">
        <v>3</v>
      </c>
    </row>
    <row r="573" spans="1:15" ht="12.75">
      <c r="A573" s="233"/>
      <c r="B573" s="234"/>
      <c r="C573" s="800" t="s">
        <v>386</v>
      </c>
      <c r="D573" s="801"/>
      <c r="E573" s="801"/>
      <c r="F573" s="801"/>
      <c r="G573" s="802"/>
      <c r="I573" s="235"/>
      <c r="K573" s="235"/>
      <c r="L573" s="236" t="s">
        <v>386</v>
      </c>
      <c r="O573" s="224">
        <v>3</v>
      </c>
    </row>
    <row r="574" spans="1:15" ht="12.75">
      <c r="A574" s="233"/>
      <c r="B574" s="234"/>
      <c r="C574" s="800" t="s">
        <v>387</v>
      </c>
      <c r="D574" s="801"/>
      <c r="E574" s="801"/>
      <c r="F574" s="801"/>
      <c r="G574" s="802"/>
      <c r="I574" s="235"/>
      <c r="K574" s="235"/>
      <c r="L574" s="236" t="s">
        <v>387</v>
      </c>
      <c r="O574" s="224">
        <v>3</v>
      </c>
    </row>
    <row r="575" spans="1:15" ht="12.75">
      <c r="A575" s="233"/>
      <c r="B575" s="234"/>
      <c r="C575" s="800" t="s">
        <v>388</v>
      </c>
      <c r="D575" s="801"/>
      <c r="E575" s="801"/>
      <c r="F575" s="801"/>
      <c r="G575" s="802"/>
      <c r="I575" s="235"/>
      <c r="K575" s="235"/>
      <c r="L575" s="236" t="s">
        <v>388</v>
      </c>
      <c r="O575" s="224">
        <v>3</v>
      </c>
    </row>
    <row r="576" spans="1:15" ht="12.75">
      <c r="A576" s="233"/>
      <c r="B576" s="237"/>
      <c r="C576" s="808" t="s">
        <v>993</v>
      </c>
      <c r="D576" s="809"/>
      <c r="E576" s="238">
        <v>1</v>
      </c>
      <c r="F576" s="239"/>
      <c r="G576" s="240"/>
      <c r="H576" s="241"/>
      <c r="I576" s="235"/>
      <c r="J576" s="242"/>
      <c r="K576" s="235"/>
      <c r="M576" s="236" t="s">
        <v>993</v>
      </c>
      <c r="O576" s="224"/>
    </row>
    <row r="577" spans="1:80" ht="12.75">
      <c r="A577" s="225">
        <v>221</v>
      </c>
      <c r="B577" s="226" t="s">
        <v>1007</v>
      </c>
      <c r="C577" s="227" t="s">
        <v>389</v>
      </c>
      <c r="D577" s="228" t="s">
        <v>325</v>
      </c>
      <c r="E577" s="229">
        <v>4</v>
      </c>
      <c r="F577" s="229"/>
      <c r="G577" s="230">
        <f>E577*F577</f>
        <v>0</v>
      </c>
      <c r="H577" s="231">
        <v>0</v>
      </c>
      <c r="I577" s="232">
        <f>E577*H577</f>
        <v>0</v>
      </c>
      <c r="J577" s="231"/>
      <c r="K577" s="232">
        <f>E577*J577</f>
        <v>0</v>
      </c>
      <c r="O577" s="224">
        <v>2</v>
      </c>
      <c r="AA577" s="197">
        <v>12</v>
      </c>
      <c r="AB577" s="197">
        <v>0</v>
      </c>
      <c r="AC577" s="197">
        <v>37</v>
      </c>
      <c r="AZ577" s="197">
        <v>2</v>
      </c>
      <c r="BA577" s="197">
        <f>IF(AZ577=1,G577,0)</f>
        <v>0</v>
      </c>
      <c r="BB577" s="197">
        <f>IF(AZ577=2,G577,0)</f>
        <v>0</v>
      </c>
      <c r="BC577" s="197">
        <f>IF(AZ577=3,G577,0)</f>
        <v>0</v>
      </c>
      <c r="BD577" s="197">
        <f>IF(AZ577=4,G577,0)</f>
        <v>0</v>
      </c>
      <c r="BE577" s="197">
        <f>IF(AZ577=5,G577,0)</f>
        <v>0</v>
      </c>
      <c r="CA577" s="224">
        <v>12</v>
      </c>
      <c r="CB577" s="224">
        <v>0</v>
      </c>
    </row>
    <row r="578" spans="1:15" ht="12.75">
      <c r="A578" s="233"/>
      <c r="B578" s="234"/>
      <c r="C578" s="800" t="s">
        <v>390</v>
      </c>
      <c r="D578" s="801"/>
      <c r="E578" s="801"/>
      <c r="F578" s="801"/>
      <c r="G578" s="802"/>
      <c r="I578" s="235"/>
      <c r="K578" s="235"/>
      <c r="L578" s="236" t="s">
        <v>390</v>
      </c>
      <c r="O578" s="224">
        <v>3</v>
      </c>
    </row>
    <row r="579" spans="1:15" ht="12.75">
      <c r="A579" s="233"/>
      <c r="B579" s="234"/>
      <c r="C579" s="800" t="s">
        <v>391</v>
      </c>
      <c r="D579" s="801"/>
      <c r="E579" s="801"/>
      <c r="F579" s="801"/>
      <c r="G579" s="802"/>
      <c r="I579" s="235"/>
      <c r="K579" s="235"/>
      <c r="L579" s="236" t="s">
        <v>391</v>
      </c>
      <c r="O579" s="224">
        <v>3</v>
      </c>
    </row>
    <row r="580" spans="1:15" ht="12.75">
      <c r="A580" s="233"/>
      <c r="B580" s="237"/>
      <c r="C580" s="808" t="s">
        <v>392</v>
      </c>
      <c r="D580" s="809"/>
      <c r="E580" s="238">
        <v>4</v>
      </c>
      <c r="F580" s="239"/>
      <c r="G580" s="240"/>
      <c r="H580" s="241"/>
      <c r="I580" s="235"/>
      <c r="J580" s="242"/>
      <c r="K580" s="235"/>
      <c r="M580" s="236" t="s">
        <v>392</v>
      </c>
      <c r="O580" s="224"/>
    </row>
    <row r="581" spans="1:80" ht="22.5">
      <c r="A581" s="225">
        <v>222</v>
      </c>
      <c r="B581" s="226" t="s">
        <v>1009</v>
      </c>
      <c r="C581" s="227" t="s">
        <v>393</v>
      </c>
      <c r="D581" s="228" t="s">
        <v>325</v>
      </c>
      <c r="E581" s="229">
        <v>4</v>
      </c>
      <c r="F581" s="229"/>
      <c r="G581" s="230">
        <f>E581*F581</f>
        <v>0</v>
      </c>
      <c r="H581" s="231">
        <v>0</v>
      </c>
      <c r="I581" s="232">
        <f>E581*H581</f>
        <v>0</v>
      </c>
      <c r="J581" s="231"/>
      <c r="K581" s="232">
        <f>E581*J581</f>
        <v>0</v>
      </c>
      <c r="O581" s="224">
        <v>2</v>
      </c>
      <c r="AA581" s="197">
        <v>12</v>
      </c>
      <c r="AB581" s="197">
        <v>0</v>
      </c>
      <c r="AC581" s="197">
        <v>38</v>
      </c>
      <c r="AZ581" s="197">
        <v>2</v>
      </c>
      <c r="BA581" s="197">
        <f>IF(AZ581=1,G581,0)</f>
        <v>0</v>
      </c>
      <c r="BB581" s="197">
        <f>IF(AZ581=2,G581,0)</f>
        <v>0</v>
      </c>
      <c r="BC581" s="197">
        <f>IF(AZ581=3,G581,0)</f>
        <v>0</v>
      </c>
      <c r="BD581" s="197">
        <f>IF(AZ581=4,G581,0)</f>
        <v>0</v>
      </c>
      <c r="BE581" s="197">
        <f>IF(AZ581=5,G581,0)</f>
        <v>0</v>
      </c>
      <c r="CA581" s="224">
        <v>12</v>
      </c>
      <c r="CB581" s="224">
        <v>0</v>
      </c>
    </row>
    <row r="582" spans="1:15" ht="22.5">
      <c r="A582" s="233"/>
      <c r="B582" s="234"/>
      <c r="C582" s="800" t="s">
        <v>394</v>
      </c>
      <c r="D582" s="801"/>
      <c r="E582" s="801"/>
      <c r="F582" s="801"/>
      <c r="G582" s="802"/>
      <c r="I582" s="235"/>
      <c r="K582" s="235"/>
      <c r="L582" s="236" t="s">
        <v>394</v>
      </c>
      <c r="O582" s="224">
        <v>3</v>
      </c>
    </row>
    <row r="583" spans="1:15" ht="12.75">
      <c r="A583" s="233"/>
      <c r="B583" s="237"/>
      <c r="C583" s="808" t="s">
        <v>392</v>
      </c>
      <c r="D583" s="809"/>
      <c r="E583" s="238">
        <v>4</v>
      </c>
      <c r="F583" s="239"/>
      <c r="G583" s="240"/>
      <c r="H583" s="241"/>
      <c r="I583" s="235"/>
      <c r="J583" s="242"/>
      <c r="K583" s="235"/>
      <c r="M583" s="236" t="s">
        <v>392</v>
      </c>
      <c r="O583" s="224"/>
    </row>
    <row r="584" spans="1:80" ht="22.5">
      <c r="A584" s="225">
        <v>223</v>
      </c>
      <c r="B584" s="226" t="s">
        <v>1011</v>
      </c>
      <c r="C584" s="227" t="s">
        <v>395</v>
      </c>
      <c r="D584" s="228" t="s">
        <v>325</v>
      </c>
      <c r="E584" s="229">
        <v>1</v>
      </c>
      <c r="F584" s="229"/>
      <c r="G584" s="230">
        <f>E584*F584</f>
        <v>0</v>
      </c>
      <c r="H584" s="231">
        <v>0</v>
      </c>
      <c r="I584" s="232">
        <f>E584*H584</f>
        <v>0</v>
      </c>
      <c r="J584" s="231"/>
      <c r="K584" s="232">
        <f>E584*J584</f>
        <v>0</v>
      </c>
      <c r="O584" s="224">
        <v>2</v>
      </c>
      <c r="AA584" s="197">
        <v>12</v>
      </c>
      <c r="AB584" s="197">
        <v>0</v>
      </c>
      <c r="AC584" s="197">
        <v>39</v>
      </c>
      <c r="AZ584" s="197">
        <v>2</v>
      </c>
      <c r="BA584" s="197">
        <f>IF(AZ584=1,G584,0)</f>
        <v>0</v>
      </c>
      <c r="BB584" s="197">
        <f>IF(AZ584=2,G584,0)</f>
        <v>0</v>
      </c>
      <c r="BC584" s="197">
        <f>IF(AZ584=3,G584,0)</f>
        <v>0</v>
      </c>
      <c r="BD584" s="197">
        <f>IF(AZ584=4,G584,0)</f>
        <v>0</v>
      </c>
      <c r="BE584" s="197">
        <f>IF(AZ584=5,G584,0)</f>
        <v>0</v>
      </c>
      <c r="CA584" s="224">
        <v>12</v>
      </c>
      <c r="CB584" s="224">
        <v>0</v>
      </c>
    </row>
    <row r="585" spans="1:15" ht="12.75">
      <c r="A585" s="233"/>
      <c r="B585" s="237"/>
      <c r="C585" s="808" t="s">
        <v>993</v>
      </c>
      <c r="D585" s="809"/>
      <c r="E585" s="238">
        <v>1</v>
      </c>
      <c r="F585" s="239"/>
      <c r="G585" s="240"/>
      <c r="H585" s="241"/>
      <c r="I585" s="235"/>
      <c r="J585" s="242"/>
      <c r="K585" s="235"/>
      <c r="M585" s="236" t="s">
        <v>993</v>
      </c>
      <c r="O585" s="224"/>
    </row>
    <row r="586" spans="1:80" ht="22.5">
      <c r="A586" s="225">
        <v>224</v>
      </c>
      <c r="B586" s="226" t="s">
        <v>1014</v>
      </c>
      <c r="C586" s="227" t="s">
        <v>396</v>
      </c>
      <c r="D586" s="228" t="s">
        <v>325</v>
      </c>
      <c r="E586" s="229">
        <v>2</v>
      </c>
      <c r="F586" s="229"/>
      <c r="G586" s="230">
        <f>E586*F586</f>
        <v>0</v>
      </c>
      <c r="H586" s="231">
        <v>0</v>
      </c>
      <c r="I586" s="232">
        <f>E586*H586</f>
        <v>0</v>
      </c>
      <c r="J586" s="231"/>
      <c r="K586" s="232">
        <f>E586*J586</f>
        <v>0</v>
      </c>
      <c r="O586" s="224">
        <v>2</v>
      </c>
      <c r="AA586" s="197">
        <v>12</v>
      </c>
      <c r="AB586" s="197">
        <v>0</v>
      </c>
      <c r="AC586" s="197">
        <v>40</v>
      </c>
      <c r="AZ586" s="197">
        <v>2</v>
      </c>
      <c r="BA586" s="197">
        <f>IF(AZ586=1,G586,0)</f>
        <v>0</v>
      </c>
      <c r="BB586" s="197">
        <f>IF(AZ586=2,G586,0)</f>
        <v>0</v>
      </c>
      <c r="BC586" s="197">
        <f>IF(AZ586=3,G586,0)</f>
        <v>0</v>
      </c>
      <c r="BD586" s="197">
        <f>IF(AZ586=4,G586,0)</f>
        <v>0</v>
      </c>
      <c r="BE586" s="197">
        <f>IF(AZ586=5,G586,0)</f>
        <v>0</v>
      </c>
      <c r="CA586" s="224">
        <v>12</v>
      </c>
      <c r="CB586" s="224">
        <v>0</v>
      </c>
    </row>
    <row r="587" spans="1:15" ht="22.5">
      <c r="A587" s="233"/>
      <c r="B587" s="234"/>
      <c r="C587" s="800" t="s">
        <v>380</v>
      </c>
      <c r="D587" s="801"/>
      <c r="E587" s="801"/>
      <c r="F587" s="801"/>
      <c r="G587" s="802"/>
      <c r="I587" s="235"/>
      <c r="K587" s="235"/>
      <c r="L587" s="236" t="s">
        <v>380</v>
      </c>
      <c r="O587" s="224">
        <v>3</v>
      </c>
    </row>
    <row r="588" spans="1:15" ht="12.75">
      <c r="A588" s="233"/>
      <c r="B588" s="234"/>
      <c r="C588" s="800" t="s">
        <v>381</v>
      </c>
      <c r="D588" s="801"/>
      <c r="E588" s="801"/>
      <c r="F588" s="801"/>
      <c r="G588" s="802"/>
      <c r="I588" s="235"/>
      <c r="K588" s="235"/>
      <c r="L588" s="236" t="s">
        <v>381</v>
      </c>
      <c r="O588" s="224">
        <v>3</v>
      </c>
    </row>
    <row r="589" spans="1:15" ht="12.75">
      <c r="A589" s="233"/>
      <c r="B589" s="237"/>
      <c r="C589" s="808" t="s">
        <v>990</v>
      </c>
      <c r="D589" s="809"/>
      <c r="E589" s="238">
        <v>2</v>
      </c>
      <c r="F589" s="239"/>
      <c r="G589" s="240"/>
      <c r="H589" s="241"/>
      <c r="I589" s="235"/>
      <c r="J589" s="242"/>
      <c r="K589" s="235"/>
      <c r="M589" s="236" t="s">
        <v>990</v>
      </c>
      <c r="O589" s="224"/>
    </row>
    <row r="590" spans="1:80" ht="12.75">
      <c r="A590" s="225">
        <v>225</v>
      </c>
      <c r="B590" s="226" t="s">
        <v>1016</v>
      </c>
      <c r="C590" s="227" t="s">
        <v>397</v>
      </c>
      <c r="D590" s="228" t="s">
        <v>325</v>
      </c>
      <c r="E590" s="229">
        <v>1</v>
      </c>
      <c r="F590" s="229"/>
      <c r="G590" s="230">
        <f>E590*F590</f>
        <v>0</v>
      </c>
      <c r="H590" s="231">
        <v>0</v>
      </c>
      <c r="I590" s="232">
        <f>E590*H590</f>
        <v>0</v>
      </c>
      <c r="J590" s="231"/>
      <c r="K590" s="232">
        <f>E590*J590</f>
        <v>0</v>
      </c>
      <c r="O590" s="224">
        <v>2</v>
      </c>
      <c r="AA590" s="197">
        <v>12</v>
      </c>
      <c r="AB590" s="197">
        <v>0</v>
      </c>
      <c r="AC590" s="197">
        <v>41</v>
      </c>
      <c r="AZ590" s="197">
        <v>2</v>
      </c>
      <c r="BA590" s="197">
        <f>IF(AZ590=1,G590,0)</f>
        <v>0</v>
      </c>
      <c r="BB590" s="197">
        <f>IF(AZ590=2,G590,0)</f>
        <v>0</v>
      </c>
      <c r="BC590" s="197">
        <f>IF(AZ590=3,G590,0)</f>
        <v>0</v>
      </c>
      <c r="BD590" s="197">
        <f>IF(AZ590=4,G590,0)</f>
        <v>0</v>
      </c>
      <c r="BE590" s="197">
        <f>IF(AZ590=5,G590,0)</f>
        <v>0</v>
      </c>
      <c r="CA590" s="224">
        <v>12</v>
      </c>
      <c r="CB590" s="224">
        <v>0</v>
      </c>
    </row>
    <row r="591" spans="1:15" ht="12.75">
      <c r="A591" s="233"/>
      <c r="B591" s="237"/>
      <c r="C591" s="808" t="s">
        <v>993</v>
      </c>
      <c r="D591" s="809"/>
      <c r="E591" s="238">
        <v>1</v>
      </c>
      <c r="F591" s="239"/>
      <c r="G591" s="240"/>
      <c r="H591" s="241"/>
      <c r="I591" s="235"/>
      <c r="J591" s="242"/>
      <c r="K591" s="235"/>
      <c r="M591" s="236" t="s">
        <v>993</v>
      </c>
      <c r="O591" s="224"/>
    </row>
    <row r="592" spans="1:80" ht="12.75">
      <c r="A592" s="225">
        <v>226</v>
      </c>
      <c r="B592" s="226" t="s">
        <v>398</v>
      </c>
      <c r="C592" s="227" t="s">
        <v>399</v>
      </c>
      <c r="D592" s="228" t="s">
        <v>325</v>
      </c>
      <c r="E592" s="229">
        <v>1</v>
      </c>
      <c r="F592" s="229"/>
      <c r="G592" s="230">
        <f>E592*F592</f>
        <v>0</v>
      </c>
      <c r="H592" s="231">
        <v>0</v>
      </c>
      <c r="I592" s="232">
        <f>E592*H592</f>
        <v>0</v>
      </c>
      <c r="J592" s="231"/>
      <c r="K592" s="232">
        <f>E592*J592</f>
        <v>0</v>
      </c>
      <c r="O592" s="224">
        <v>2</v>
      </c>
      <c r="AA592" s="197">
        <v>12</v>
      </c>
      <c r="AB592" s="197">
        <v>0</v>
      </c>
      <c r="AC592" s="197">
        <v>42</v>
      </c>
      <c r="AZ592" s="197">
        <v>2</v>
      </c>
      <c r="BA592" s="197">
        <f>IF(AZ592=1,G592,0)</f>
        <v>0</v>
      </c>
      <c r="BB592" s="197">
        <f>IF(AZ592=2,G592,0)</f>
        <v>0</v>
      </c>
      <c r="BC592" s="197">
        <f>IF(AZ592=3,G592,0)</f>
        <v>0</v>
      </c>
      <c r="BD592" s="197">
        <f>IF(AZ592=4,G592,0)</f>
        <v>0</v>
      </c>
      <c r="BE592" s="197">
        <f>IF(AZ592=5,G592,0)</f>
        <v>0</v>
      </c>
      <c r="CA592" s="224">
        <v>12</v>
      </c>
      <c r="CB592" s="224">
        <v>0</v>
      </c>
    </row>
    <row r="593" spans="1:15" ht="12.75">
      <c r="A593" s="233"/>
      <c r="B593" s="237"/>
      <c r="C593" s="808" t="s">
        <v>993</v>
      </c>
      <c r="D593" s="809"/>
      <c r="E593" s="238">
        <v>1</v>
      </c>
      <c r="F593" s="239"/>
      <c r="G593" s="240"/>
      <c r="H593" s="241"/>
      <c r="I593" s="235"/>
      <c r="J593" s="242"/>
      <c r="K593" s="235"/>
      <c r="M593" s="236" t="s">
        <v>993</v>
      </c>
      <c r="O593" s="224"/>
    </row>
    <row r="594" spans="1:80" ht="22.5">
      <c r="A594" s="225">
        <v>227</v>
      </c>
      <c r="B594" s="226" t="s">
        <v>400</v>
      </c>
      <c r="C594" s="227" t="s">
        <v>401</v>
      </c>
      <c r="D594" s="228" t="s">
        <v>325</v>
      </c>
      <c r="E594" s="229">
        <v>4</v>
      </c>
      <c r="F594" s="229"/>
      <c r="G594" s="230">
        <f>E594*F594</f>
        <v>0</v>
      </c>
      <c r="H594" s="231">
        <v>0</v>
      </c>
      <c r="I594" s="232">
        <f>E594*H594</f>
        <v>0</v>
      </c>
      <c r="J594" s="231"/>
      <c r="K594" s="232">
        <f>E594*J594</f>
        <v>0</v>
      </c>
      <c r="O594" s="224">
        <v>2</v>
      </c>
      <c r="AA594" s="197">
        <v>12</v>
      </c>
      <c r="AB594" s="197">
        <v>0</v>
      </c>
      <c r="AC594" s="197">
        <v>43</v>
      </c>
      <c r="AZ594" s="197">
        <v>2</v>
      </c>
      <c r="BA594" s="197">
        <f>IF(AZ594=1,G594,0)</f>
        <v>0</v>
      </c>
      <c r="BB594" s="197">
        <f>IF(AZ594=2,G594,0)</f>
        <v>0</v>
      </c>
      <c r="BC594" s="197">
        <f>IF(AZ594=3,G594,0)</f>
        <v>0</v>
      </c>
      <c r="BD594" s="197">
        <f>IF(AZ594=4,G594,0)</f>
        <v>0</v>
      </c>
      <c r="BE594" s="197">
        <f>IF(AZ594=5,G594,0)</f>
        <v>0</v>
      </c>
      <c r="CA594" s="224">
        <v>12</v>
      </c>
      <c r="CB594" s="224">
        <v>0</v>
      </c>
    </row>
    <row r="595" spans="1:15" ht="12.75">
      <c r="A595" s="233"/>
      <c r="B595" s="237"/>
      <c r="C595" s="808" t="s">
        <v>392</v>
      </c>
      <c r="D595" s="809"/>
      <c r="E595" s="238">
        <v>4</v>
      </c>
      <c r="F595" s="239"/>
      <c r="G595" s="240"/>
      <c r="H595" s="241"/>
      <c r="I595" s="235"/>
      <c r="J595" s="242"/>
      <c r="K595" s="235"/>
      <c r="M595" s="236" t="s">
        <v>392</v>
      </c>
      <c r="O595" s="224"/>
    </row>
    <row r="596" spans="1:80" ht="22.5">
      <c r="A596" s="225">
        <v>228</v>
      </c>
      <c r="B596" s="226" t="s">
        <v>402</v>
      </c>
      <c r="C596" s="227" t="s">
        <v>403</v>
      </c>
      <c r="D596" s="228" t="s">
        <v>325</v>
      </c>
      <c r="E596" s="229">
        <v>3</v>
      </c>
      <c r="F596" s="229"/>
      <c r="G596" s="230">
        <f>E596*F596</f>
        <v>0</v>
      </c>
      <c r="H596" s="231">
        <v>0</v>
      </c>
      <c r="I596" s="232">
        <f>E596*H596</f>
        <v>0</v>
      </c>
      <c r="J596" s="231"/>
      <c r="K596" s="232">
        <f>E596*J596</f>
        <v>0</v>
      </c>
      <c r="O596" s="224">
        <v>2</v>
      </c>
      <c r="AA596" s="197">
        <v>12</v>
      </c>
      <c r="AB596" s="197">
        <v>0</v>
      </c>
      <c r="AC596" s="197">
        <v>44</v>
      </c>
      <c r="AZ596" s="197">
        <v>2</v>
      </c>
      <c r="BA596" s="197">
        <f>IF(AZ596=1,G596,0)</f>
        <v>0</v>
      </c>
      <c r="BB596" s="197">
        <f>IF(AZ596=2,G596,0)</f>
        <v>0</v>
      </c>
      <c r="BC596" s="197">
        <f>IF(AZ596=3,G596,0)</f>
        <v>0</v>
      </c>
      <c r="BD596" s="197">
        <f>IF(AZ596=4,G596,0)</f>
        <v>0</v>
      </c>
      <c r="BE596" s="197">
        <f>IF(AZ596=5,G596,0)</f>
        <v>0</v>
      </c>
      <c r="CA596" s="224">
        <v>12</v>
      </c>
      <c r="CB596" s="224">
        <v>0</v>
      </c>
    </row>
    <row r="597" spans="1:15" ht="22.5">
      <c r="A597" s="233"/>
      <c r="B597" s="234"/>
      <c r="C597" s="800" t="s">
        <v>404</v>
      </c>
      <c r="D597" s="801"/>
      <c r="E597" s="801"/>
      <c r="F597" s="801"/>
      <c r="G597" s="802"/>
      <c r="I597" s="235"/>
      <c r="K597" s="235"/>
      <c r="L597" s="236" t="s">
        <v>404</v>
      </c>
      <c r="O597" s="224">
        <v>3</v>
      </c>
    </row>
    <row r="598" spans="1:15" ht="12.75">
      <c r="A598" s="233"/>
      <c r="B598" s="234"/>
      <c r="C598" s="800" t="s">
        <v>405</v>
      </c>
      <c r="D598" s="801"/>
      <c r="E598" s="801"/>
      <c r="F598" s="801"/>
      <c r="G598" s="802"/>
      <c r="I598" s="235"/>
      <c r="K598" s="235"/>
      <c r="L598" s="236" t="s">
        <v>405</v>
      </c>
      <c r="O598" s="224">
        <v>3</v>
      </c>
    </row>
    <row r="599" spans="1:15" ht="12.75">
      <c r="A599" s="233"/>
      <c r="B599" s="237"/>
      <c r="C599" s="808" t="s">
        <v>375</v>
      </c>
      <c r="D599" s="809"/>
      <c r="E599" s="238">
        <v>3</v>
      </c>
      <c r="F599" s="239"/>
      <c r="G599" s="240"/>
      <c r="H599" s="241"/>
      <c r="I599" s="235"/>
      <c r="J599" s="242"/>
      <c r="K599" s="235"/>
      <c r="M599" s="236" t="s">
        <v>375</v>
      </c>
      <c r="O599" s="224"/>
    </row>
    <row r="600" spans="1:80" ht="22.5">
      <c r="A600" s="225">
        <v>229</v>
      </c>
      <c r="B600" s="226" t="s">
        <v>406</v>
      </c>
      <c r="C600" s="227" t="s">
        <v>407</v>
      </c>
      <c r="D600" s="228" t="s">
        <v>325</v>
      </c>
      <c r="E600" s="229">
        <v>1</v>
      </c>
      <c r="F600" s="229"/>
      <c r="G600" s="230">
        <f>E600*F600</f>
        <v>0</v>
      </c>
      <c r="H600" s="231">
        <v>0</v>
      </c>
      <c r="I600" s="232">
        <f>E600*H600</f>
        <v>0</v>
      </c>
      <c r="J600" s="231"/>
      <c r="K600" s="232">
        <f>E600*J600</f>
        <v>0</v>
      </c>
      <c r="O600" s="224">
        <v>2</v>
      </c>
      <c r="AA600" s="197">
        <v>12</v>
      </c>
      <c r="AB600" s="197">
        <v>0</v>
      </c>
      <c r="AC600" s="197">
        <v>45</v>
      </c>
      <c r="AZ600" s="197">
        <v>2</v>
      </c>
      <c r="BA600" s="197">
        <f>IF(AZ600=1,G600,0)</f>
        <v>0</v>
      </c>
      <c r="BB600" s="197">
        <f>IF(AZ600=2,G600,0)</f>
        <v>0</v>
      </c>
      <c r="BC600" s="197">
        <f>IF(AZ600=3,G600,0)</f>
        <v>0</v>
      </c>
      <c r="BD600" s="197">
        <f>IF(AZ600=4,G600,0)</f>
        <v>0</v>
      </c>
      <c r="BE600" s="197">
        <f>IF(AZ600=5,G600,0)</f>
        <v>0</v>
      </c>
      <c r="CA600" s="224">
        <v>12</v>
      </c>
      <c r="CB600" s="224">
        <v>0</v>
      </c>
    </row>
    <row r="601" spans="1:15" ht="12.75">
      <c r="A601" s="233"/>
      <c r="B601" s="237"/>
      <c r="C601" s="808" t="s">
        <v>993</v>
      </c>
      <c r="D601" s="809"/>
      <c r="E601" s="238">
        <v>1</v>
      </c>
      <c r="F601" s="239"/>
      <c r="G601" s="240"/>
      <c r="H601" s="241"/>
      <c r="I601" s="235"/>
      <c r="J601" s="242"/>
      <c r="K601" s="235"/>
      <c r="M601" s="236" t="s">
        <v>993</v>
      </c>
      <c r="O601" s="224"/>
    </row>
    <row r="602" spans="1:80" ht="22.5">
      <c r="A602" s="225">
        <v>230</v>
      </c>
      <c r="B602" s="226" t="s">
        <v>408</v>
      </c>
      <c r="C602" s="227" t="s">
        <v>409</v>
      </c>
      <c r="D602" s="228" t="s">
        <v>325</v>
      </c>
      <c r="E602" s="229">
        <v>2</v>
      </c>
      <c r="F602" s="229"/>
      <c r="G602" s="230">
        <f>E602*F602</f>
        <v>0</v>
      </c>
      <c r="H602" s="231">
        <v>0</v>
      </c>
      <c r="I602" s="232">
        <f>E602*H602</f>
        <v>0</v>
      </c>
      <c r="J602" s="231"/>
      <c r="K602" s="232">
        <f>E602*J602</f>
        <v>0</v>
      </c>
      <c r="O602" s="224">
        <v>2</v>
      </c>
      <c r="AA602" s="197">
        <v>12</v>
      </c>
      <c r="AB602" s="197">
        <v>0</v>
      </c>
      <c r="AC602" s="197">
        <v>46</v>
      </c>
      <c r="AZ602" s="197">
        <v>2</v>
      </c>
      <c r="BA602" s="197">
        <f>IF(AZ602=1,G602,0)</f>
        <v>0</v>
      </c>
      <c r="BB602" s="197">
        <f>IF(AZ602=2,G602,0)</f>
        <v>0</v>
      </c>
      <c r="BC602" s="197">
        <f>IF(AZ602=3,G602,0)</f>
        <v>0</v>
      </c>
      <c r="BD602" s="197">
        <f>IF(AZ602=4,G602,0)</f>
        <v>0</v>
      </c>
      <c r="BE602" s="197">
        <f>IF(AZ602=5,G602,0)</f>
        <v>0</v>
      </c>
      <c r="CA602" s="224">
        <v>12</v>
      </c>
      <c r="CB602" s="224">
        <v>0</v>
      </c>
    </row>
    <row r="603" spans="1:15" ht="12.75">
      <c r="A603" s="233"/>
      <c r="B603" s="237"/>
      <c r="C603" s="808" t="s">
        <v>990</v>
      </c>
      <c r="D603" s="809"/>
      <c r="E603" s="238">
        <v>2</v>
      </c>
      <c r="F603" s="239"/>
      <c r="G603" s="240"/>
      <c r="H603" s="241"/>
      <c r="I603" s="235"/>
      <c r="J603" s="242"/>
      <c r="K603" s="235"/>
      <c r="M603" s="236" t="s">
        <v>990</v>
      </c>
      <c r="O603" s="224"/>
    </row>
    <row r="604" spans="1:80" ht="12.75">
      <c r="A604" s="225">
        <v>231</v>
      </c>
      <c r="B604" s="226" t="s">
        <v>410</v>
      </c>
      <c r="C604" s="227" t="s">
        <v>411</v>
      </c>
      <c r="D604" s="228" t="s">
        <v>325</v>
      </c>
      <c r="E604" s="229">
        <v>2</v>
      </c>
      <c r="F604" s="229"/>
      <c r="G604" s="230">
        <f>E604*F604</f>
        <v>0</v>
      </c>
      <c r="H604" s="231">
        <v>0</v>
      </c>
      <c r="I604" s="232">
        <f>E604*H604</f>
        <v>0</v>
      </c>
      <c r="J604" s="231"/>
      <c r="K604" s="232">
        <f>E604*J604</f>
        <v>0</v>
      </c>
      <c r="O604" s="224">
        <v>2</v>
      </c>
      <c r="AA604" s="197">
        <v>12</v>
      </c>
      <c r="AB604" s="197">
        <v>0</v>
      </c>
      <c r="AC604" s="197">
        <v>47</v>
      </c>
      <c r="AZ604" s="197">
        <v>2</v>
      </c>
      <c r="BA604" s="197">
        <f>IF(AZ604=1,G604,0)</f>
        <v>0</v>
      </c>
      <c r="BB604" s="197">
        <f>IF(AZ604=2,G604,0)</f>
        <v>0</v>
      </c>
      <c r="BC604" s="197">
        <f>IF(AZ604=3,G604,0)</f>
        <v>0</v>
      </c>
      <c r="BD604" s="197">
        <f>IF(AZ604=4,G604,0)</f>
        <v>0</v>
      </c>
      <c r="BE604" s="197">
        <f>IF(AZ604=5,G604,0)</f>
        <v>0</v>
      </c>
      <c r="CA604" s="224">
        <v>12</v>
      </c>
      <c r="CB604" s="224">
        <v>0</v>
      </c>
    </row>
    <row r="605" spans="1:15" ht="12.75">
      <c r="A605" s="233"/>
      <c r="B605" s="237"/>
      <c r="C605" s="808" t="s">
        <v>990</v>
      </c>
      <c r="D605" s="809"/>
      <c r="E605" s="238">
        <v>2</v>
      </c>
      <c r="F605" s="239"/>
      <c r="G605" s="240"/>
      <c r="H605" s="241"/>
      <c r="I605" s="235"/>
      <c r="J605" s="242"/>
      <c r="K605" s="235"/>
      <c r="M605" s="236" t="s">
        <v>990</v>
      </c>
      <c r="O605" s="224"/>
    </row>
    <row r="606" spans="1:80" ht="12.75">
      <c r="A606" s="225">
        <v>232</v>
      </c>
      <c r="B606" s="226" t="s">
        <v>412</v>
      </c>
      <c r="C606" s="227" t="s">
        <v>413</v>
      </c>
      <c r="D606" s="228" t="s">
        <v>325</v>
      </c>
      <c r="E606" s="229">
        <v>6</v>
      </c>
      <c r="F606" s="229"/>
      <c r="G606" s="230">
        <f>E606*F606</f>
        <v>0</v>
      </c>
      <c r="H606" s="231">
        <v>0</v>
      </c>
      <c r="I606" s="232">
        <f>E606*H606</f>
        <v>0</v>
      </c>
      <c r="J606" s="231"/>
      <c r="K606" s="232">
        <f>E606*J606</f>
        <v>0</v>
      </c>
      <c r="O606" s="224">
        <v>2</v>
      </c>
      <c r="AA606" s="197">
        <v>12</v>
      </c>
      <c r="AB606" s="197">
        <v>0</v>
      </c>
      <c r="AC606" s="197">
        <v>48</v>
      </c>
      <c r="AZ606" s="197">
        <v>2</v>
      </c>
      <c r="BA606" s="197">
        <f>IF(AZ606=1,G606,0)</f>
        <v>0</v>
      </c>
      <c r="BB606" s="197">
        <f>IF(AZ606=2,G606,0)</f>
        <v>0</v>
      </c>
      <c r="BC606" s="197">
        <f>IF(AZ606=3,G606,0)</f>
        <v>0</v>
      </c>
      <c r="BD606" s="197">
        <f>IF(AZ606=4,G606,0)</f>
        <v>0</v>
      </c>
      <c r="BE606" s="197">
        <f>IF(AZ606=5,G606,0)</f>
        <v>0</v>
      </c>
      <c r="CA606" s="224">
        <v>12</v>
      </c>
      <c r="CB606" s="224">
        <v>0</v>
      </c>
    </row>
    <row r="607" spans="1:15" ht="12.75">
      <c r="A607" s="233"/>
      <c r="B607" s="237"/>
      <c r="C607" s="808" t="s">
        <v>1013</v>
      </c>
      <c r="D607" s="809"/>
      <c r="E607" s="238">
        <v>6</v>
      </c>
      <c r="F607" s="239"/>
      <c r="G607" s="240"/>
      <c r="H607" s="241"/>
      <c r="I607" s="235"/>
      <c r="J607" s="242"/>
      <c r="K607" s="235"/>
      <c r="M607" s="236" t="s">
        <v>1013</v>
      </c>
      <c r="O607" s="224"/>
    </row>
    <row r="608" spans="1:80" ht="22.5">
      <c r="A608" s="225">
        <v>233</v>
      </c>
      <c r="B608" s="226" t="s">
        <v>414</v>
      </c>
      <c r="C608" s="227" t="s">
        <v>1594</v>
      </c>
      <c r="D608" s="228" t="s">
        <v>325</v>
      </c>
      <c r="E608" s="229">
        <v>3</v>
      </c>
      <c r="F608" s="229"/>
      <c r="G608" s="230">
        <f>E608*F608</f>
        <v>0</v>
      </c>
      <c r="H608" s="231">
        <v>0</v>
      </c>
      <c r="I608" s="232">
        <f>E608*H608</f>
        <v>0</v>
      </c>
      <c r="J608" s="231"/>
      <c r="K608" s="232">
        <f>E608*J608</f>
        <v>0</v>
      </c>
      <c r="O608" s="224">
        <v>2</v>
      </c>
      <c r="AA608" s="197">
        <v>12</v>
      </c>
      <c r="AB608" s="197">
        <v>0</v>
      </c>
      <c r="AC608" s="197">
        <v>49</v>
      </c>
      <c r="AZ608" s="197">
        <v>2</v>
      </c>
      <c r="BA608" s="197">
        <f>IF(AZ608=1,G608,0)</f>
        <v>0</v>
      </c>
      <c r="BB608" s="197">
        <f>IF(AZ608=2,G608,0)</f>
        <v>0</v>
      </c>
      <c r="BC608" s="197">
        <f>IF(AZ608=3,G608,0)</f>
        <v>0</v>
      </c>
      <c r="BD608" s="197">
        <f>IF(AZ608=4,G608,0)</f>
        <v>0</v>
      </c>
      <c r="BE608" s="197">
        <f>IF(AZ608=5,G608,0)</f>
        <v>0</v>
      </c>
      <c r="CA608" s="224">
        <v>12</v>
      </c>
      <c r="CB608" s="224">
        <v>0</v>
      </c>
    </row>
    <row r="609" spans="1:15" ht="12.75">
      <c r="A609" s="233"/>
      <c r="B609" s="237"/>
      <c r="C609" s="808" t="s">
        <v>375</v>
      </c>
      <c r="D609" s="809"/>
      <c r="E609" s="238">
        <v>3</v>
      </c>
      <c r="F609" s="239"/>
      <c r="G609" s="240"/>
      <c r="H609" s="241"/>
      <c r="I609" s="235"/>
      <c r="J609" s="242"/>
      <c r="K609" s="235"/>
      <c r="M609" s="236" t="s">
        <v>375</v>
      </c>
      <c r="O609" s="224"/>
    </row>
    <row r="610" spans="1:80" ht="22.5">
      <c r="A610" s="225">
        <v>234</v>
      </c>
      <c r="B610" s="226" t="s">
        <v>1595</v>
      </c>
      <c r="C610" s="227" t="s">
        <v>1596</v>
      </c>
      <c r="D610" s="228" t="s">
        <v>325</v>
      </c>
      <c r="E610" s="229">
        <v>3</v>
      </c>
      <c r="F610" s="229"/>
      <c r="G610" s="230">
        <f>E610*F610</f>
        <v>0</v>
      </c>
      <c r="H610" s="231">
        <v>0</v>
      </c>
      <c r="I610" s="232">
        <f>E610*H610</f>
        <v>0</v>
      </c>
      <c r="J610" s="231"/>
      <c r="K610" s="232">
        <f>E610*J610</f>
        <v>0</v>
      </c>
      <c r="O610" s="224">
        <v>2</v>
      </c>
      <c r="AA610" s="197">
        <v>12</v>
      </c>
      <c r="AB610" s="197">
        <v>0</v>
      </c>
      <c r="AC610" s="197">
        <v>50</v>
      </c>
      <c r="AZ610" s="197">
        <v>2</v>
      </c>
      <c r="BA610" s="197">
        <f>IF(AZ610=1,G610,0)</f>
        <v>0</v>
      </c>
      <c r="BB610" s="197">
        <f>IF(AZ610=2,G610,0)</f>
        <v>0</v>
      </c>
      <c r="BC610" s="197">
        <f>IF(AZ610=3,G610,0)</f>
        <v>0</v>
      </c>
      <c r="BD610" s="197">
        <f>IF(AZ610=4,G610,0)</f>
        <v>0</v>
      </c>
      <c r="BE610" s="197">
        <f>IF(AZ610=5,G610,0)</f>
        <v>0</v>
      </c>
      <c r="CA610" s="224">
        <v>12</v>
      </c>
      <c r="CB610" s="224">
        <v>0</v>
      </c>
    </row>
    <row r="611" spans="1:15" ht="12.75">
      <c r="A611" s="233"/>
      <c r="B611" s="237"/>
      <c r="C611" s="808" t="s">
        <v>375</v>
      </c>
      <c r="D611" s="809"/>
      <c r="E611" s="238">
        <v>3</v>
      </c>
      <c r="F611" s="239"/>
      <c r="G611" s="240"/>
      <c r="H611" s="241"/>
      <c r="I611" s="235"/>
      <c r="J611" s="242"/>
      <c r="K611" s="235"/>
      <c r="M611" s="236" t="s">
        <v>375</v>
      </c>
      <c r="O611" s="224"/>
    </row>
    <row r="612" spans="1:80" ht="22.5">
      <c r="A612" s="225">
        <v>235</v>
      </c>
      <c r="B612" s="226" t="s">
        <v>1597</v>
      </c>
      <c r="C612" s="227" t="s">
        <v>1598</v>
      </c>
      <c r="D612" s="228" t="s">
        <v>325</v>
      </c>
      <c r="E612" s="229">
        <v>2</v>
      </c>
      <c r="F612" s="229"/>
      <c r="G612" s="230">
        <f>E612*F612</f>
        <v>0</v>
      </c>
      <c r="H612" s="231">
        <v>0</v>
      </c>
      <c r="I612" s="232">
        <f>E612*H612</f>
        <v>0</v>
      </c>
      <c r="J612" s="231"/>
      <c r="K612" s="232">
        <f>E612*J612</f>
        <v>0</v>
      </c>
      <c r="O612" s="224">
        <v>2</v>
      </c>
      <c r="AA612" s="197">
        <v>12</v>
      </c>
      <c r="AB612" s="197">
        <v>0</v>
      </c>
      <c r="AC612" s="197">
        <v>51</v>
      </c>
      <c r="AZ612" s="197">
        <v>2</v>
      </c>
      <c r="BA612" s="197">
        <f>IF(AZ612=1,G612,0)</f>
        <v>0</v>
      </c>
      <c r="BB612" s="197">
        <f>IF(AZ612=2,G612,0)</f>
        <v>0</v>
      </c>
      <c r="BC612" s="197">
        <f>IF(AZ612=3,G612,0)</f>
        <v>0</v>
      </c>
      <c r="BD612" s="197">
        <f>IF(AZ612=4,G612,0)</f>
        <v>0</v>
      </c>
      <c r="BE612" s="197">
        <f>IF(AZ612=5,G612,0)</f>
        <v>0</v>
      </c>
      <c r="CA612" s="224">
        <v>12</v>
      </c>
      <c r="CB612" s="224">
        <v>0</v>
      </c>
    </row>
    <row r="613" spans="1:15" ht="12.75">
      <c r="A613" s="233"/>
      <c r="B613" s="237"/>
      <c r="C613" s="808" t="s">
        <v>990</v>
      </c>
      <c r="D613" s="809"/>
      <c r="E613" s="238">
        <v>2</v>
      </c>
      <c r="F613" s="239"/>
      <c r="G613" s="240"/>
      <c r="H613" s="241"/>
      <c r="I613" s="235"/>
      <c r="J613" s="242"/>
      <c r="K613" s="235"/>
      <c r="M613" s="236" t="s">
        <v>990</v>
      </c>
      <c r="O613" s="224"/>
    </row>
    <row r="614" spans="1:80" ht="22.5">
      <c r="A614" s="225">
        <v>236</v>
      </c>
      <c r="B614" s="226" t="s">
        <v>1599</v>
      </c>
      <c r="C614" s="227" t="s">
        <v>1600</v>
      </c>
      <c r="D614" s="228" t="s">
        <v>325</v>
      </c>
      <c r="E614" s="229">
        <v>3</v>
      </c>
      <c r="F614" s="229"/>
      <c r="G614" s="230">
        <f>E614*F614</f>
        <v>0</v>
      </c>
      <c r="H614" s="231">
        <v>0</v>
      </c>
      <c r="I614" s="232">
        <f>E614*H614</f>
        <v>0</v>
      </c>
      <c r="J614" s="231"/>
      <c r="K614" s="232">
        <f>E614*J614</f>
        <v>0</v>
      </c>
      <c r="O614" s="224">
        <v>2</v>
      </c>
      <c r="AA614" s="197">
        <v>12</v>
      </c>
      <c r="AB614" s="197">
        <v>0</v>
      </c>
      <c r="AC614" s="197">
        <v>52</v>
      </c>
      <c r="AZ614" s="197">
        <v>2</v>
      </c>
      <c r="BA614" s="197">
        <f>IF(AZ614=1,G614,0)</f>
        <v>0</v>
      </c>
      <c r="BB614" s="197">
        <f>IF(AZ614=2,G614,0)</f>
        <v>0</v>
      </c>
      <c r="BC614" s="197">
        <f>IF(AZ614=3,G614,0)</f>
        <v>0</v>
      </c>
      <c r="BD614" s="197">
        <f>IF(AZ614=4,G614,0)</f>
        <v>0</v>
      </c>
      <c r="BE614" s="197">
        <f>IF(AZ614=5,G614,0)</f>
        <v>0</v>
      </c>
      <c r="CA614" s="224">
        <v>12</v>
      </c>
      <c r="CB614" s="224">
        <v>0</v>
      </c>
    </row>
    <row r="615" spans="1:15" ht="12.75">
      <c r="A615" s="233"/>
      <c r="B615" s="237"/>
      <c r="C615" s="808" t="s">
        <v>375</v>
      </c>
      <c r="D615" s="809"/>
      <c r="E615" s="238">
        <v>3</v>
      </c>
      <c r="F615" s="239"/>
      <c r="G615" s="240"/>
      <c r="H615" s="241"/>
      <c r="I615" s="235"/>
      <c r="J615" s="242"/>
      <c r="K615" s="235"/>
      <c r="M615" s="236" t="s">
        <v>375</v>
      </c>
      <c r="O615" s="224"/>
    </row>
    <row r="616" spans="1:80" ht="22.5">
      <c r="A616" s="225">
        <v>237</v>
      </c>
      <c r="B616" s="226" t="s">
        <v>1601</v>
      </c>
      <c r="C616" s="227" t="s">
        <v>1602</v>
      </c>
      <c r="D616" s="228" t="s">
        <v>325</v>
      </c>
      <c r="E616" s="229">
        <v>2</v>
      </c>
      <c r="F616" s="229"/>
      <c r="G616" s="230">
        <f>E616*F616</f>
        <v>0</v>
      </c>
      <c r="H616" s="231">
        <v>0</v>
      </c>
      <c r="I616" s="232">
        <f>E616*H616</f>
        <v>0</v>
      </c>
      <c r="J616" s="231"/>
      <c r="K616" s="232">
        <f>E616*J616</f>
        <v>0</v>
      </c>
      <c r="O616" s="224">
        <v>2</v>
      </c>
      <c r="AA616" s="197">
        <v>12</v>
      </c>
      <c r="AB616" s="197">
        <v>0</v>
      </c>
      <c r="AC616" s="197">
        <v>53</v>
      </c>
      <c r="AZ616" s="197">
        <v>2</v>
      </c>
      <c r="BA616" s="197">
        <f>IF(AZ616=1,G616,0)</f>
        <v>0</v>
      </c>
      <c r="BB616" s="197">
        <f>IF(AZ616=2,G616,0)</f>
        <v>0</v>
      </c>
      <c r="BC616" s="197">
        <f>IF(AZ616=3,G616,0)</f>
        <v>0</v>
      </c>
      <c r="BD616" s="197">
        <f>IF(AZ616=4,G616,0)</f>
        <v>0</v>
      </c>
      <c r="BE616" s="197">
        <f>IF(AZ616=5,G616,0)</f>
        <v>0</v>
      </c>
      <c r="CA616" s="224">
        <v>12</v>
      </c>
      <c r="CB616" s="224">
        <v>0</v>
      </c>
    </row>
    <row r="617" spans="1:15" ht="12.75">
      <c r="A617" s="233"/>
      <c r="B617" s="237"/>
      <c r="C617" s="808" t="s">
        <v>990</v>
      </c>
      <c r="D617" s="809"/>
      <c r="E617" s="238">
        <v>2</v>
      </c>
      <c r="F617" s="239"/>
      <c r="G617" s="240"/>
      <c r="H617" s="241"/>
      <c r="I617" s="235"/>
      <c r="J617" s="242"/>
      <c r="K617" s="235"/>
      <c r="M617" s="236" t="s">
        <v>990</v>
      </c>
      <c r="O617" s="224"/>
    </row>
    <row r="618" spans="1:80" ht="22.5">
      <c r="A618" s="225">
        <v>238</v>
      </c>
      <c r="B618" s="226" t="s">
        <v>1603</v>
      </c>
      <c r="C618" s="227" t="s">
        <v>1604</v>
      </c>
      <c r="D618" s="228" t="s">
        <v>325</v>
      </c>
      <c r="E618" s="229">
        <v>2</v>
      </c>
      <c r="F618" s="229"/>
      <c r="G618" s="230">
        <f>E618*F618</f>
        <v>0</v>
      </c>
      <c r="H618" s="231">
        <v>0</v>
      </c>
      <c r="I618" s="232">
        <f>E618*H618</f>
        <v>0</v>
      </c>
      <c r="J618" s="231"/>
      <c r="K618" s="232">
        <f>E618*J618</f>
        <v>0</v>
      </c>
      <c r="O618" s="224">
        <v>2</v>
      </c>
      <c r="AA618" s="197">
        <v>12</v>
      </c>
      <c r="AB618" s="197">
        <v>0</v>
      </c>
      <c r="AC618" s="197">
        <v>54</v>
      </c>
      <c r="AZ618" s="197">
        <v>2</v>
      </c>
      <c r="BA618" s="197">
        <f>IF(AZ618=1,G618,0)</f>
        <v>0</v>
      </c>
      <c r="BB618" s="197">
        <f>IF(AZ618=2,G618,0)</f>
        <v>0</v>
      </c>
      <c r="BC618" s="197">
        <f>IF(AZ618=3,G618,0)</f>
        <v>0</v>
      </c>
      <c r="BD618" s="197">
        <f>IF(AZ618=4,G618,0)</f>
        <v>0</v>
      </c>
      <c r="BE618" s="197">
        <f>IF(AZ618=5,G618,0)</f>
        <v>0</v>
      </c>
      <c r="CA618" s="224">
        <v>12</v>
      </c>
      <c r="CB618" s="224">
        <v>0</v>
      </c>
    </row>
    <row r="619" spans="1:15" ht="12.75">
      <c r="A619" s="233"/>
      <c r="B619" s="237"/>
      <c r="C619" s="808" t="s">
        <v>1605</v>
      </c>
      <c r="D619" s="809"/>
      <c r="E619" s="238">
        <v>2</v>
      </c>
      <c r="F619" s="239"/>
      <c r="G619" s="240"/>
      <c r="H619" s="241"/>
      <c r="I619" s="235"/>
      <c r="J619" s="242"/>
      <c r="K619" s="235"/>
      <c r="M619" s="236" t="s">
        <v>1605</v>
      </c>
      <c r="O619" s="224"/>
    </row>
    <row r="620" spans="1:80" ht="12.75">
      <c r="A620" s="225">
        <v>239</v>
      </c>
      <c r="B620" s="226" t="s">
        <v>1606</v>
      </c>
      <c r="C620" s="227" t="s">
        <v>1607</v>
      </c>
      <c r="D620" s="228" t="s">
        <v>325</v>
      </c>
      <c r="E620" s="229">
        <v>2</v>
      </c>
      <c r="F620" s="229"/>
      <c r="G620" s="230">
        <f>E620*F620</f>
        <v>0</v>
      </c>
      <c r="H620" s="231">
        <v>0</v>
      </c>
      <c r="I620" s="232">
        <f>E620*H620</f>
        <v>0</v>
      </c>
      <c r="J620" s="231"/>
      <c r="K620" s="232">
        <f>E620*J620</f>
        <v>0</v>
      </c>
      <c r="O620" s="224">
        <v>2</v>
      </c>
      <c r="AA620" s="197">
        <v>12</v>
      </c>
      <c r="AB620" s="197">
        <v>0</v>
      </c>
      <c r="AC620" s="197">
        <v>55</v>
      </c>
      <c r="AZ620" s="197">
        <v>2</v>
      </c>
      <c r="BA620" s="197">
        <f>IF(AZ620=1,G620,0)</f>
        <v>0</v>
      </c>
      <c r="BB620" s="197">
        <f>IF(AZ620=2,G620,0)</f>
        <v>0</v>
      </c>
      <c r="BC620" s="197">
        <f>IF(AZ620=3,G620,0)</f>
        <v>0</v>
      </c>
      <c r="BD620" s="197">
        <f>IF(AZ620=4,G620,0)</f>
        <v>0</v>
      </c>
      <c r="BE620" s="197">
        <f>IF(AZ620=5,G620,0)</f>
        <v>0</v>
      </c>
      <c r="CA620" s="224">
        <v>12</v>
      </c>
      <c r="CB620" s="224">
        <v>0</v>
      </c>
    </row>
    <row r="621" spans="1:15" ht="12.75">
      <c r="A621" s="233"/>
      <c r="B621" s="234"/>
      <c r="C621" s="800" t="s">
        <v>1608</v>
      </c>
      <c r="D621" s="801"/>
      <c r="E621" s="801"/>
      <c r="F621" s="801"/>
      <c r="G621" s="802"/>
      <c r="I621" s="235"/>
      <c r="K621" s="235"/>
      <c r="L621" s="236" t="s">
        <v>1608</v>
      </c>
      <c r="O621" s="224">
        <v>3</v>
      </c>
    </row>
    <row r="622" spans="1:15" ht="12.75">
      <c r="A622" s="233"/>
      <c r="B622" s="237"/>
      <c r="C622" s="808" t="s">
        <v>1605</v>
      </c>
      <c r="D622" s="809"/>
      <c r="E622" s="238">
        <v>2</v>
      </c>
      <c r="F622" s="239"/>
      <c r="G622" s="240"/>
      <c r="H622" s="241"/>
      <c r="I622" s="235"/>
      <c r="J622" s="242"/>
      <c r="K622" s="235"/>
      <c r="M622" s="236" t="s">
        <v>1605</v>
      </c>
      <c r="O622" s="224"/>
    </row>
    <row r="623" spans="1:80" ht="22.5">
      <c r="A623" s="225">
        <v>240</v>
      </c>
      <c r="B623" s="226" t="s">
        <v>1609</v>
      </c>
      <c r="C623" s="227" t="s">
        <v>1610</v>
      </c>
      <c r="D623" s="228" t="s">
        <v>325</v>
      </c>
      <c r="E623" s="229">
        <v>1</v>
      </c>
      <c r="F623" s="229"/>
      <c r="G623" s="230">
        <f>E623*F623</f>
        <v>0</v>
      </c>
      <c r="H623" s="231">
        <v>0</v>
      </c>
      <c r="I623" s="232">
        <f>E623*H623</f>
        <v>0</v>
      </c>
      <c r="J623" s="231"/>
      <c r="K623" s="232">
        <f>E623*J623</f>
        <v>0</v>
      </c>
      <c r="O623" s="224">
        <v>2</v>
      </c>
      <c r="AA623" s="197">
        <v>12</v>
      </c>
      <c r="AB623" s="197">
        <v>0</v>
      </c>
      <c r="AC623" s="197">
        <v>56</v>
      </c>
      <c r="AZ623" s="197">
        <v>2</v>
      </c>
      <c r="BA623" s="197">
        <f>IF(AZ623=1,G623,0)</f>
        <v>0</v>
      </c>
      <c r="BB623" s="197">
        <f>IF(AZ623=2,G623,0)</f>
        <v>0</v>
      </c>
      <c r="BC623" s="197">
        <f>IF(AZ623=3,G623,0)</f>
        <v>0</v>
      </c>
      <c r="BD623" s="197">
        <f>IF(AZ623=4,G623,0)</f>
        <v>0</v>
      </c>
      <c r="BE623" s="197">
        <f>IF(AZ623=5,G623,0)</f>
        <v>0</v>
      </c>
      <c r="CA623" s="224">
        <v>12</v>
      </c>
      <c r="CB623" s="224">
        <v>0</v>
      </c>
    </row>
    <row r="624" spans="1:15" ht="12.75">
      <c r="A624" s="233"/>
      <c r="B624" s="234"/>
      <c r="C624" s="800" t="s">
        <v>1611</v>
      </c>
      <c r="D624" s="801"/>
      <c r="E624" s="801"/>
      <c r="F624" s="801"/>
      <c r="G624" s="802"/>
      <c r="I624" s="235"/>
      <c r="K624" s="235"/>
      <c r="L624" s="236" t="s">
        <v>1611</v>
      </c>
      <c r="O624" s="224">
        <v>3</v>
      </c>
    </row>
    <row r="625" spans="1:15" ht="12.75">
      <c r="A625" s="233"/>
      <c r="B625" s="237"/>
      <c r="C625" s="808" t="s">
        <v>1292</v>
      </c>
      <c r="D625" s="809"/>
      <c r="E625" s="238">
        <v>1</v>
      </c>
      <c r="F625" s="239"/>
      <c r="G625" s="240"/>
      <c r="H625" s="241"/>
      <c r="I625" s="235"/>
      <c r="J625" s="242"/>
      <c r="K625" s="235"/>
      <c r="M625" s="236" t="s">
        <v>1292</v>
      </c>
      <c r="O625" s="224"/>
    </row>
    <row r="626" spans="1:80" ht="22.5">
      <c r="A626" s="225">
        <v>241</v>
      </c>
      <c r="B626" s="226" t="s">
        <v>1612</v>
      </c>
      <c r="C626" s="227" t="s">
        <v>1613</v>
      </c>
      <c r="D626" s="228" t="s">
        <v>325</v>
      </c>
      <c r="E626" s="229">
        <v>2</v>
      </c>
      <c r="F626" s="229"/>
      <c r="G626" s="230">
        <f>E626*F626</f>
        <v>0</v>
      </c>
      <c r="H626" s="231">
        <v>0</v>
      </c>
      <c r="I626" s="232">
        <f>E626*H626</f>
        <v>0</v>
      </c>
      <c r="J626" s="231"/>
      <c r="K626" s="232">
        <f>E626*J626</f>
        <v>0</v>
      </c>
      <c r="O626" s="224">
        <v>2</v>
      </c>
      <c r="AA626" s="197">
        <v>12</v>
      </c>
      <c r="AB626" s="197">
        <v>0</v>
      </c>
      <c r="AC626" s="197">
        <v>57</v>
      </c>
      <c r="AZ626" s="197">
        <v>2</v>
      </c>
      <c r="BA626" s="197">
        <f>IF(AZ626=1,G626,0)</f>
        <v>0</v>
      </c>
      <c r="BB626" s="197">
        <f>IF(AZ626=2,G626,0)</f>
        <v>0</v>
      </c>
      <c r="BC626" s="197">
        <f>IF(AZ626=3,G626,0)</f>
        <v>0</v>
      </c>
      <c r="BD626" s="197">
        <f>IF(AZ626=4,G626,0)</f>
        <v>0</v>
      </c>
      <c r="BE626" s="197">
        <f>IF(AZ626=5,G626,0)</f>
        <v>0</v>
      </c>
      <c r="CA626" s="224">
        <v>12</v>
      </c>
      <c r="CB626" s="224">
        <v>0</v>
      </c>
    </row>
    <row r="627" spans="1:15" ht="12.75">
      <c r="A627" s="233"/>
      <c r="B627" s="234"/>
      <c r="C627" s="800" t="s">
        <v>1614</v>
      </c>
      <c r="D627" s="801"/>
      <c r="E627" s="801"/>
      <c r="F627" s="801"/>
      <c r="G627" s="802"/>
      <c r="I627" s="235"/>
      <c r="K627" s="235"/>
      <c r="L627" s="236" t="s">
        <v>1614</v>
      </c>
      <c r="O627" s="224">
        <v>3</v>
      </c>
    </row>
    <row r="628" spans="1:15" ht="12.75">
      <c r="A628" s="233"/>
      <c r="B628" s="237"/>
      <c r="C628" s="808" t="s">
        <v>1605</v>
      </c>
      <c r="D628" s="809"/>
      <c r="E628" s="238">
        <v>2</v>
      </c>
      <c r="F628" s="239"/>
      <c r="G628" s="240"/>
      <c r="H628" s="241"/>
      <c r="I628" s="235"/>
      <c r="J628" s="242"/>
      <c r="K628" s="235"/>
      <c r="M628" s="236" t="s">
        <v>1605</v>
      </c>
      <c r="O628" s="224"/>
    </row>
    <row r="629" spans="1:80" ht="22.5">
      <c r="A629" s="225">
        <v>242</v>
      </c>
      <c r="B629" s="226" t="s">
        <v>1615</v>
      </c>
      <c r="C629" s="227" t="s">
        <v>1616</v>
      </c>
      <c r="D629" s="228" t="s">
        <v>325</v>
      </c>
      <c r="E629" s="229">
        <v>2</v>
      </c>
      <c r="F629" s="229"/>
      <c r="G629" s="230">
        <f>E629*F629</f>
        <v>0</v>
      </c>
      <c r="H629" s="231">
        <v>0</v>
      </c>
      <c r="I629" s="232">
        <f>E629*H629</f>
        <v>0</v>
      </c>
      <c r="J629" s="231"/>
      <c r="K629" s="232">
        <f>E629*J629</f>
        <v>0</v>
      </c>
      <c r="O629" s="224">
        <v>2</v>
      </c>
      <c r="AA629" s="197">
        <v>12</v>
      </c>
      <c r="AB629" s="197">
        <v>0</v>
      </c>
      <c r="AC629" s="197">
        <v>58</v>
      </c>
      <c r="AZ629" s="197">
        <v>2</v>
      </c>
      <c r="BA629" s="197">
        <f>IF(AZ629=1,G629,0)</f>
        <v>0</v>
      </c>
      <c r="BB629" s="197">
        <f>IF(AZ629=2,G629,0)</f>
        <v>0</v>
      </c>
      <c r="BC629" s="197">
        <f>IF(AZ629=3,G629,0)</f>
        <v>0</v>
      </c>
      <c r="BD629" s="197">
        <f>IF(AZ629=4,G629,0)</f>
        <v>0</v>
      </c>
      <c r="BE629" s="197">
        <f>IF(AZ629=5,G629,0)</f>
        <v>0</v>
      </c>
      <c r="CA629" s="224">
        <v>12</v>
      </c>
      <c r="CB629" s="224">
        <v>0</v>
      </c>
    </row>
    <row r="630" spans="1:15" ht="12.75">
      <c r="A630" s="233"/>
      <c r="B630" s="234"/>
      <c r="C630" s="800" t="s">
        <v>1617</v>
      </c>
      <c r="D630" s="801"/>
      <c r="E630" s="801"/>
      <c r="F630" s="801"/>
      <c r="G630" s="802"/>
      <c r="I630" s="235"/>
      <c r="K630" s="235"/>
      <c r="L630" s="236" t="s">
        <v>1617</v>
      </c>
      <c r="O630" s="224">
        <v>3</v>
      </c>
    </row>
    <row r="631" spans="1:15" ht="12.75">
      <c r="A631" s="233"/>
      <c r="B631" s="237"/>
      <c r="C631" s="808" t="s">
        <v>1605</v>
      </c>
      <c r="D631" s="809"/>
      <c r="E631" s="238">
        <v>2</v>
      </c>
      <c r="F631" s="239"/>
      <c r="G631" s="240"/>
      <c r="H631" s="241"/>
      <c r="I631" s="235"/>
      <c r="J631" s="242"/>
      <c r="K631" s="235"/>
      <c r="M631" s="236" t="s">
        <v>1605</v>
      </c>
      <c r="O631" s="224"/>
    </row>
    <row r="632" spans="1:80" ht="12.75">
      <c r="A632" s="225">
        <v>243</v>
      </c>
      <c r="B632" s="226" t="s">
        <v>1618</v>
      </c>
      <c r="C632" s="227" t="s">
        <v>1619</v>
      </c>
      <c r="D632" s="228" t="s">
        <v>325</v>
      </c>
      <c r="E632" s="229">
        <v>2</v>
      </c>
      <c r="F632" s="229"/>
      <c r="G632" s="230">
        <f>E632*F632</f>
        <v>0</v>
      </c>
      <c r="H632" s="231">
        <v>0</v>
      </c>
      <c r="I632" s="232">
        <f>E632*H632</f>
        <v>0</v>
      </c>
      <c r="J632" s="231"/>
      <c r="K632" s="232">
        <f>E632*J632</f>
        <v>0</v>
      </c>
      <c r="O632" s="224">
        <v>2</v>
      </c>
      <c r="AA632" s="197">
        <v>12</v>
      </c>
      <c r="AB632" s="197">
        <v>0</v>
      </c>
      <c r="AC632" s="197">
        <v>59</v>
      </c>
      <c r="AZ632" s="197">
        <v>2</v>
      </c>
      <c r="BA632" s="197">
        <f>IF(AZ632=1,G632,0)</f>
        <v>0</v>
      </c>
      <c r="BB632" s="197">
        <f>IF(AZ632=2,G632,0)</f>
        <v>0</v>
      </c>
      <c r="BC632" s="197">
        <f>IF(AZ632=3,G632,0)</f>
        <v>0</v>
      </c>
      <c r="BD632" s="197">
        <f>IF(AZ632=4,G632,0)</f>
        <v>0</v>
      </c>
      <c r="BE632" s="197">
        <f>IF(AZ632=5,G632,0)</f>
        <v>0</v>
      </c>
      <c r="CA632" s="224">
        <v>12</v>
      </c>
      <c r="CB632" s="224">
        <v>0</v>
      </c>
    </row>
    <row r="633" spans="1:15" ht="12.75">
      <c r="A633" s="233"/>
      <c r="B633" s="234"/>
      <c r="C633" s="800" t="s">
        <v>1620</v>
      </c>
      <c r="D633" s="801"/>
      <c r="E633" s="801"/>
      <c r="F633" s="801"/>
      <c r="G633" s="802"/>
      <c r="I633" s="235"/>
      <c r="K633" s="235"/>
      <c r="L633" s="236" t="s">
        <v>1620</v>
      </c>
      <c r="O633" s="224">
        <v>3</v>
      </c>
    </row>
    <row r="634" spans="1:15" ht="12.75">
      <c r="A634" s="233"/>
      <c r="B634" s="234"/>
      <c r="C634" s="800"/>
      <c r="D634" s="801"/>
      <c r="E634" s="801"/>
      <c r="F634" s="801"/>
      <c r="G634" s="802"/>
      <c r="I634" s="235"/>
      <c r="K634" s="235"/>
      <c r="L634" s="236"/>
      <c r="O634" s="224">
        <v>3</v>
      </c>
    </row>
    <row r="635" spans="1:15" ht="12.75">
      <c r="A635" s="233"/>
      <c r="B635" s="237"/>
      <c r="C635" s="808" t="s">
        <v>1605</v>
      </c>
      <c r="D635" s="809"/>
      <c r="E635" s="238">
        <v>2</v>
      </c>
      <c r="F635" s="239"/>
      <c r="G635" s="240"/>
      <c r="H635" s="241"/>
      <c r="I635" s="235"/>
      <c r="J635" s="242"/>
      <c r="K635" s="235"/>
      <c r="M635" s="236" t="s">
        <v>1605</v>
      </c>
      <c r="O635" s="224"/>
    </row>
    <row r="636" spans="1:80" ht="22.5">
      <c r="A636" s="225">
        <v>244</v>
      </c>
      <c r="B636" s="226" t="s">
        <v>1621</v>
      </c>
      <c r="C636" s="227" t="s">
        <v>1622</v>
      </c>
      <c r="D636" s="228" t="s">
        <v>325</v>
      </c>
      <c r="E636" s="229">
        <v>2</v>
      </c>
      <c r="F636" s="229"/>
      <c r="G636" s="230">
        <f>E636*F636</f>
        <v>0</v>
      </c>
      <c r="H636" s="231">
        <v>0</v>
      </c>
      <c r="I636" s="232">
        <f>E636*H636</f>
        <v>0</v>
      </c>
      <c r="J636" s="231"/>
      <c r="K636" s="232">
        <f>E636*J636</f>
        <v>0</v>
      </c>
      <c r="O636" s="224">
        <v>2</v>
      </c>
      <c r="AA636" s="197">
        <v>12</v>
      </c>
      <c r="AB636" s="197">
        <v>0</v>
      </c>
      <c r="AC636" s="197">
        <v>60</v>
      </c>
      <c r="AZ636" s="197">
        <v>2</v>
      </c>
      <c r="BA636" s="197">
        <f>IF(AZ636=1,G636,0)</f>
        <v>0</v>
      </c>
      <c r="BB636" s="197">
        <f>IF(AZ636=2,G636,0)</f>
        <v>0</v>
      </c>
      <c r="BC636" s="197">
        <f>IF(AZ636=3,G636,0)</f>
        <v>0</v>
      </c>
      <c r="BD636" s="197">
        <f>IF(AZ636=4,G636,0)</f>
        <v>0</v>
      </c>
      <c r="BE636" s="197">
        <f>IF(AZ636=5,G636,0)</f>
        <v>0</v>
      </c>
      <c r="CA636" s="224">
        <v>12</v>
      </c>
      <c r="CB636" s="224">
        <v>0</v>
      </c>
    </row>
    <row r="637" spans="1:15" ht="12.75">
      <c r="A637" s="233"/>
      <c r="B637" s="234"/>
      <c r="C637" s="800" t="s">
        <v>1623</v>
      </c>
      <c r="D637" s="801"/>
      <c r="E637" s="801"/>
      <c r="F637" s="801"/>
      <c r="G637" s="802"/>
      <c r="I637" s="235"/>
      <c r="K637" s="235"/>
      <c r="L637" s="236" t="s">
        <v>1623</v>
      </c>
      <c r="O637" s="224">
        <v>3</v>
      </c>
    </row>
    <row r="638" spans="1:15" ht="12.75">
      <c r="A638" s="233"/>
      <c r="B638" s="237"/>
      <c r="C638" s="808" t="s">
        <v>1605</v>
      </c>
      <c r="D638" s="809"/>
      <c r="E638" s="238">
        <v>2</v>
      </c>
      <c r="F638" s="239"/>
      <c r="G638" s="240"/>
      <c r="H638" s="241"/>
      <c r="I638" s="235"/>
      <c r="J638" s="242"/>
      <c r="K638" s="235"/>
      <c r="M638" s="236" t="s">
        <v>1605</v>
      </c>
      <c r="O638" s="224"/>
    </row>
    <row r="639" spans="1:80" ht="22.5">
      <c r="A639" s="225">
        <v>245</v>
      </c>
      <c r="B639" s="226" t="s">
        <v>1624</v>
      </c>
      <c r="C639" s="227" t="s">
        <v>1625</v>
      </c>
      <c r="D639" s="228" t="s">
        <v>325</v>
      </c>
      <c r="E639" s="229">
        <v>2</v>
      </c>
      <c r="F639" s="229"/>
      <c r="G639" s="230">
        <f>E639*F639</f>
        <v>0</v>
      </c>
      <c r="H639" s="231">
        <v>0</v>
      </c>
      <c r="I639" s="232">
        <f>E639*H639</f>
        <v>0</v>
      </c>
      <c r="J639" s="231"/>
      <c r="K639" s="232">
        <f>E639*J639</f>
        <v>0</v>
      </c>
      <c r="O639" s="224">
        <v>2</v>
      </c>
      <c r="AA639" s="197">
        <v>12</v>
      </c>
      <c r="AB639" s="197">
        <v>0</v>
      </c>
      <c r="AC639" s="197">
        <v>61</v>
      </c>
      <c r="AZ639" s="197">
        <v>2</v>
      </c>
      <c r="BA639" s="197">
        <f>IF(AZ639=1,G639,0)</f>
        <v>0</v>
      </c>
      <c r="BB639" s="197">
        <f>IF(AZ639=2,G639,0)</f>
        <v>0</v>
      </c>
      <c r="BC639" s="197">
        <f>IF(AZ639=3,G639,0)</f>
        <v>0</v>
      </c>
      <c r="BD639" s="197">
        <f>IF(AZ639=4,G639,0)</f>
        <v>0</v>
      </c>
      <c r="BE639" s="197">
        <f>IF(AZ639=5,G639,0)</f>
        <v>0</v>
      </c>
      <c r="CA639" s="224">
        <v>12</v>
      </c>
      <c r="CB639" s="224">
        <v>0</v>
      </c>
    </row>
    <row r="640" spans="1:15" ht="12.75">
      <c r="A640" s="233"/>
      <c r="B640" s="234"/>
      <c r="C640" s="800" t="s">
        <v>1626</v>
      </c>
      <c r="D640" s="801"/>
      <c r="E640" s="801"/>
      <c r="F640" s="801"/>
      <c r="G640" s="802"/>
      <c r="I640" s="235"/>
      <c r="K640" s="235"/>
      <c r="L640" s="236" t="s">
        <v>1626</v>
      </c>
      <c r="O640" s="224">
        <v>3</v>
      </c>
    </row>
    <row r="641" spans="1:15" ht="12.75">
      <c r="A641" s="233"/>
      <c r="B641" s="237"/>
      <c r="C641" s="808" t="s">
        <v>1605</v>
      </c>
      <c r="D641" s="809"/>
      <c r="E641" s="238">
        <v>2</v>
      </c>
      <c r="F641" s="239"/>
      <c r="G641" s="240"/>
      <c r="H641" s="241"/>
      <c r="I641" s="235"/>
      <c r="J641" s="242"/>
      <c r="K641" s="235"/>
      <c r="M641" s="236" t="s">
        <v>1605</v>
      </c>
      <c r="O641" s="224"/>
    </row>
    <row r="642" spans="1:80" ht="22.5">
      <c r="A642" s="225">
        <v>246</v>
      </c>
      <c r="B642" s="226" t="s">
        <v>1627</v>
      </c>
      <c r="C642" s="227" t="s">
        <v>1628</v>
      </c>
      <c r="D642" s="228" t="s">
        <v>325</v>
      </c>
      <c r="E642" s="229">
        <v>2</v>
      </c>
      <c r="F642" s="229"/>
      <c r="G642" s="230">
        <f>E642*F642</f>
        <v>0</v>
      </c>
      <c r="H642" s="231">
        <v>0</v>
      </c>
      <c r="I642" s="232">
        <f>E642*H642</f>
        <v>0</v>
      </c>
      <c r="J642" s="231"/>
      <c r="K642" s="232">
        <f>E642*J642</f>
        <v>0</v>
      </c>
      <c r="O642" s="224">
        <v>2</v>
      </c>
      <c r="AA642" s="197">
        <v>12</v>
      </c>
      <c r="AB642" s="197">
        <v>0</v>
      </c>
      <c r="AC642" s="197">
        <v>62</v>
      </c>
      <c r="AZ642" s="197">
        <v>2</v>
      </c>
      <c r="BA642" s="197">
        <f>IF(AZ642=1,G642,0)</f>
        <v>0</v>
      </c>
      <c r="BB642" s="197">
        <f>IF(AZ642=2,G642,0)</f>
        <v>0</v>
      </c>
      <c r="BC642" s="197">
        <f>IF(AZ642=3,G642,0)</f>
        <v>0</v>
      </c>
      <c r="BD642" s="197">
        <f>IF(AZ642=4,G642,0)</f>
        <v>0</v>
      </c>
      <c r="BE642" s="197">
        <f>IF(AZ642=5,G642,0)</f>
        <v>0</v>
      </c>
      <c r="CA642" s="224">
        <v>12</v>
      </c>
      <c r="CB642" s="224">
        <v>0</v>
      </c>
    </row>
    <row r="643" spans="1:15" ht="12.75">
      <c r="A643" s="233"/>
      <c r="B643" s="234"/>
      <c r="C643" s="800" t="s">
        <v>1629</v>
      </c>
      <c r="D643" s="801"/>
      <c r="E643" s="801"/>
      <c r="F643" s="801"/>
      <c r="G643" s="802"/>
      <c r="I643" s="235"/>
      <c r="K643" s="235"/>
      <c r="L643" s="236" t="s">
        <v>1629</v>
      </c>
      <c r="O643" s="224">
        <v>3</v>
      </c>
    </row>
    <row r="644" spans="1:15" ht="12.75">
      <c r="A644" s="233"/>
      <c r="B644" s="237"/>
      <c r="C644" s="808" t="s">
        <v>1605</v>
      </c>
      <c r="D644" s="809"/>
      <c r="E644" s="238">
        <v>2</v>
      </c>
      <c r="F644" s="239"/>
      <c r="G644" s="240"/>
      <c r="H644" s="241"/>
      <c r="I644" s="235"/>
      <c r="J644" s="242"/>
      <c r="K644" s="235"/>
      <c r="M644" s="236" t="s">
        <v>1605</v>
      </c>
      <c r="O644" s="224"/>
    </row>
    <row r="645" spans="1:80" ht="22.5">
      <c r="A645" s="225">
        <v>247</v>
      </c>
      <c r="B645" s="226" t="s">
        <v>1630</v>
      </c>
      <c r="C645" s="227" t="s">
        <v>1631</v>
      </c>
      <c r="D645" s="228" t="s">
        <v>325</v>
      </c>
      <c r="E645" s="229">
        <v>1</v>
      </c>
      <c r="F645" s="229"/>
      <c r="G645" s="230">
        <f>E645*F645</f>
        <v>0</v>
      </c>
      <c r="H645" s="231">
        <v>0</v>
      </c>
      <c r="I645" s="232">
        <f>E645*H645</f>
        <v>0</v>
      </c>
      <c r="J645" s="231"/>
      <c r="K645" s="232">
        <f>E645*J645</f>
        <v>0</v>
      </c>
      <c r="O645" s="224">
        <v>2</v>
      </c>
      <c r="AA645" s="197">
        <v>12</v>
      </c>
      <c r="AB645" s="197">
        <v>0</v>
      </c>
      <c r="AC645" s="197">
        <v>63</v>
      </c>
      <c r="AZ645" s="197">
        <v>2</v>
      </c>
      <c r="BA645" s="197">
        <f>IF(AZ645=1,G645,0)</f>
        <v>0</v>
      </c>
      <c r="BB645" s="197">
        <f>IF(AZ645=2,G645,0)</f>
        <v>0</v>
      </c>
      <c r="BC645" s="197">
        <f>IF(AZ645=3,G645,0)</f>
        <v>0</v>
      </c>
      <c r="BD645" s="197">
        <f>IF(AZ645=4,G645,0)</f>
        <v>0</v>
      </c>
      <c r="BE645" s="197">
        <f>IF(AZ645=5,G645,0)</f>
        <v>0</v>
      </c>
      <c r="CA645" s="224">
        <v>12</v>
      </c>
      <c r="CB645" s="224">
        <v>0</v>
      </c>
    </row>
    <row r="646" spans="1:15" ht="12.75">
      <c r="A646" s="233"/>
      <c r="B646" s="234"/>
      <c r="C646" s="800" t="s">
        <v>1632</v>
      </c>
      <c r="D646" s="801"/>
      <c r="E646" s="801"/>
      <c r="F646" s="801"/>
      <c r="G646" s="802"/>
      <c r="I646" s="235"/>
      <c r="K646" s="235"/>
      <c r="L646" s="236" t="s">
        <v>1632</v>
      </c>
      <c r="O646" s="224">
        <v>3</v>
      </c>
    </row>
    <row r="647" spans="1:15" ht="12.75">
      <c r="A647" s="233"/>
      <c r="B647" s="234"/>
      <c r="C647" s="800"/>
      <c r="D647" s="801"/>
      <c r="E647" s="801"/>
      <c r="F647" s="801"/>
      <c r="G647" s="802"/>
      <c r="I647" s="235"/>
      <c r="K647" s="235"/>
      <c r="L647" s="236"/>
      <c r="O647" s="224">
        <v>3</v>
      </c>
    </row>
    <row r="648" spans="1:15" ht="12.75">
      <c r="A648" s="233"/>
      <c r="B648" s="237"/>
      <c r="C648" s="808" t="s">
        <v>1292</v>
      </c>
      <c r="D648" s="809"/>
      <c r="E648" s="238">
        <v>1</v>
      </c>
      <c r="F648" s="239"/>
      <c r="G648" s="240"/>
      <c r="H648" s="241"/>
      <c r="I648" s="235"/>
      <c r="J648" s="242"/>
      <c r="K648" s="235"/>
      <c r="M648" s="236" t="s">
        <v>1292</v>
      </c>
      <c r="O648" s="224"/>
    </row>
    <row r="649" spans="1:80" ht="12.75">
      <c r="A649" s="225">
        <v>248</v>
      </c>
      <c r="B649" s="226" t="s">
        <v>1633</v>
      </c>
      <c r="C649" s="227" t="s">
        <v>1634</v>
      </c>
      <c r="D649" s="228" t="s">
        <v>325</v>
      </c>
      <c r="E649" s="229">
        <v>2</v>
      </c>
      <c r="F649" s="229"/>
      <c r="G649" s="230">
        <f>E649*F649</f>
        <v>0</v>
      </c>
      <c r="H649" s="231">
        <v>0</v>
      </c>
      <c r="I649" s="232">
        <f>E649*H649</f>
        <v>0</v>
      </c>
      <c r="J649" s="231"/>
      <c r="K649" s="232">
        <f>E649*J649</f>
        <v>0</v>
      </c>
      <c r="O649" s="224">
        <v>2</v>
      </c>
      <c r="AA649" s="197">
        <v>12</v>
      </c>
      <c r="AB649" s="197">
        <v>0</v>
      </c>
      <c r="AC649" s="197">
        <v>64</v>
      </c>
      <c r="AZ649" s="197">
        <v>2</v>
      </c>
      <c r="BA649" s="197">
        <f>IF(AZ649=1,G649,0)</f>
        <v>0</v>
      </c>
      <c r="BB649" s="197">
        <f>IF(AZ649=2,G649,0)</f>
        <v>0</v>
      </c>
      <c r="BC649" s="197">
        <f>IF(AZ649=3,G649,0)</f>
        <v>0</v>
      </c>
      <c r="BD649" s="197">
        <f>IF(AZ649=4,G649,0)</f>
        <v>0</v>
      </c>
      <c r="BE649" s="197">
        <f>IF(AZ649=5,G649,0)</f>
        <v>0</v>
      </c>
      <c r="CA649" s="224">
        <v>12</v>
      </c>
      <c r="CB649" s="224">
        <v>0</v>
      </c>
    </row>
    <row r="650" spans="1:15" ht="12.75">
      <c r="A650" s="233"/>
      <c r="B650" s="237"/>
      <c r="C650" s="808" t="s">
        <v>990</v>
      </c>
      <c r="D650" s="809"/>
      <c r="E650" s="238">
        <v>2</v>
      </c>
      <c r="F650" s="239"/>
      <c r="G650" s="240"/>
      <c r="H650" s="241"/>
      <c r="I650" s="235"/>
      <c r="J650" s="242"/>
      <c r="K650" s="235"/>
      <c r="M650" s="236" t="s">
        <v>990</v>
      </c>
      <c r="O650" s="224"/>
    </row>
    <row r="651" spans="1:80" ht="22.5">
      <c r="A651" s="225">
        <v>249</v>
      </c>
      <c r="B651" s="226" t="s">
        <v>1018</v>
      </c>
      <c r="C651" s="227" t="s">
        <v>1019</v>
      </c>
      <c r="D651" s="228" t="s">
        <v>913</v>
      </c>
      <c r="E651" s="229">
        <v>1</v>
      </c>
      <c r="F651" s="229"/>
      <c r="G651" s="230">
        <f>E651*F651</f>
        <v>0</v>
      </c>
      <c r="H651" s="231">
        <v>0</v>
      </c>
      <c r="I651" s="232">
        <f>E651*H651</f>
        <v>0</v>
      </c>
      <c r="J651" s="231"/>
      <c r="K651" s="232">
        <f>E651*J651</f>
        <v>0</v>
      </c>
      <c r="O651" s="224">
        <v>2</v>
      </c>
      <c r="AA651" s="197">
        <v>12</v>
      </c>
      <c r="AB651" s="197">
        <v>0</v>
      </c>
      <c r="AC651" s="197">
        <v>65</v>
      </c>
      <c r="AZ651" s="197">
        <v>2</v>
      </c>
      <c r="BA651" s="197">
        <f>IF(AZ651=1,G651,0)</f>
        <v>0</v>
      </c>
      <c r="BB651" s="197">
        <f>IF(AZ651=2,G651,0)</f>
        <v>0</v>
      </c>
      <c r="BC651" s="197">
        <f>IF(AZ651=3,G651,0)</f>
        <v>0</v>
      </c>
      <c r="BD651" s="197">
        <f>IF(AZ651=4,G651,0)</f>
        <v>0</v>
      </c>
      <c r="BE651" s="197">
        <f>IF(AZ651=5,G651,0)</f>
        <v>0</v>
      </c>
      <c r="CA651" s="224">
        <v>12</v>
      </c>
      <c r="CB651" s="224">
        <v>0</v>
      </c>
    </row>
    <row r="652" spans="1:15" ht="12.75">
      <c r="A652" s="233"/>
      <c r="B652" s="237"/>
      <c r="C652" s="808" t="s">
        <v>1970</v>
      </c>
      <c r="D652" s="809"/>
      <c r="E652" s="238">
        <v>1</v>
      </c>
      <c r="F652" s="239"/>
      <c r="G652" s="240"/>
      <c r="H652" s="241"/>
      <c r="I652" s="235"/>
      <c r="J652" s="242"/>
      <c r="K652" s="235"/>
      <c r="M652" s="236">
        <v>1</v>
      </c>
      <c r="O652" s="224"/>
    </row>
    <row r="653" spans="1:57" ht="12.75">
      <c r="A653" s="243"/>
      <c r="B653" s="244" t="s">
        <v>1971</v>
      </c>
      <c r="C653" s="245" t="s">
        <v>984</v>
      </c>
      <c r="D653" s="246"/>
      <c r="E653" s="247"/>
      <c r="F653" s="248"/>
      <c r="G653" s="249">
        <f>SUM(G524:G652)</f>
        <v>0</v>
      </c>
      <c r="H653" s="250"/>
      <c r="I653" s="251">
        <f>SUM(I524:I652)</f>
        <v>0</v>
      </c>
      <c r="J653" s="250"/>
      <c r="K653" s="251">
        <f>SUM(K524:K652)</f>
        <v>0</v>
      </c>
      <c r="O653" s="224">
        <v>4</v>
      </c>
      <c r="BA653" s="252">
        <f>SUM(BA524:BA652)</f>
        <v>0</v>
      </c>
      <c r="BB653" s="252">
        <f>SUM(BB524:BB652)</f>
        <v>0</v>
      </c>
      <c r="BC653" s="252">
        <f>SUM(BC524:BC652)</f>
        <v>0</v>
      </c>
      <c r="BD653" s="252">
        <f>SUM(BD524:BD652)</f>
        <v>0</v>
      </c>
      <c r="BE653" s="252">
        <f>SUM(BE524:BE652)</f>
        <v>0</v>
      </c>
    </row>
    <row r="654" spans="1:15" ht="12.75">
      <c r="A654" s="214" t="s">
        <v>1969</v>
      </c>
      <c r="B654" s="215" t="s">
        <v>1635</v>
      </c>
      <c r="C654" s="216" t="s">
        <v>1636</v>
      </c>
      <c r="D654" s="217"/>
      <c r="E654" s="218"/>
      <c r="F654" s="218"/>
      <c r="G654" s="219"/>
      <c r="H654" s="220"/>
      <c r="I654" s="221"/>
      <c r="J654" s="222"/>
      <c r="K654" s="223"/>
      <c r="O654" s="224">
        <v>1</v>
      </c>
    </row>
    <row r="655" spans="1:80" ht="22.5">
      <c r="A655" s="225">
        <v>250</v>
      </c>
      <c r="B655" s="226" t="s">
        <v>1638</v>
      </c>
      <c r="C655" s="227" t="s">
        <v>1639</v>
      </c>
      <c r="D655" s="228" t="s">
        <v>325</v>
      </c>
      <c r="E655" s="229">
        <v>1</v>
      </c>
      <c r="F655" s="229"/>
      <c r="G655" s="230">
        <f>E655*F655</f>
        <v>0</v>
      </c>
      <c r="H655" s="231">
        <v>0</v>
      </c>
      <c r="I655" s="232">
        <f>E655*H655</f>
        <v>0</v>
      </c>
      <c r="J655" s="231"/>
      <c r="K655" s="232">
        <f>E655*J655</f>
        <v>0</v>
      </c>
      <c r="O655" s="224">
        <v>2</v>
      </c>
      <c r="AA655" s="197">
        <v>12</v>
      </c>
      <c r="AB655" s="197">
        <v>0</v>
      </c>
      <c r="AC655" s="197">
        <v>66</v>
      </c>
      <c r="AZ655" s="197">
        <v>4</v>
      </c>
      <c r="BA655" s="197">
        <f>IF(AZ655=1,G655,0)</f>
        <v>0</v>
      </c>
      <c r="BB655" s="197">
        <f>IF(AZ655=2,G655,0)</f>
        <v>0</v>
      </c>
      <c r="BC655" s="197">
        <f>IF(AZ655=3,G655,0)</f>
        <v>0</v>
      </c>
      <c r="BD655" s="197">
        <f>IF(AZ655=4,G655,0)</f>
        <v>0</v>
      </c>
      <c r="BE655" s="197">
        <f>IF(AZ655=5,G655,0)</f>
        <v>0</v>
      </c>
      <c r="CA655" s="224">
        <v>12</v>
      </c>
      <c r="CB655" s="224">
        <v>0</v>
      </c>
    </row>
    <row r="656" spans="1:15" ht="12.75">
      <c r="A656" s="233"/>
      <c r="B656" s="234"/>
      <c r="C656" s="800" t="s">
        <v>1642</v>
      </c>
      <c r="D656" s="801"/>
      <c r="E656" s="801"/>
      <c r="F656" s="801"/>
      <c r="G656" s="802"/>
      <c r="I656" s="235"/>
      <c r="K656" s="235"/>
      <c r="L656" s="236" t="s">
        <v>1642</v>
      </c>
      <c r="O656" s="224">
        <v>3</v>
      </c>
    </row>
    <row r="657" spans="1:15" ht="12.75">
      <c r="A657" s="233"/>
      <c r="B657" s="234"/>
      <c r="C657" s="800" t="s">
        <v>1643</v>
      </c>
      <c r="D657" s="801"/>
      <c r="E657" s="801"/>
      <c r="F657" s="801"/>
      <c r="G657" s="802"/>
      <c r="I657" s="235"/>
      <c r="K657" s="235"/>
      <c r="L657" s="236" t="s">
        <v>1643</v>
      </c>
      <c r="O657" s="224">
        <v>3</v>
      </c>
    </row>
    <row r="658" spans="1:15" ht="12.75">
      <c r="A658" s="233"/>
      <c r="B658" s="234"/>
      <c r="C658" s="800" t="s">
        <v>1644</v>
      </c>
      <c r="D658" s="801"/>
      <c r="E658" s="801"/>
      <c r="F658" s="801"/>
      <c r="G658" s="802"/>
      <c r="I658" s="235"/>
      <c r="K658" s="235"/>
      <c r="L658" s="236" t="s">
        <v>1644</v>
      </c>
      <c r="O658" s="224">
        <v>3</v>
      </c>
    </row>
    <row r="659" spans="1:15" ht="12.75">
      <c r="A659" s="233"/>
      <c r="B659" s="234"/>
      <c r="C659" s="800" t="s">
        <v>1645</v>
      </c>
      <c r="D659" s="801"/>
      <c r="E659" s="801"/>
      <c r="F659" s="801"/>
      <c r="G659" s="802"/>
      <c r="I659" s="235"/>
      <c r="K659" s="235"/>
      <c r="L659" s="236" t="s">
        <v>1645</v>
      </c>
      <c r="O659" s="224">
        <v>3</v>
      </c>
    </row>
    <row r="660" spans="1:15" ht="12.75">
      <c r="A660" s="233"/>
      <c r="B660" s="234"/>
      <c r="C660" s="800" t="s">
        <v>1646</v>
      </c>
      <c r="D660" s="801"/>
      <c r="E660" s="801"/>
      <c r="F660" s="801"/>
      <c r="G660" s="802"/>
      <c r="I660" s="235"/>
      <c r="K660" s="235"/>
      <c r="L660" s="236" t="s">
        <v>1646</v>
      </c>
      <c r="O660" s="224">
        <v>3</v>
      </c>
    </row>
    <row r="661" spans="1:80" ht="22.5">
      <c r="A661" s="225">
        <v>251</v>
      </c>
      <c r="B661" s="226" t="s">
        <v>1647</v>
      </c>
      <c r="C661" s="227" t="s">
        <v>1648</v>
      </c>
      <c r="D661" s="228" t="s">
        <v>325</v>
      </c>
      <c r="E661" s="229">
        <v>1</v>
      </c>
      <c r="F661" s="229"/>
      <c r="G661" s="230">
        <f>E661*F661</f>
        <v>0</v>
      </c>
      <c r="H661" s="231">
        <v>0</v>
      </c>
      <c r="I661" s="232">
        <f>E661*H661</f>
        <v>0</v>
      </c>
      <c r="J661" s="231"/>
      <c r="K661" s="232">
        <f>E661*J661</f>
        <v>0</v>
      </c>
      <c r="O661" s="224">
        <v>2</v>
      </c>
      <c r="AA661" s="197">
        <v>12</v>
      </c>
      <c r="AB661" s="197">
        <v>0</v>
      </c>
      <c r="AC661" s="197">
        <v>67</v>
      </c>
      <c r="AZ661" s="197">
        <v>4</v>
      </c>
      <c r="BA661" s="197">
        <f>IF(AZ661=1,G661,0)</f>
        <v>0</v>
      </c>
      <c r="BB661" s="197">
        <f>IF(AZ661=2,G661,0)</f>
        <v>0</v>
      </c>
      <c r="BC661" s="197">
        <f>IF(AZ661=3,G661,0)</f>
        <v>0</v>
      </c>
      <c r="BD661" s="197">
        <f>IF(AZ661=4,G661,0)</f>
        <v>0</v>
      </c>
      <c r="BE661" s="197">
        <f>IF(AZ661=5,G661,0)</f>
        <v>0</v>
      </c>
      <c r="CA661" s="224">
        <v>12</v>
      </c>
      <c r="CB661" s="224">
        <v>0</v>
      </c>
    </row>
    <row r="662" spans="1:15" ht="12.75">
      <c r="A662" s="233"/>
      <c r="B662" s="234"/>
      <c r="C662" s="800" t="s">
        <v>1642</v>
      </c>
      <c r="D662" s="801"/>
      <c r="E662" s="801"/>
      <c r="F662" s="801"/>
      <c r="G662" s="802"/>
      <c r="I662" s="235"/>
      <c r="K662" s="235"/>
      <c r="L662" s="236" t="s">
        <v>1642</v>
      </c>
      <c r="O662" s="224">
        <v>3</v>
      </c>
    </row>
    <row r="663" spans="1:15" ht="12.75">
      <c r="A663" s="233"/>
      <c r="B663" s="234"/>
      <c r="C663" s="800" t="s">
        <v>1643</v>
      </c>
      <c r="D663" s="801"/>
      <c r="E663" s="801"/>
      <c r="F663" s="801"/>
      <c r="G663" s="802"/>
      <c r="I663" s="235"/>
      <c r="K663" s="235"/>
      <c r="L663" s="236" t="s">
        <v>1643</v>
      </c>
      <c r="O663" s="224">
        <v>3</v>
      </c>
    </row>
    <row r="664" spans="1:15" ht="12.75">
      <c r="A664" s="233"/>
      <c r="B664" s="234"/>
      <c r="C664" s="800" t="s">
        <v>1644</v>
      </c>
      <c r="D664" s="801"/>
      <c r="E664" s="801"/>
      <c r="F664" s="801"/>
      <c r="G664" s="802"/>
      <c r="I664" s="235"/>
      <c r="K664" s="235"/>
      <c r="L664" s="236" t="s">
        <v>1644</v>
      </c>
      <c r="O664" s="224">
        <v>3</v>
      </c>
    </row>
    <row r="665" spans="1:15" ht="12.75">
      <c r="A665" s="233"/>
      <c r="B665" s="234"/>
      <c r="C665" s="800" t="s">
        <v>1645</v>
      </c>
      <c r="D665" s="801"/>
      <c r="E665" s="801"/>
      <c r="F665" s="801"/>
      <c r="G665" s="802"/>
      <c r="I665" s="235"/>
      <c r="K665" s="235"/>
      <c r="L665" s="236" t="s">
        <v>1645</v>
      </c>
      <c r="O665" s="224">
        <v>3</v>
      </c>
    </row>
    <row r="666" spans="1:15" ht="12.75">
      <c r="A666" s="233"/>
      <c r="B666" s="234"/>
      <c r="C666" s="800" t="s">
        <v>1646</v>
      </c>
      <c r="D666" s="801"/>
      <c r="E666" s="801"/>
      <c r="F666" s="801"/>
      <c r="G666" s="802"/>
      <c r="I666" s="235"/>
      <c r="K666" s="235"/>
      <c r="L666" s="236" t="s">
        <v>1646</v>
      </c>
      <c r="O666" s="224">
        <v>3</v>
      </c>
    </row>
    <row r="667" spans="1:80" ht="12.75">
      <c r="A667" s="225">
        <v>252</v>
      </c>
      <c r="B667" s="226" t="s">
        <v>1649</v>
      </c>
      <c r="C667" s="227" t="s">
        <v>1650</v>
      </c>
      <c r="D667" s="228" t="s">
        <v>325</v>
      </c>
      <c r="E667" s="229">
        <v>2</v>
      </c>
      <c r="F667" s="229"/>
      <c r="G667" s="230">
        <f>E667*F667</f>
        <v>0</v>
      </c>
      <c r="H667" s="231">
        <v>0</v>
      </c>
      <c r="I667" s="232">
        <f>E667*H667</f>
        <v>0</v>
      </c>
      <c r="J667" s="231"/>
      <c r="K667" s="232">
        <f>E667*J667</f>
        <v>0</v>
      </c>
      <c r="O667" s="224">
        <v>2</v>
      </c>
      <c r="AA667" s="197">
        <v>12</v>
      </c>
      <c r="AB667" s="197">
        <v>0</v>
      </c>
      <c r="AC667" s="197">
        <v>68</v>
      </c>
      <c r="AZ667" s="197">
        <v>4</v>
      </c>
      <c r="BA667" s="197">
        <f>IF(AZ667=1,G667,0)</f>
        <v>0</v>
      </c>
      <c r="BB667" s="197">
        <f>IF(AZ667=2,G667,0)</f>
        <v>0</v>
      </c>
      <c r="BC667" s="197">
        <f>IF(AZ667=3,G667,0)</f>
        <v>0</v>
      </c>
      <c r="BD667" s="197">
        <f>IF(AZ667=4,G667,0)</f>
        <v>0</v>
      </c>
      <c r="BE667" s="197">
        <f>IF(AZ667=5,G667,0)</f>
        <v>0</v>
      </c>
      <c r="CA667" s="224">
        <v>12</v>
      </c>
      <c r="CB667" s="224">
        <v>0</v>
      </c>
    </row>
    <row r="668" spans="1:80" ht="22.5">
      <c r="A668" s="225">
        <v>253</v>
      </c>
      <c r="B668" s="226" t="s">
        <v>1651</v>
      </c>
      <c r="C668" s="227" t="s">
        <v>1652</v>
      </c>
      <c r="D668" s="228" t="s">
        <v>325</v>
      </c>
      <c r="E668" s="229">
        <v>2</v>
      </c>
      <c r="F668" s="229"/>
      <c r="G668" s="230">
        <f>E668*F668</f>
        <v>0</v>
      </c>
      <c r="H668" s="231">
        <v>0</v>
      </c>
      <c r="I668" s="232">
        <f>E668*H668</f>
        <v>0</v>
      </c>
      <c r="J668" s="231"/>
      <c r="K668" s="232">
        <f>E668*J668</f>
        <v>0</v>
      </c>
      <c r="O668" s="224">
        <v>2</v>
      </c>
      <c r="AA668" s="197">
        <v>12</v>
      </c>
      <c r="AB668" s="197">
        <v>0</v>
      </c>
      <c r="AC668" s="197">
        <v>69</v>
      </c>
      <c r="AZ668" s="197">
        <v>4</v>
      </c>
      <c r="BA668" s="197">
        <f>IF(AZ668=1,G668,0)</f>
        <v>0</v>
      </c>
      <c r="BB668" s="197">
        <f>IF(AZ668=2,G668,0)</f>
        <v>0</v>
      </c>
      <c r="BC668" s="197">
        <f>IF(AZ668=3,G668,0)</f>
        <v>0</v>
      </c>
      <c r="BD668" s="197">
        <f>IF(AZ668=4,G668,0)</f>
        <v>0</v>
      </c>
      <c r="BE668" s="197">
        <f>IF(AZ668=5,G668,0)</f>
        <v>0</v>
      </c>
      <c r="CA668" s="224">
        <v>12</v>
      </c>
      <c r="CB668" s="224">
        <v>0</v>
      </c>
    </row>
    <row r="669" spans="1:80" ht="22.5">
      <c r="A669" s="225">
        <v>254</v>
      </c>
      <c r="B669" s="226" t="s">
        <v>1653</v>
      </c>
      <c r="C669" s="227" t="s">
        <v>1654</v>
      </c>
      <c r="D669" s="228" t="s">
        <v>325</v>
      </c>
      <c r="E669" s="229">
        <v>2</v>
      </c>
      <c r="F669" s="229"/>
      <c r="G669" s="230">
        <f>E669*F669</f>
        <v>0</v>
      </c>
      <c r="H669" s="231">
        <v>0</v>
      </c>
      <c r="I669" s="232">
        <f>E669*H669</f>
        <v>0</v>
      </c>
      <c r="J669" s="231"/>
      <c r="K669" s="232">
        <f>E669*J669</f>
        <v>0</v>
      </c>
      <c r="O669" s="224">
        <v>2</v>
      </c>
      <c r="AA669" s="197">
        <v>12</v>
      </c>
      <c r="AB669" s="197">
        <v>0</v>
      </c>
      <c r="AC669" s="197">
        <v>70</v>
      </c>
      <c r="AZ669" s="197">
        <v>4</v>
      </c>
      <c r="BA669" s="197">
        <f>IF(AZ669=1,G669,0)</f>
        <v>0</v>
      </c>
      <c r="BB669" s="197">
        <f>IF(AZ669=2,G669,0)</f>
        <v>0</v>
      </c>
      <c r="BC669" s="197">
        <f>IF(AZ669=3,G669,0)</f>
        <v>0</v>
      </c>
      <c r="BD669" s="197">
        <f>IF(AZ669=4,G669,0)</f>
        <v>0</v>
      </c>
      <c r="BE669" s="197">
        <f>IF(AZ669=5,G669,0)</f>
        <v>0</v>
      </c>
      <c r="CA669" s="224">
        <v>12</v>
      </c>
      <c r="CB669" s="224">
        <v>0</v>
      </c>
    </row>
    <row r="670" spans="1:80" ht="12.75">
      <c r="A670" s="225">
        <v>255</v>
      </c>
      <c r="B670" s="226" t="s">
        <v>1655</v>
      </c>
      <c r="C670" s="227" t="s">
        <v>1656</v>
      </c>
      <c r="D670" s="228" t="s">
        <v>325</v>
      </c>
      <c r="E670" s="229">
        <v>2</v>
      </c>
      <c r="F670" s="229"/>
      <c r="G670" s="230">
        <f>E670*F670</f>
        <v>0</v>
      </c>
      <c r="H670" s="231">
        <v>0</v>
      </c>
      <c r="I670" s="232">
        <f>E670*H670</f>
        <v>0</v>
      </c>
      <c r="J670" s="231"/>
      <c r="K670" s="232">
        <f>E670*J670</f>
        <v>0</v>
      </c>
      <c r="O670" s="224">
        <v>2</v>
      </c>
      <c r="AA670" s="197">
        <v>12</v>
      </c>
      <c r="AB670" s="197">
        <v>0</v>
      </c>
      <c r="AC670" s="197">
        <v>71</v>
      </c>
      <c r="AZ670" s="197">
        <v>4</v>
      </c>
      <c r="BA670" s="197">
        <f>IF(AZ670=1,G670,0)</f>
        <v>0</v>
      </c>
      <c r="BB670" s="197">
        <f>IF(AZ670=2,G670,0)</f>
        <v>0</v>
      </c>
      <c r="BC670" s="197">
        <f>IF(AZ670=3,G670,0)</f>
        <v>0</v>
      </c>
      <c r="BD670" s="197">
        <f>IF(AZ670=4,G670,0)</f>
        <v>0</v>
      </c>
      <c r="BE670" s="197">
        <f>IF(AZ670=5,G670,0)</f>
        <v>0</v>
      </c>
      <c r="CA670" s="224">
        <v>12</v>
      </c>
      <c r="CB670" s="224">
        <v>0</v>
      </c>
    </row>
    <row r="671" spans="1:80" ht="22.5">
      <c r="A671" s="225">
        <v>256</v>
      </c>
      <c r="B671" s="226" t="s">
        <v>1657</v>
      </c>
      <c r="C671" s="227" t="s">
        <v>1658</v>
      </c>
      <c r="D671" s="228" t="s">
        <v>325</v>
      </c>
      <c r="E671" s="229">
        <v>2</v>
      </c>
      <c r="F671" s="229"/>
      <c r="G671" s="230">
        <f>E671*F671</f>
        <v>0</v>
      </c>
      <c r="H671" s="231">
        <v>0</v>
      </c>
      <c r="I671" s="232">
        <f>E671*H671</f>
        <v>0</v>
      </c>
      <c r="J671" s="231"/>
      <c r="K671" s="232">
        <f>E671*J671</f>
        <v>0</v>
      </c>
      <c r="O671" s="224">
        <v>2</v>
      </c>
      <c r="AA671" s="197">
        <v>12</v>
      </c>
      <c r="AB671" s="197">
        <v>0</v>
      </c>
      <c r="AC671" s="197">
        <v>72</v>
      </c>
      <c r="AZ671" s="197">
        <v>4</v>
      </c>
      <c r="BA671" s="197">
        <f>IF(AZ671=1,G671,0)</f>
        <v>0</v>
      </c>
      <c r="BB671" s="197">
        <f>IF(AZ671=2,G671,0)</f>
        <v>0</v>
      </c>
      <c r="BC671" s="197">
        <f>IF(AZ671=3,G671,0)</f>
        <v>0</v>
      </c>
      <c r="BD671" s="197">
        <f>IF(AZ671=4,G671,0)</f>
        <v>0</v>
      </c>
      <c r="BE671" s="197">
        <f>IF(AZ671=5,G671,0)</f>
        <v>0</v>
      </c>
      <c r="CA671" s="224">
        <v>12</v>
      </c>
      <c r="CB671" s="224">
        <v>0</v>
      </c>
    </row>
    <row r="672" spans="1:57" ht="12.75">
      <c r="A672" s="243"/>
      <c r="B672" s="244" t="s">
        <v>1971</v>
      </c>
      <c r="C672" s="245" t="s">
        <v>1637</v>
      </c>
      <c r="D672" s="246"/>
      <c r="E672" s="247"/>
      <c r="F672" s="248"/>
      <c r="G672" s="249">
        <f>SUM(G654:G671)</f>
        <v>0</v>
      </c>
      <c r="H672" s="250"/>
      <c r="I672" s="251">
        <f>SUM(I654:I671)</f>
        <v>0</v>
      </c>
      <c r="J672" s="250"/>
      <c r="K672" s="251">
        <f>SUM(K654:K671)</f>
        <v>0</v>
      </c>
      <c r="O672" s="224">
        <v>4</v>
      </c>
      <c r="BA672" s="252">
        <f>SUM(BA654:BA671)</f>
        <v>0</v>
      </c>
      <c r="BB672" s="252">
        <f>SUM(BB654:BB671)</f>
        <v>0</v>
      </c>
      <c r="BC672" s="252">
        <f>SUM(BC654:BC671)</f>
        <v>0</v>
      </c>
      <c r="BD672" s="252">
        <f>SUM(BD654:BD671)</f>
        <v>0</v>
      </c>
      <c r="BE672" s="252">
        <f>SUM(BE654:BE671)</f>
        <v>0</v>
      </c>
    </row>
    <row r="673" ht="12.75">
      <c r="E673" s="197"/>
    </row>
    <row r="674" ht="12.75">
      <c r="E674" s="197"/>
    </row>
    <row r="675" ht="12.75">
      <c r="E675" s="197"/>
    </row>
    <row r="676" ht="12.75">
      <c r="E676" s="197"/>
    </row>
    <row r="677" ht="12.75">
      <c r="E677" s="197"/>
    </row>
    <row r="678" ht="12.75">
      <c r="E678" s="197"/>
    </row>
    <row r="679" ht="12.75">
      <c r="E679" s="197"/>
    </row>
    <row r="680" ht="12.75">
      <c r="E680" s="197"/>
    </row>
    <row r="681" ht="12.75">
      <c r="E681" s="197"/>
    </row>
    <row r="682" ht="12.75">
      <c r="E682" s="197"/>
    </row>
    <row r="683" ht="12.75">
      <c r="E683" s="197"/>
    </row>
    <row r="684" ht="12.75">
      <c r="E684" s="197"/>
    </row>
    <row r="685" ht="12.75">
      <c r="E685" s="197"/>
    </row>
    <row r="686" ht="12.75">
      <c r="E686" s="197"/>
    </row>
    <row r="687" ht="12.75">
      <c r="E687" s="197"/>
    </row>
    <row r="688" ht="12.75">
      <c r="E688" s="197"/>
    </row>
    <row r="689" ht="12.75">
      <c r="E689" s="197"/>
    </row>
    <row r="690" ht="12.75">
      <c r="E690" s="197"/>
    </row>
    <row r="691" ht="12.75">
      <c r="E691" s="197"/>
    </row>
    <row r="692" ht="12.75">
      <c r="E692" s="197"/>
    </row>
    <row r="693" ht="12.75">
      <c r="E693" s="197"/>
    </row>
    <row r="694" ht="12.75">
      <c r="E694" s="197"/>
    </row>
    <row r="695" ht="12.75">
      <c r="E695" s="197"/>
    </row>
    <row r="696" spans="1:7" ht="12.75">
      <c r="A696" s="242"/>
      <c r="B696" s="242"/>
      <c r="C696" s="242"/>
      <c r="D696" s="242"/>
      <c r="E696" s="242"/>
      <c r="F696" s="242"/>
      <c r="G696" s="242"/>
    </row>
    <row r="697" spans="1:7" ht="12.75">
      <c r="A697" s="242"/>
      <c r="B697" s="242"/>
      <c r="C697" s="242"/>
      <c r="D697" s="242"/>
      <c r="E697" s="242"/>
      <c r="F697" s="242"/>
      <c r="G697" s="242"/>
    </row>
    <row r="698" spans="1:7" ht="12.75">
      <c r="A698" s="242"/>
      <c r="B698" s="242"/>
      <c r="C698" s="242"/>
      <c r="D698" s="242"/>
      <c r="E698" s="242"/>
      <c r="F698" s="242"/>
      <c r="G698" s="242"/>
    </row>
    <row r="699" spans="1:7" ht="12.75">
      <c r="A699" s="242"/>
      <c r="B699" s="242"/>
      <c r="C699" s="242"/>
      <c r="D699" s="242"/>
      <c r="E699" s="242"/>
      <c r="F699" s="242"/>
      <c r="G699" s="242"/>
    </row>
    <row r="700" ht="12.75">
      <c r="E700" s="197"/>
    </row>
    <row r="701" ht="12.75">
      <c r="E701" s="197"/>
    </row>
    <row r="702" ht="12.75">
      <c r="E702" s="197"/>
    </row>
    <row r="703" ht="12.75">
      <c r="E703" s="197"/>
    </row>
    <row r="704" ht="12.75">
      <c r="E704" s="197"/>
    </row>
    <row r="705" ht="12.75">
      <c r="E705" s="197"/>
    </row>
    <row r="706" ht="12.75">
      <c r="E706" s="197"/>
    </row>
    <row r="707" ht="12.75">
      <c r="E707" s="197"/>
    </row>
    <row r="708" ht="12.75">
      <c r="E708" s="197"/>
    </row>
    <row r="709" ht="12.75">
      <c r="E709" s="197"/>
    </row>
    <row r="710" ht="12.75">
      <c r="E710" s="197"/>
    </row>
    <row r="711" ht="12.75">
      <c r="E711" s="197"/>
    </row>
    <row r="712" ht="12.75">
      <c r="E712" s="197"/>
    </row>
    <row r="713" ht="12.75">
      <c r="E713" s="197"/>
    </row>
    <row r="714" ht="12.75">
      <c r="E714" s="197"/>
    </row>
    <row r="715" ht="12.75">
      <c r="E715" s="197"/>
    </row>
    <row r="716" ht="12.75">
      <c r="E716" s="197"/>
    </row>
    <row r="717" ht="12.75">
      <c r="E717" s="197"/>
    </row>
    <row r="718" ht="12.75">
      <c r="E718" s="197"/>
    </row>
    <row r="719" ht="12.75">
      <c r="E719" s="197"/>
    </row>
    <row r="720" ht="12.75">
      <c r="E720" s="197"/>
    </row>
    <row r="721" ht="12.75">
      <c r="E721" s="197"/>
    </row>
    <row r="722" ht="12.75">
      <c r="E722" s="197"/>
    </row>
    <row r="723" ht="12.75">
      <c r="E723" s="197"/>
    </row>
    <row r="724" ht="12.75">
      <c r="E724" s="197"/>
    </row>
    <row r="725" ht="12.75">
      <c r="E725" s="197"/>
    </row>
    <row r="726" ht="12.75">
      <c r="E726" s="197"/>
    </row>
    <row r="727" ht="12.75">
      <c r="E727" s="197"/>
    </row>
    <row r="728" ht="12.75">
      <c r="E728" s="197"/>
    </row>
    <row r="729" ht="12.75">
      <c r="E729" s="197"/>
    </row>
    <row r="730" ht="12.75">
      <c r="E730" s="197"/>
    </row>
    <row r="731" spans="1:2" ht="12.75">
      <c r="A731" s="253"/>
      <c r="B731" s="253"/>
    </row>
    <row r="732" spans="1:7" ht="12.75">
      <c r="A732" s="242"/>
      <c r="B732" s="242"/>
      <c r="C732" s="254"/>
      <c r="D732" s="254"/>
      <c r="E732" s="255"/>
      <c r="F732" s="254"/>
      <c r="G732" s="256"/>
    </row>
    <row r="733" spans="1:7" ht="12.75">
      <c r="A733" s="257"/>
      <c r="B733" s="257"/>
      <c r="C733" s="242"/>
      <c r="D733" s="242"/>
      <c r="E733" s="258"/>
      <c r="F733" s="242"/>
      <c r="G733" s="242"/>
    </row>
    <row r="734" spans="1:7" ht="12.75">
      <c r="A734" s="242"/>
      <c r="B734" s="242"/>
      <c r="C734" s="242"/>
      <c r="D734" s="242"/>
      <c r="E734" s="258"/>
      <c r="F734" s="242"/>
      <c r="G734" s="242"/>
    </row>
    <row r="735" spans="1:7" ht="12.75">
      <c r="A735" s="242"/>
      <c r="B735" s="242"/>
      <c r="C735" s="242"/>
      <c r="D735" s="242"/>
      <c r="E735" s="258"/>
      <c r="F735" s="242"/>
      <c r="G735" s="242"/>
    </row>
    <row r="736" spans="1:7" ht="12.75">
      <c r="A736" s="242"/>
      <c r="B736" s="242"/>
      <c r="C736" s="242"/>
      <c r="D736" s="242"/>
      <c r="E736" s="258"/>
      <c r="F736" s="242"/>
      <c r="G736" s="242"/>
    </row>
    <row r="737" spans="1:7" ht="12.75">
      <c r="A737" s="242"/>
      <c r="B737" s="242"/>
      <c r="C737" s="242"/>
      <c r="D737" s="242"/>
      <c r="E737" s="258"/>
      <c r="F737" s="242"/>
      <c r="G737" s="242"/>
    </row>
    <row r="738" spans="1:7" ht="12.75">
      <c r="A738" s="242"/>
      <c r="B738" s="242"/>
      <c r="C738" s="242"/>
      <c r="D738" s="242"/>
      <c r="E738" s="258"/>
      <c r="F738" s="242"/>
      <c r="G738" s="242"/>
    </row>
    <row r="739" spans="1:7" ht="12.75">
      <c r="A739" s="242"/>
      <c r="B739" s="242"/>
      <c r="C739" s="242"/>
      <c r="D739" s="242"/>
      <c r="E739" s="258"/>
      <c r="F739" s="242"/>
      <c r="G739" s="242"/>
    </row>
    <row r="740" spans="1:7" ht="12.75">
      <c r="A740" s="242"/>
      <c r="B740" s="242"/>
      <c r="C740" s="242"/>
      <c r="D740" s="242"/>
      <c r="E740" s="258"/>
      <c r="F740" s="242"/>
      <c r="G740" s="242"/>
    </row>
    <row r="741" spans="1:7" ht="12.75">
      <c r="A741" s="242"/>
      <c r="B741" s="242"/>
      <c r="C741" s="242"/>
      <c r="D741" s="242"/>
      <c r="E741" s="258"/>
      <c r="F741" s="242"/>
      <c r="G741" s="242"/>
    </row>
    <row r="742" spans="1:7" ht="12.75">
      <c r="A742" s="242"/>
      <c r="B742" s="242"/>
      <c r="C742" s="242"/>
      <c r="D742" s="242"/>
      <c r="E742" s="258"/>
      <c r="F742" s="242"/>
      <c r="G742" s="242"/>
    </row>
    <row r="743" spans="1:7" ht="12.75">
      <c r="A743" s="242"/>
      <c r="B743" s="242"/>
      <c r="C743" s="242"/>
      <c r="D743" s="242"/>
      <c r="E743" s="258"/>
      <c r="F743" s="242"/>
      <c r="G743" s="242"/>
    </row>
    <row r="744" spans="1:7" ht="12.75">
      <c r="A744" s="242"/>
      <c r="B744" s="242"/>
      <c r="C744" s="242"/>
      <c r="D744" s="242"/>
      <c r="E744" s="258"/>
      <c r="F744" s="242"/>
      <c r="G744" s="242"/>
    </row>
    <row r="745" spans="1:7" ht="12.75">
      <c r="A745" s="242"/>
      <c r="B745" s="242"/>
      <c r="C745" s="242"/>
      <c r="D745" s="242"/>
      <c r="E745" s="258"/>
      <c r="F745" s="242"/>
      <c r="G745" s="242"/>
    </row>
  </sheetData>
  <sheetProtection/>
  <mergeCells count="368">
    <mergeCell ref="C665:G665"/>
    <mergeCell ref="C666:G666"/>
    <mergeCell ref="C656:G656"/>
    <mergeCell ref="C657:G657"/>
    <mergeCell ref="C658:G658"/>
    <mergeCell ref="C659:G659"/>
    <mergeCell ref="C660:G660"/>
    <mergeCell ref="C662:G662"/>
    <mergeCell ref="C663:G663"/>
    <mergeCell ref="C664:G664"/>
    <mergeCell ref="C647:G647"/>
    <mergeCell ref="C648:D648"/>
    <mergeCell ref="C650:D650"/>
    <mergeCell ref="C652:D652"/>
    <mergeCell ref="C641:D641"/>
    <mergeCell ref="C643:G643"/>
    <mergeCell ref="C644:D644"/>
    <mergeCell ref="C646:G646"/>
    <mergeCell ref="C635:D635"/>
    <mergeCell ref="C637:G637"/>
    <mergeCell ref="C638:D638"/>
    <mergeCell ref="C640:G640"/>
    <mergeCell ref="C630:G630"/>
    <mergeCell ref="C631:D631"/>
    <mergeCell ref="C633:G633"/>
    <mergeCell ref="C634:G634"/>
    <mergeCell ref="C624:G624"/>
    <mergeCell ref="C625:D625"/>
    <mergeCell ref="C627:G627"/>
    <mergeCell ref="C628:D628"/>
    <mergeCell ref="C617:D617"/>
    <mergeCell ref="C619:D619"/>
    <mergeCell ref="C621:G621"/>
    <mergeCell ref="C622:D622"/>
    <mergeCell ref="C609:D609"/>
    <mergeCell ref="C611:D611"/>
    <mergeCell ref="C613:D613"/>
    <mergeCell ref="C615:D615"/>
    <mergeCell ref="C601:D601"/>
    <mergeCell ref="C603:D603"/>
    <mergeCell ref="C605:D605"/>
    <mergeCell ref="C607:D607"/>
    <mergeCell ref="C595:D595"/>
    <mergeCell ref="C597:G597"/>
    <mergeCell ref="C598:G598"/>
    <mergeCell ref="C599:D599"/>
    <mergeCell ref="C588:G588"/>
    <mergeCell ref="C589:D589"/>
    <mergeCell ref="C591:D591"/>
    <mergeCell ref="C593:D593"/>
    <mergeCell ref="C582:G582"/>
    <mergeCell ref="C583:D583"/>
    <mergeCell ref="C585:D585"/>
    <mergeCell ref="C587:G587"/>
    <mergeCell ref="C576:D576"/>
    <mergeCell ref="C578:G578"/>
    <mergeCell ref="C579:G579"/>
    <mergeCell ref="C580:D580"/>
    <mergeCell ref="C572:G572"/>
    <mergeCell ref="C573:G573"/>
    <mergeCell ref="C574:G574"/>
    <mergeCell ref="C575:G575"/>
    <mergeCell ref="C566:G566"/>
    <mergeCell ref="C567:G567"/>
    <mergeCell ref="C568:D568"/>
    <mergeCell ref="C570:D570"/>
    <mergeCell ref="C560:D560"/>
    <mergeCell ref="C562:G562"/>
    <mergeCell ref="C563:G563"/>
    <mergeCell ref="C564:D564"/>
    <mergeCell ref="C555:G555"/>
    <mergeCell ref="C556:D556"/>
    <mergeCell ref="C558:G558"/>
    <mergeCell ref="C559:G559"/>
    <mergeCell ref="C548:D548"/>
    <mergeCell ref="C550:D550"/>
    <mergeCell ref="C552:D552"/>
    <mergeCell ref="C554:G554"/>
    <mergeCell ref="C540:D540"/>
    <mergeCell ref="C542:D542"/>
    <mergeCell ref="C544:D544"/>
    <mergeCell ref="C546:D546"/>
    <mergeCell ref="C521:D521"/>
    <mergeCell ref="C526:D526"/>
    <mergeCell ref="C528:D528"/>
    <mergeCell ref="C530:D530"/>
    <mergeCell ref="C532:D532"/>
    <mergeCell ref="C534:D534"/>
    <mergeCell ref="C536:D536"/>
    <mergeCell ref="C538:D538"/>
    <mergeCell ref="C512:G512"/>
    <mergeCell ref="C513:D513"/>
    <mergeCell ref="C514:D514"/>
    <mergeCell ref="C515:D515"/>
    <mergeCell ref="C516:D516"/>
    <mergeCell ref="C517:D517"/>
    <mergeCell ref="C518:D518"/>
    <mergeCell ref="C519:D519"/>
    <mergeCell ref="C504:D504"/>
    <mergeCell ref="C505:D505"/>
    <mergeCell ref="C507:D507"/>
    <mergeCell ref="C508:D508"/>
    <mergeCell ref="C496:D496"/>
    <mergeCell ref="C498:D498"/>
    <mergeCell ref="C500:D500"/>
    <mergeCell ref="C488:D488"/>
    <mergeCell ref="C489:D489"/>
    <mergeCell ref="C490:D490"/>
    <mergeCell ref="C491:D491"/>
    <mergeCell ref="C478:D478"/>
    <mergeCell ref="C479:D479"/>
    <mergeCell ref="C480:D480"/>
    <mergeCell ref="C481:D481"/>
    <mergeCell ref="C483:D483"/>
    <mergeCell ref="C484:D484"/>
    <mergeCell ref="C485:D485"/>
    <mergeCell ref="C486:D486"/>
    <mergeCell ref="C461:D461"/>
    <mergeCell ref="C463:D463"/>
    <mergeCell ref="C464:D464"/>
    <mergeCell ref="C465:D465"/>
    <mergeCell ref="C467:D467"/>
    <mergeCell ref="C469:D469"/>
    <mergeCell ref="C471:D471"/>
    <mergeCell ref="C473:D473"/>
    <mergeCell ref="C446:D446"/>
    <mergeCell ref="C448:D448"/>
    <mergeCell ref="C449:D449"/>
    <mergeCell ref="C427:D427"/>
    <mergeCell ref="C432:D432"/>
    <mergeCell ref="C434:D434"/>
    <mergeCell ref="C436:D436"/>
    <mergeCell ref="C438:D438"/>
    <mergeCell ref="C440:D440"/>
    <mergeCell ref="C442:D442"/>
    <mergeCell ref="C444:D444"/>
    <mergeCell ref="C413:D413"/>
    <mergeCell ref="C415:D415"/>
    <mergeCell ref="C416:D416"/>
    <mergeCell ref="C418:D418"/>
    <mergeCell ref="C419:D419"/>
    <mergeCell ref="C421:D421"/>
    <mergeCell ref="C423:D423"/>
    <mergeCell ref="C425:D425"/>
    <mergeCell ref="C400:D400"/>
    <mergeCell ref="C401:D401"/>
    <mergeCell ref="C406:D406"/>
    <mergeCell ref="C408:D408"/>
    <mergeCell ref="C387:D387"/>
    <mergeCell ref="C389:D389"/>
    <mergeCell ref="C391:D391"/>
    <mergeCell ref="C393:D393"/>
    <mergeCell ref="C394:D394"/>
    <mergeCell ref="C396:D396"/>
    <mergeCell ref="C397:D397"/>
    <mergeCell ref="C399:D399"/>
    <mergeCell ref="C371:D371"/>
    <mergeCell ref="C372:D372"/>
    <mergeCell ref="C373:D373"/>
    <mergeCell ref="C375:D375"/>
    <mergeCell ref="C366:G366"/>
    <mergeCell ref="C367:G367"/>
    <mergeCell ref="C368:D368"/>
    <mergeCell ref="C370:G370"/>
    <mergeCell ref="C361:G361"/>
    <mergeCell ref="C362:G362"/>
    <mergeCell ref="C363:D363"/>
    <mergeCell ref="C365:G365"/>
    <mergeCell ref="C356:G356"/>
    <mergeCell ref="C357:G357"/>
    <mergeCell ref="C358:D358"/>
    <mergeCell ref="C360:G360"/>
    <mergeCell ref="C349:D349"/>
    <mergeCell ref="C351:D351"/>
    <mergeCell ref="C353:D353"/>
    <mergeCell ref="C355:G355"/>
    <mergeCell ref="C341:D341"/>
    <mergeCell ref="C343:D343"/>
    <mergeCell ref="C345:D345"/>
    <mergeCell ref="C347:D347"/>
    <mergeCell ref="C329:G329"/>
    <mergeCell ref="C330:G330"/>
    <mergeCell ref="C331:D331"/>
    <mergeCell ref="C333:D333"/>
    <mergeCell ref="C335:D335"/>
    <mergeCell ref="C337:D337"/>
    <mergeCell ref="C339:D339"/>
    <mergeCell ref="C340:D340"/>
    <mergeCell ref="C317:D317"/>
    <mergeCell ref="C296:D296"/>
    <mergeCell ref="C297:D297"/>
    <mergeCell ref="C299:D299"/>
    <mergeCell ref="C300:D300"/>
    <mergeCell ref="C301:D301"/>
    <mergeCell ref="C313:D313"/>
    <mergeCell ref="C314:D314"/>
    <mergeCell ref="C316:D316"/>
    <mergeCell ref="C290:D290"/>
    <mergeCell ref="C291:D291"/>
    <mergeCell ref="C293:D293"/>
    <mergeCell ref="C294:D294"/>
    <mergeCell ref="C284:D284"/>
    <mergeCell ref="C286:D286"/>
    <mergeCell ref="C288:D288"/>
    <mergeCell ref="C289:D289"/>
    <mergeCell ref="C280:D280"/>
    <mergeCell ref="C281:D281"/>
    <mergeCell ref="C282:D282"/>
    <mergeCell ref="C283:D283"/>
    <mergeCell ref="C275:D275"/>
    <mergeCell ref="C277:D277"/>
    <mergeCell ref="C278:D278"/>
    <mergeCell ref="C279:D279"/>
    <mergeCell ref="C266:D266"/>
    <mergeCell ref="C268:D268"/>
    <mergeCell ref="C269:D269"/>
    <mergeCell ref="C270:D270"/>
    <mergeCell ref="C271:D271"/>
    <mergeCell ref="C272:D272"/>
    <mergeCell ref="C273:D273"/>
    <mergeCell ref="C274:D274"/>
    <mergeCell ref="C254:D254"/>
    <mergeCell ref="C227:D227"/>
    <mergeCell ref="C229:D229"/>
    <mergeCell ref="C230:D230"/>
    <mergeCell ref="C232:D232"/>
    <mergeCell ref="C246:D246"/>
    <mergeCell ref="C248:D248"/>
    <mergeCell ref="C250:D250"/>
    <mergeCell ref="C252:D252"/>
    <mergeCell ref="C222:D222"/>
    <mergeCell ref="C224:D224"/>
    <mergeCell ref="C225:D225"/>
    <mergeCell ref="C226:D226"/>
    <mergeCell ref="C218:D218"/>
    <mergeCell ref="C219:D219"/>
    <mergeCell ref="C220:D220"/>
    <mergeCell ref="C221:D221"/>
    <mergeCell ref="C214:D214"/>
    <mergeCell ref="C215:D215"/>
    <mergeCell ref="C216:D216"/>
    <mergeCell ref="C217:D217"/>
    <mergeCell ref="C209:D209"/>
    <mergeCell ref="C211:D211"/>
    <mergeCell ref="C212:D212"/>
    <mergeCell ref="C213:D213"/>
    <mergeCell ref="C201:D201"/>
    <mergeCell ref="C203:D203"/>
    <mergeCell ref="C205:D205"/>
    <mergeCell ref="C207:D207"/>
    <mergeCell ref="C193:D193"/>
    <mergeCell ref="C195:D195"/>
    <mergeCell ref="C197:D197"/>
    <mergeCell ref="C199:D199"/>
    <mergeCell ref="C186:D186"/>
    <mergeCell ref="C187:D187"/>
    <mergeCell ref="C189:D189"/>
    <mergeCell ref="C191:D191"/>
    <mergeCell ref="C180:D180"/>
    <mergeCell ref="C181:D181"/>
    <mergeCell ref="C183:D183"/>
    <mergeCell ref="C185:D185"/>
    <mergeCell ref="C172:D172"/>
    <mergeCell ref="C174:D174"/>
    <mergeCell ref="C176:D176"/>
    <mergeCell ref="C178:D178"/>
    <mergeCell ref="C166:D166"/>
    <mergeCell ref="C168:D168"/>
    <mergeCell ref="C170:D170"/>
    <mergeCell ref="C171:D171"/>
    <mergeCell ref="C160:D160"/>
    <mergeCell ref="C161:D161"/>
    <mergeCell ref="C163:D163"/>
    <mergeCell ref="C164:D164"/>
    <mergeCell ref="C146:D146"/>
    <mergeCell ref="C148:D148"/>
    <mergeCell ref="C150:D150"/>
    <mergeCell ref="C152:D152"/>
    <mergeCell ref="C154:D154"/>
    <mergeCell ref="C156:D156"/>
    <mergeCell ref="C157:D157"/>
    <mergeCell ref="C158:D158"/>
    <mergeCell ref="C142:D142"/>
    <mergeCell ref="C129:D129"/>
    <mergeCell ref="C131:D131"/>
    <mergeCell ref="C132:D132"/>
    <mergeCell ref="C134:D134"/>
    <mergeCell ref="C123:D123"/>
    <mergeCell ref="C136:D136"/>
    <mergeCell ref="C138:D138"/>
    <mergeCell ref="C140:D140"/>
    <mergeCell ref="C108:D108"/>
    <mergeCell ref="C110:D110"/>
    <mergeCell ref="C125:D125"/>
    <mergeCell ref="C111:D111"/>
    <mergeCell ref="C112:D112"/>
    <mergeCell ref="C113:D113"/>
    <mergeCell ref="C115:D115"/>
    <mergeCell ref="C116:D116"/>
    <mergeCell ref="C118:D118"/>
    <mergeCell ref="C122:D122"/>
    <mergeCell ref="C104:D104"/>
    <mergeCell ref="C105:D105"/>
    <mergeCell ref="C106:D106"/>
    <mergeCell ref="C107:D107"/>
    <mergeCell ref="C101:D101"/>
    <mergeCell ref="C103:D103"/>
    <mergeCell ref="C91:D91"/>
    <mergeCell ref="C86:D86"/>
    <mergeCell ref="C88:D88"/>
    <mergeCell ref="C90:D90"/>
    <mergeCell ref="C97:D97"/>
    <mergeCell ref="C99:D99"/>
    <mergeCell ref="C92:D92"/>
    <mergeCell ref="C93:D93"/>
    <mergeCell ref="C73:D73"/>
    <mergeCell ref="C75:D75"/>
    <mergeCell ref="C77:D77"/>
    <mergeCell ref="C85:D85"/>
    <mergeCell ref="C81:D81"/>
    <mergeCell ref="C82:D82"/>
    <mergeCell ref="C83:D83"/>
    <mergeCell ref="C84:D84"/>
    <mergeCell ref="C94:D94"/>
    <mergeCell ref="C95:D95"/>
    <mergeCell ref="C63:D63"/>
    <mergeCell ref="C64:D64"/>
    <mergeCell ref="C65:D65"/>
    <mergeCell ref="C67:D67"/>
    <mergeCell ref="C68:D68"/>
    <mergeCell ref="C69:D69"/>
    <mergeCell ref="C70:D70"/>
    <mergeCell ref="C71:D71"/>
    <mergeCell ref="C60:D60"/>
    <mergeCell ref="C61:D61"/>
    <mergeCell ref="C62:D62"/>
    <mergeCell ref="C52:D52"/>
    <mergeCell ref="C53:D53"/>
    <mergeCell ref="C54:D54"/>
    <mergeCell ref="C56:D56"/>
    <mergeCell ref="C41:D41"/>
    <mergeCell ref="C43:D43"/>
    <mergeCell ref="C45:D45"/>
    <mergeCell ref="C47:D47"/>
    <mergeCell ref="C48:D48"/>
    <mergeCell ref="C58:D58"/>
    <mergeCell ref="C49:D49"/>
    <mergeCell ref="C50:D50"/>
    <mergeCell ref="C30:D30"/>
    <mergeCell ref="C34:G34"/>
    <mergeCell ref="C35:D35"/>
    <mergeCell ref="C24:D24"/>
    <mergeCell ref="C26:G26"/>
    <mergeCell ref="C27:D27"/>
    <mergeCell ref="C28:D28"/>
    <mergeCell ref="C39:D39"/>
    <mergeCell ref="A1:G1"/>
    <mergeCell ref="A3:B3"/>
    <mergeCell ref="A4:B4"/>
    <mergeCell ref="E4:G4"/>
    <mergeCell ref="C9:D9"/>
    <mergeCell ref="C11:D11"/>
    <mergeCell ref="C13:D13"/>
    <mergeCell ref="C15:D15"/>
    <mergeCell ref="C17:D17"/>
    <mergeCell ref="C18:D18"/>
    <mergeCell ref="C20:D20"/>
    <mergeCell ref="C22:D2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Z93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375" style="296" customWidth="1"/>
    <col min="2" max="2" width="11.625" style="296" customWidth="1"/>
    <col min="3" max="3" width="40.375" style="296" customWidth="1"/>
    <col min="4" max="4" width="5.625" style="296" customWidth="1"/>
    <col min="5" max="5" width="8.625" style="309" customWidth="1"/>
    <col min="6" max="6" width="9.875" style="296" customWidth="1"/>
    <col min="7" max="7" width="13.875" style="296" customWidth="1"/>
    <col min="8" max="11" width="9.125" style="296" customWidth="1"/>
    <col min="12" max="12" width="75.625" style="296" customWidth="1"/>
    <col min="13" max="16384" width="9.125" style="296" customWidth="1"/>
  </cols>
  <sheetData>
    <row r="1" spans="1:7" ht="15.75">
      <c r="A1" s="810" t="s">
        <v>1263</v>
      </c>
      <c r="B1" s="810"/>
      <c r="C1" s="810"/>
      <c r="D1" s="810"/>
      <c r="E1" s="810"/>
      <c r="F1" s="810"/>
      <c r="G1" s="810"/>
    </row>
    <row r="2" spans="2:7" ht="12.75">
      <c r="B2" s="297"/>
      <c r="C2" s="298"/>
      <c r="D2" s="298"/>
      <c r="E2" s="299"/>
      <c r="F2" s="298"/>
      <c r="G2" s="298"/>
    </row>
    <row r="3" spans="1:7" ht="12.75">
      <c r="A3" s="811" t="s">
        <v>1661</v>
      </c>
      <c r="B3" s="811"/>
      <c r="C3" s="300" t="str">
        <f>CONCATENATE(cislostavby," ",nazevstavby)</f>
        <v>723/15 Praha-rekonstr.vstupu a vstupní haly</v>
      </c>
      <c r="D3" s="301"/>
      <c r="E3" s="302" t="s">
        <v>1957</v>
      </c>
      <c r="F3" s="303" t="str">
        <f>'[1]Rekapitulace'!H1</f>
        <v>723/15</v>
      </c>
      <c r="G3" s="304"/>
    </row>
    <row r="4" spans="1:7" ht="12.75">
      <c r="A4" s="812" t="s">
        <v>1953</v>
      </c>
      <c r="B4" s="812"/>
      <c r="C4" s="305" t="str">
        <f>CONCATENATE(cisloobjektu," ",nazevobjektu)</f>
        <v>1 o.et.-proviz.vstup</v>
      </c>
      <c r="D4" s="306"/>
      <c r="E4" s="813" t="str">
        <f>'[1]Rekapitulace'!G2</f>
        <v>UT</v>
      </c>
      <c r="F4" s="813"/>
      <c r="G4" s="813"/>
    </row>
    <row r="5" spans="1:7" ht="12.75">
      <c r="A5" s="307"/>
      <c r="B5" s="308"/>
      <c r="C5" s="308"/>
      <c r="G5" s="310"/>
    </row>
    <row r="6" spans="1:7" ht="12.75">
      <c r="A6" s="311" t="s">
        <v>1958</v>
      </c>
      <c r="B6" s="312" t="s">
        <v>1959</v>
      </c>
      <c r="C6" s="312" t="s">
        <v>1960</v>
      </c>
      <c r="D6" s="312" t="s">
        <v>1961</v>
      </c>
      <c r="E6" s="313" t="s">
        <v>1962</v>
      </c>
      <c r="F6" s="312" t="s">
        <v>1963</v>
      </c>
      <c r="G6" s="314" t="s">
        <v>1964</v>
      </c>
    </row>
    <row r="7" spans="1:15" ht="12.75">
      <c r="A7" s="315" t="s">
        <v>1969</v>
      </c>
      <c r="B7" s="316" t="s">
        <v>1728</v>
      </c>
      <c r="C7" s="317" t="s">
        <v>1729</v>
      </c>
      <c r="D7" s="318"/>
      <c r="E7" s="319"/>
      <c r="F7" s="319"/>
      <c r="G7" s="320"/>
      <c r="H7" s="321"/>
      <c r="I7" s="321"/>
      <c r="O7" s="322">
        <v>1</v>
      </c>
    </row>
    <row r="8" spans="1:104" ht="12.75">
      <c r="A8" s="323">
        <v>1</v>
      </c>
      <c r="B8" s="324" t="s">
        <v>1730</v>
      </c>
      <c r="C8" s="325" t="s">
        <v>1731</v>
      </c>
      <c r="D8" s="326" t="s">
        <v>276</v>
      </c>
      <c r="E8" s="327">
        <v>4</v>
      </c>
      <c r="F8" s="327"/>
      <c r="G8" s="328">
        <f>E8*F8</f>
        <v>0</v>
      </c>
      <c r="O8" s="322">
        <v>2</v>
      </c>
      <c r="AA8" s="296">
        <v>1</v>
      </c>
      <c r="AB8" s="296">
        <v>7</v>
      </c>
      <c r="AC8" s="296">
        <v>7</v>
      </c>
      <c r="AZ8" s="296">
        <v>2</v>
      </c>
      <c r="BA8" s="296">
        <f>IF(AZ8=1,G8,0)</f>
        <v>0</v>
      </c>
      <c r="BB8" s="296">
        <f>IF(AZ8=2,G8,0)</f>
        <v>0</v>
      </c>
      <c r="BC8" s="296">
        <f>IF(AZ8=3,G8,0)</f>
        <v>0</v>
      </c>
      <c r="BD8" s="296">
        <f>IF(AZ8=4,G8,0)</f>
        <v>0</v>
      </c>
      <c r="BE8" s="296">
        <f>IF(AZ8=5,G8,0)</f>
        <v>0</v>
      </c>
      <c r="CZ8" s="296">
        <v>0</v>
      </c>
    </row>
    <row r="9" spans="1:104" ht="12.75">
      <c r="A9" s="323">
        <v>2</v>
      </c>
      <c r="B9" s="324" t="s">
        <v>1732</v>
      </c>
      <c r="C9" s="325" t="s">
        <v>1733</v>
      </c>
      <c r="D9" s="326" t="s">
        <v>325</v>
      </c>
      <c r="E9" s="327">
        <v>4</v>
      </c>
      <c r="F9" s="327"/>
      <c r="G9" s="328">
        <f>E9*F9</f>
        <v>0</v>
      </c>
      <c r="O9" s="322">
        <v>2</v>
      </c>
      <c r="AA9" s="296">
        <v>1</v>
      </c>
      <c r="AB9" s="296">
        <v>7</v>
      </c>
      <c r="AC9" s="296">
        <v>7</v>
      </c>
      <c r="AZ9" s="296">
        <v>2</v>
      </c>
      <c r="BA9" s="296">
        <f>IF(AZ9=1,G9,0)</f>
        <v>0</v>
      </c>
      <c r="BB9" s="296">
        <f>IF(AZ9=2,G9,0)</f>
        <v>0</v>
      </c>
      <c r="BC9" s="296">
        <f>IF(AZ9=3,G9,0)</f>
        <v>0</v>
      </c>
      <c r="BD9" s="296">
        <f>IF(AZ9=4,G9,0)</f>
        <v>0</v>
      </c>
      <c r="BE9" s="296">
        <f>IF(AZ9=5,G9,0)</f>
        <v>0</v>
      </c>
      <c r="CZ9" s="296">
        <v>0.00023000000000000003</v>
      </c>
    </row>
    <row r="10" spans="1:104" ht="12.75">
      <c r="A10" s="323">
        <v>3</v>
      </c>
      <c r="B10" s="324" t="s">
        <v>1734</v>
      </c>
      <c r="C10" s="325" t="s">
        <v>1735</v>
      </c>
      <c r="D10" s="326" t="s">
        <v>244</v>
      </c>
      <c r="E10" s="327">
        <v>0.01</v>
      </c>
      <c r="F10" s="327"/>
      <c r="G10" s="328">
        <f>E10*F10</f>
        <v>0</v>
      </c>
      <c r="O10" s="322">
        <v>2</v>
      </c>
      <c r="AA10" s="296">
        <v>1</v>
      </c>
      <c r="AB10" s="296">
        <v>7</v>
      </c>
      <c r="AC10" s="296">
        <v>7</v>
      </c>
      <c r="AZ10" s="296">
        <v>2</v>
      </c>
      <c r="BA10" s="296">
        <f>IF(AZ10=1,G10,0)</f>
        <v>0</v>
      </c>
      <c r="BB10" s="296">
        <f>IF(AZ10=2,G10,0)</f>
        <v>0</v>
      </c>
      <c r="BC10" s="296">
        <f>IF(AZ10=3,G10,0)</f>
        <v>0</v>
      </c>
      <c r="BD10" s="296">
        <f>IF(AZ10=4,G10,0)</f>
        <v>0</v>
      </c>
      <c r="BE10" s="296">
        <f>IF(AZ10=5,G10,0)</f>
        <v>0</v>
      </c>
      <c r="CZ10" s="296">
        <v>0</v>
      </c>
    </row>
    <row r="11" spans="1:57" ht="12.75">
      <c r="A11" s="329"/>
      <c r="B11" s="330" t="s">
        <v>1971</v>
      </c>
      <c r="C11" s="331" t="str">
        <f>CONCATENATE(B7," ",C7)</f>
        <v>733 Rozvod potrubí</v>
      </c>
      <c r="D11" s="329"/>
      <c r="E11" s="332"/>
      <c r="F11" s="332"/>
      <c r="G11" s="333">
        <f>SUM(G7:G10)</f>
        <v>0</v>
      </c>
      <c r="O11" s="322">
        <v>4</v>
      </c>
      <c r="BA11" s="334">
        <f>SUM(BA7:BA10)</f>
        <v>0</v>
      </c>
      <c r="BB11" s="334">
        <f>SUM(BB7:BB10)</f>
        <v>0</v>
      </c>
      <c r="BC11" s="334">
        <f>SUM(BC7:BC10)</f>
        <v>0</v>
      </c>
      <c r="BD11" s="334">
        <f>SUM(BD7:BD10)</f>
        <v>0</v>
      </c>
      <c r="BE11" s="334">
        <f>SUM(BE7:BE10)</f>
        <v>0</v>
      </c>
    </row>
    <row r="12" spans="1:15" ht="12.75">
      <c r="A12" s="315" t="s">
        <v>1969</v>
      </c>
      <c r="B12" s="316" t="s">
        <v>1736</v>
      </c>
      <c r="C12" s="317" t="s">
        <v>1737</v>
      </c>
      <c r="D12" s="318"/>
      <c r="E12" s="319"/>
      <c r="F12" s="319"/>
      <c r="G12" s="320"/>
      <c r="H12" s="321"/>
      <c r="I12" s="321"/>
      <c r="O12" s="322">
        <v>1</v>
      </c>
    </row>
    <row r="13" spans="1:104" ht="22.5">
      <c r="A13" s="323">
        <v>4</v>
      </c>
      <c r="B13" s="324" t="s">
        <v>1738</v>
      </c>
      <c r="C13" s="325" t="s">
        <v>1739</v>
      </c>
      <c r="D13" s="326" t="s">
        <v>237</v>
      </c>
      <c r="E13" s="327">
        <v>5.4</v>
      </c>
      <c r="F13" s="327"/>
      <c r="G13" s="328">
        <f>E13*F13</f>
        <v>0</v>
      </c>
      <c r="O13" s="322">
        <v>2</v>
      </c>
      <c r="AA13" s="296">
        <v>1</v>
      </c>
      <c r="AB13" s="296">
        <v>7</v>
      </c>
      <c r="AC13" s="296">
        <v>7</v>
      </c>
      <c r="AZ13" s="296">
        <v>2</v>
      </c>
      <c r="BA13" s="296">
        <f>IF(AZ13=1,G13,0)</f>
        <v>0</v>
      </c>
      <c r="BB13" s="296">
        <f>IF(AZ13=2,G13,0)</f>
        <v>0</v>
      </c>
      <c r="BC13" s="296">
        <f>IF(AZ13=3,G13,0)</f>
        <v>0</v>
      </c>
      <c r="BD13" s="296">
        <f>IF(AZ13=4,G13,0)</f>
        <v>0</v>
      </c>
      <c r="BE13" s="296">
        <f>IF(AZ13=5,G13,0)</f>
        <v>0</v>
      </c>
      <c r="CZ13" s="296">
        <v>0</v>
      </c>
    </row>
    <row r="14" spans="1:104" ht="12.75">
      <c r="A14" s="323">
        <v>5</v>
      </c>
      <c r="B14" s="324" t="s">
        <v>1740</v>
      </c>
      <c r="C14" s="325" t="s">
        <v>1741</v>
      </c>
      <c r="D14" s="326" t="s">
        <v>325</v>
      </c>
      <c r="E14" s="327">
        <v>8</v>
      </c>
      <c r="F14" s="327"/>
      <c r="G14" s="328">
        <f>E14*F14</f>
        <v>0</v>
      </c>
      <c r="O14" s="322">
        <v>2</v>
      </c>
      <c r="AA14" s="296">
        <v>1</v>
      </c>
      <c r="AB14" s="296">
        <v>7</v>
      </c>
      <c r="AC14" s="296">
        <v>7</v>
      </c>
      <c r="AZ14" s="296">
        <v>2</v>
      </c>
      <c r="BA14" s="296">
        <f>IF(AZ14=1,G14,0)</f>
        <v>0</v>
      </c>
      <c r="BB14" s="296">
        <f>IF(AZ14=2,G14,0)</f>
        <v>0</v>
      </c>
      <c r="BC14" s="296">
        <f>IF(AZ14=3,G14,0)</f>
        <v>0</v>
      </c>
      <c r="BD14" s="296">
        <f>IF(AZ14=4,G14,0)</f>
        <v>0</v>
      </c>
      <c r="BE14" s="296">
        <f>IF(AZ14=5,G14,0)</f>
        <v>0</v>
      </c>
      <c r="CZ14" s="296">
        <v>1E-05</v>
      </c>
    </row>
    <row r="15" spans="1:104" ht="12.75">
      <c r="A15" s="323">
        <v>6</v>
      </c>
      <c r="B15" s="324" t="s">
        <v>1742</v>
      </c>
      <c r="C15" s="325" t="s">
        <v>1743</v>
      </c>
      <c r="D15" s="326" t="s">
        <v>1744</v>
      </c>
      <c r="E15" s="327">
        <v>4</v>
      </c>
      <c r="F15" s="327"/>
      <c r="G15" s="328">
        <f>E15*F15</f>
        <v>0</v>
      </c>
      <c r="O15" s="322">
        <v>2</v>
      </c>
      <c r="AA15" s="296">
        <v>1</v>
      </c>
      <c r="AB15" s="296">
        <v>7</v>
      </c>
      <c r="AC15" s="296">
        <v>7</v>
      </c>
      <c r="AZ15" s="296">
        <v>2</v>
      </c>
      <c r="BA15" s="296">
        <f>IF(AZ15=1,G15,0)</f>
        <v>0</v>
      </c>
      <c r="BB15" s="296">
        <f>IF(AZ15=2,G15,0)</f>
        <v>0</v>
      </c>
      <c r="BC15" s="296">
        <f>IF(AZ15=3,G15,0)</f>
        <v>0</v>
      </c>
      <c r="BD15" s="296">
        <f>IF(AZ15=4,G15,0)</f>
        <v>0</v>
      </c>
      <c r="BE15" s="296">
        <f>IF(AZ15=5,G15,0)</f>
        <v>0</v>
      </c>
      <c r="CZ15" s="296">
        <v>0</v>
      </c>
    </row>
    <row r="16" spans="1:104" ht="12.75">
      <c r="A16" s="323">
        <v>7</v>
      </c>
      <c r="B16" s="324" t="s">
        <v>1745</v>
      </c>
      <c r="C16" s="325" t="s">
        <v>1746</v>
      </c>
      <c r="D16" s="326" t="s">
        <v>244</v>
      </c>
      <c r="E16" s="327">
        <v>0.12</v>
      </c>
      <c r="F16" s="327"/>
      <c r="G16" s="328">
        <f>E16*F16</f>
        <v>0</v>
      </c>
      <c r="O16" s="322">
        <v>2</v>
      </c>
      <c r="AA16" s="296">
        <v>1</v>
      </c>
      <c r="AB16" s="296">
        <v>7</v>
      </c>
      <c r="AC16" s="296">
        <v>7</v>
      </c>
      <c r="AZ16" s="296">
        <v>2</v>
      </c>
      <c r="BA16" s="296">
        <f>IF(AZ16=1,G16,0)</f>
        <v>0</v>
      </c>
      <c r="BB16" s="296">
        <f>IF(AZ16=2,G16,0)</f>
        <v>0</v>
      </c>
      <c r="BC16" s="296">
        <f>IF(AZ16=3,G16,0)</f>
        <v>0</v>
      </c>
      <c r="BD16" s="296">
        <f>IF(AZ16=4,G16,0)</f>
        <v>0</v>
      </c>
      <c r="BE16" s="296">
        <f>IF(AZ16=5,G16,0)</f>
        <v>0</v>
      </c>
      <c r="CZ16" s="296">
        <v>0</v>
      </c>
    </row>
    <row r="17" spans="1:57" ht="12.75">
      <c r="A17" s="329"/>
      <c r="B17" s="330" t="s">
        <v>1971</v>
      </c>
      <c r="C17" s="331" t="str">
        <f>CONCATENATE(B12," ",C12)</f>
        <v>735 Otopná tělesa</v>
      </c>
      <c r="D17" s="329"/>
      <c r="E17" s="332"/>
      <c r="F17" s="332"/>
      <c r="G17" s="333">
        <f>SUM(G12:G16)</f>
        <v>0</v>
      </c>
      <c r="O17" s="322">
        <v>4</v>
      </c>
      <c r="BA17" s="334">
        <f>SUM(BA12:BA16)</f>
        <v>0</v>
      </c>
      <c r="BB17" s="334">
        <f>SUM(BB12:BB16)</f>
        <v>0</v>
      </c>
      <c r="BC17" s="334">
        <f>SUM(BC12:BC16)</f>
        <v>0</v>
      </c>
      <c r="BD17" s="334">
        <f>SUM(BD12:BD16)</f>
        <v>0</v>
      </c>
      <c r="BE17" s="334">
        <f>SUM(BE12:BE16)</f>
        <v>0</v>
      </c>
    </row>
    <row r="18" spans="1:15" ht="12.75">
      <c r="A18" s="315" t="s">
        <v>1969</v>
      </c>
      <c r="B18" s="316" t="s">
        <v>982</v>
      </c>
      <c r="C18" s="317" t="s">
        <v>983</v>
      </c>
      <c r="D18" s="318"/>
      <c r="E18" s="319"/>
      <c r="F18" s="319"/>
      <c r="G18" s="320"/>
      <c r="H18" s="321"/>
      <c r="I18" s="321"/>
      <c r="O18" s="322">
        <v>1</v>
      </c>
    </row>
    <row r="19" spans="1:104" ht="12.75">
      <c r="A19" s="323">
        <v>8</v>
      </c>
      <c r="B19" s="324" t="s">
        <v>1747</v>
      </c>
      <c r="C19" s="325" t="s">
        <v>1748</v>
      </c>
      <c r="D19" s="326" t="s">
        <v>230</v>
      </c>
      <c r="E19" s="327">
        <v>0.5</v>
      </c>
      <c r="F19" s="327"/>
      <c r="G19" s="328">
        <f>E19*F19</f>
        <v>0</v>
      </c>
      <c r="O19" s="322">
        <v>2</v>
      </c>
      <c r="AA19" s="296">
        <v>1</v>
      </c>
      <c r="AB19" s="296">
        <v>7</v>
      </c>
      <c r="AC19" s="296">
        <v>7</v>
      </c>
      <c r="AZ19" s="296">
        <v>2</v>
      </c>
      <c r="BA19" s="296">
        <f>IF(AZ19=1,G19,0)</f>
        <v>0</v>
      </c>
      <c r="BB19" s="296">
        <f>IF(AZ19=2,G19,0)</f>
        <v>0</v>
      </c>
      <c r="BC19" s="296">
        <f>IF(AZ19=3,G19,0)</f>
        <v>0</v>
      </c>
      <c r="BD19" s="296">
        <f>IF(AZ19=4,G19,0)</f>
        <v>0</v>
      </c>
      <c r="BE19" s="296">
        <f>IF(AZ19=5,G19,0)</f>
        <v>0</v>
      </c>
      <c r="CZ19" s="296">
        <v>0</v>
      </c>
    </row>
    <row r="20" spans="1:57" ht="13.5" thickBot="1">
      <c r="A20" s="335"/>
      <c r="B20" s="336" t="s">
        <v>1971</v>
      </c>
      <c r="C20" s="337" t="str">
        <f>CONCATENATE(B18," ",C18)</f>
        <v>799 Ostatní</v>
      </c>
      <c r="D20" s="335"/>
      <c r="E20" s="338"/>
      <c r="F20" s="338"/>
      <c r="G20" s="339">
        <f>SUM(G18:G19)</f>
        <v>0</v>
      </c>
      <c r="O20" s="322">
        <v>4</v>
      </c>
      <c r="BA20" s="334">
        <f>SUM(BA18:BA19)</f>
        <v>0</v>
      </c>
      <c r="BB20" s="334">
        <f>SUM(BB18:BB19)</f>
        <v>0</v>
      </c>
      <c r="BC20" s="334">
        <f>SUM(BC18:BC19)</f>
        <v>0</v>
      </c>
      <c r="BD20" s="334">
        <f>SUM(BD18:BD19)</f>
        <v>0</v>
      </c>
      <c r="BE20" s="334">
        <f>SUM(BE18:BE19)</f>
        <v>0</v>
      </c>
    </row>
    <row r="21" spans="1:7" ht="13.5" thickBot="1">
      <c r="A21" s="340"/>
      <c r="B21" s="341" t="s">
        <v>1749</v>
      </c>
      <c r="C21" s="342"/>
      <c r="D21" s="342"/>
      <c r="E21" s="342"/>
      <c r="F21" s="342"/>
      <c r="G21" s="343">
        <f>G11+G17+G20</f>
        <v>0</v>
      </c>
    </row>
    <row r="22" ht="12.75">
      <c r="E22" s="296"/>
    </row>
    <row r="23" ht="12.75">
      <c r="E23" s="296"/>
    </row>
    <row r="24" ht="12.75">
      <c r="E24" s="296"/>
    </row>
    <row r="25" ht="12.75">
      <c r="E25" s="296"/>
    </row>
    <row r="26" ht="12.75">
      <c r="E26" s="296"/>
    </row>
    <row r="27" ht="12.75">
      <c r="E27" s="296"/>
    </row>
    <row r="28" ht="12.75">
      <c r="E28" s="296"/>
    </row>
    <row r="29" ht="12.75">
      <c r="E29" s="296"/>
    </row>
    <row r="30" ht="12.75">
      <c r="E30" s="296"/>
    </row>
    <row r="31" ht="12.75">
      <c r="E31" s="296"/>
    </row>
    <row r="32" ht="12.75">
      <c r="E32" s="296"/>
    </row>
    <row r="33" ht="12.75">
      <c r="E33" s="296"/>
    </row>
    <row r="34" ht="12.75">
      <c r="E34" s="296"/>
    </row>
    <row r="35" ht="12.75">
      <c r="E35" s="296"/>
    </row>
    <row r="36" ht="12.75">
      <c r="E36" s="296"/>
    </row>
    <row r="37" ht="12.75">
      <c r="E37" s="296"/>
    </row>
    <row r="38" ht="12.75">
      <c r="E38" s="296"/>
    </row>
    <row r="39" ht="12.75">
      <c r="E39" s="296"/>
    </row>
    <row r="40" ht="12.75">
      <c r="E40" s="296"/>
    </row>
    <row r="41" ht="12.75">
      <c r="E41" s="296"/>
    </row>
    <row r="42" ht="12.75">
      <c r="E42" s="296"/>
    </row>
    <row r="43" ht="12.75">
      <c r="E43" s="296"/>
    </row>
    <row r="44" spans="1:7" ht="12.75">
      <c r="A44" s="344"/>
      <c r="B44" s="344"/>
      <c r="C44" s="344"/>
      <c r="D44" s="344"/>
      <c r="E44" s="344"/>
      <c r="F44" s="344"/>
      <c r="G44" s="344"/>
    </row>
    <row r="45" spans="1:7" ht="12.75">
      <c r="A45" s="344"/>
      <c r="B45" s="344"/>
      <c r="C45" s="344"/>
      <c r="D45" s="344"/>
      <c r="E45" s="344"/>
      <c r="F45" s="344"/>
      <c r="G45" s="344"/>
    </row>
    <row r="46" spans="1:7" ht="12.75">
      <c r="A46" s="344"/>
      <c r="B46" s="344"/>
      <c r="C46" s="344"/>
      <c r="D46" s="344"/>
      <c r="E46" s="344"/>
      <c r="F46" s="344"/>
      <c r="G46" s="344"/>
    </row>
    <row r="47" spans="1:7" ht="12.75">
      <c r="A47" s="344"/>
      <c r="B47" s="344"/>
      <c r="C47" s="344"/>
      <c r="D47" s="344"/>
      <c r="E47" s="344"/>
      <c r="F47" s="344"/>
      <c r="G47" s="344"/>
    </row>
    <row r="48" ht="12.75">
      <c r="E48" s="296"/>
    </row>
    <row r="65" ht="12.75">
      <c r="E65" s="296"/>
    </row>
    <row r="66" ht="12.75">
      <c r="E66" s="296"/>
    </row>
    <row r="67" ht="12.75">
      <c r="E67" s="296"/>
    </row>
    <row r="68" ht="12.75">
      <c r="E68" s="296"/>
    </row>
    <row r="69" ht="12.75">
      <c r="E69" s="296"/>
    </row>
    <row r="70" ht="12.75">
      <c r="E70" s="296"/>
    </row>
    <row r="71" ht="12.75">
      <c r="E71" s="296"/>
    </row>
    <row r="72" ht="12.75">
      <c r="E72" s="296"/>
    </row>
    <row r="73" ht="12.75">
      <c r="E73" s="296"/>
    </row>
    <row r="74" ht="12.75">
      <c r="E74" s="296"/>
    </row>
    <row r="75" ht="12.75">
      <c r="E75" s="296"/>
    </row>
    <row r="76" ht="12.75">
      <c r="E76" s="296"/>
    </row>
    <row r="77" ht="12.75">
      <c r="E77" s="296"/>
    </row>
    <row r="78" ht="12.75">
      <c r="E78" s="296"/>
    </row>
    <row r="79" spans="1:2" ht="12.75">
      <c r="A79" s="345"/>
      <c r="B79" s="345"/>
    </row>
    <row r="80" spans="1:7" ht="12.75">
      <c r="A80" s="344"/>
      <c r="B80" s="344"/>
      <c r="C80" s="346"/>
      <c r="D80" s="346"/>
      <c r="E80" s="347"/>
      <c r="F80" s="346"/>
      <c r="G80" s="348"/>
    </row>
    <row r="81" spans="1:7" ht="12.75">
      <c r="A81" s="349"/>
      <c r="B81" s="349"/>
      <c r="C81" s="344"/>
      <c r="D81" s="344"/>
      <c r="E81" s="350"/>
      <c r="F81" s="344"/>
      <c r="G81" s="344"/>
    </row>
    <row r="82" spans="1:7" ht="12.75">
      <c r="A82" s="344"/>
      <c r="B82" s="344"/>
      <c r="C82" s="344"/>
      <c r="D82" s="344"/>
      <c r="E82" s="350"/>
      <c r="F82" s="344"/>
      <c r="G82" s="344"/>
    </row>
    <row r="83" spans="1:7" ht="12.75">
      <c r="A83" s="344"/>
      <c r="B83" s="344"/>
      <c r="C83" s="344"/>
      <c r="D83" s="344"/>
      <c r="E83" s="350"/>
      <c r="F83" s="344"/>
      <c r="G83" s="344"/>
    </row>
    <row r="84" spans="1:7" ht="12.75">
      <c r="A84" s="344"/>
      <c r="B84" s="344"/>
      <c r="C84" s="344"/>
      <c r="D84" s="344"/>
      <c r="E84" s="350"/>
      <c r="F84" s="344"/>
      <c r="G84" s="344"/>
    </row>
    <row r="85" spans="1:7" ht="12.75">
      <c r="A85" s="344"/>
      <c r="B85" s="344"/>
      <c r="C85" s="344"/>
      <c r="D85" s="344"/>
      <c r="E85" s="350"/>
      <c r="F85" s="344"/>
      <c r="G85" s="344"/>
    </row>
    <row r="86" spans="1:7" ht="12.75">
      <c r="A86" s="344"/>
      <c r="B86" s="344"/>
      <c r="C86" s="344"/>
      <c r="D86" s="344"/>
      <c r="E86" s="350"/>
      <c r="F86" s="344"/>
      <c r="G86" s="344"/>
    </row>
    <row r="87" spans="1:7" ht="12.75">
      <c r="A87" s="344"/>
      <c r="B87" s="344"/>
      <c r="C87" s="344"/>
      <c r="D87" s="344"/>
      <c r="E87" s="350"/>
      <c r="F87" s="344"/>
      <c r="G87" s="344"/>
    </row>
    <row r="88" spans="1:7" ht="12.75">
      <c r="A88" s="344"/>
      <c r="B88" s="344"/>
      <c r="C88" s="344"/>
      <c r="D88" s="344"/>
      <c r="E88" s="350"/>
      <c r="F88" s="344"/>
      <c r="G88" s="344"/>
    </row>
    <row r="89" spans="1:7" ht="12.75">
      <c r="A89" s="344"/>
      <c r="B89" s="344"/>
      <c r="C89" s="344"/>
      <c r="D89" s="344"/>
      <c r="E89" s="350"/>
      <c r="F89" s="344"/>
      <c r="G89" s="344"/>
    </row>
    <row r="90" spans="1:7" ht="12.75">
      <c r="A90" s="344"/>
      <c r="B90" s="344"/>
      <c r="C90" s="344"/>
      <c r="D90" s="344"/>
      <c r="E90" s="350"/>
      <c r="F90" s="344"/>
      <c r="G90" s="344"/>
    </row>
    <row r="91" spans="1:7" ht="12.75">
      <c r="A91" s="344"/>
      <c r="B91" s="344"/>
      <c r="C91" s="344"/>
      <c r="D91" s="344"/>
      <c r="E91" s="350"/>
      <c r="F91" s="344"/>
      <c r="G91" s="344"/>
    </row>
    <row r="92" spans="1:7" ht="12.75">
      <c r="A92" s="344"/>
      <c r="B92" s="344"/>
      <c r="C92" s="344"/>
      <c r="D92" s="344"/>
      <c r="E92" s="350"/>
      <c r="F92" s="344"/>
      <c r="G92" s="344"/>
    </row>
    <row r="93" spans="1:7" ht="12.75">
      <c r="A93" s="344"/>
      <c r="B93" s="344"/>
      <c r="C93" s="344"/>
      <c r="D93" s="344"/>
      <c r="E93" s="350"/>
      <c r="F93" s="344"/>
      <c r="G93" s="344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 r:id="rId1"/>
  <headerFooter alignWithMargins="0">
    <oddFooter>&amp;C&amp;"Arial CE,Běžné"Stránka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Z14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4.375" style="351" customWidth="1"/>
    <col min="2" max="2" width="11.625" style="351" customWidth="1"/>
    <col min="3" max="3" width="40.375" style="351" customWidth="1"/>
    <col min="4" max="4" width="5.625" style="351" customWidth="1"/>
    <col min="5" max="5" width="8.625" style="364" customWidth="1"/>
    <col min="6" max="6" width="9.875" style="351" customWidth="1"/>
    <col min="7" max="7" width="13.875" style="351" customWidth="1"/>
    <col min="8" max="11" width="9.125" style="351" customWidth="1"/>
    <col min="12" max="12" width="75.625" style="351" customWidth="1"/>
    <col min="13" max="16384" width="9.125" style="351" customWidth="1"/>
  </cols>
  <sheetData>
    <row r="1" spans="1:7" ht="15.75">
      <c r="A1" s="814" t="s">
        <v>1263</v>
      </c>
      <c r="B1" s="814"/>
      <c r="C1" s="814"/>
      <c r="D1" s="814"/>
      <c r="E1" s="814"/>
      <c r="F1" s="814"/>
      <c r="G1" s="814"/>
    </row>
    <row r="2" spans="2:7" ht="12.75">
      <c r="B2" s="352"/>
      <c r="C2" s="353"/>
      <c r="D2" s="353"/>
      <c r="E2" s="354"/>
      <c r="F2" s="353"/>
      <c r="G2" s="353"/>
    </row>
    <row r="3" spans="1:7" ht="12.75">
      <c r="A3" s="815" t="s">
        <v>1661</v>
      </c>
      <c r="B3" s="815"/>
      <c r="C3" s="355" t="str">
        <f>CONCATENATE(cislostavby," ",nazevstavby)</f>
        <v>723/15 Praha-rekonstr.vstupu a vstupní haly</v>
      </c>
      <c r="D3" s="356"/>
      <c r="E3" s="357" t="s">
        <v>1957</v>
      </c>
      <c r="F3" s="358" t="str">
        <f>'[2]Rekapitulace'!H1</f>
        <v>723/15</v>
      </c>
      <c r="G3" s="359"/>
    </row>
    <row r="4" spans="1:7" ht="12.75">
      <c r="A4" s="816" t="s">
        <v>1953</v>
      </c>
      <c r="B4" s="816"/>
      <c r="C4" s="360" t="str">
        <f>CONCATENATE(cisloobjektu," ",nazevobjektu)</f>
        <v>2 1.et.-rekonstr.haly</v>
      </c>
      <c r="D4" s="361"/>
      <c r="E4" s="817" t="str">
        <f>'[2]Rekapitulace'!G2</f>
        <v>UT</v>
      </c>
      <c r="F4" s="817"/>
      <c r="G4" s="817"/>
    </row>
    <row r="5" spans="1:7" ht="12.75">
      <c r="A5" s="362"/>
      <c r="B5" s="363"/>
      <c r="C5" s="363"/>
      <c r="G5" s="365"/>
    </row>
    <row r="6" spans="1:7" ht="12.75">
      <c r="A6" s="366" t="s">
        <v>1958</v>
      </c>
      <c r="B6" s="367" t="s">
        <v>1959</v>
      </c>
      <c r="C6" s="367" t="s">
        <v>1960</v>
      </c>
      <c r="D6" s="367" t="s">
        <v>1961</v>
      </c>
      <c r="E6" s="368" t="s">
        <v>1962</v>
      </c>
      <c r="F6" s="367" t="s">
        <v>1963</v>
      </c>
      <c r="G6" s="369" t="s">
        <v>1964</v>
      </c>
    </row>
    <row r="7" spans="1:15" ht="12.75">
      <c r="A7" s="370" t="s">
        <v>1969</v>
      </c>
      <c r="B7" s="371" t="s">
        <v>1750</v>
      </c>
      <c r="C7" s="372" t="s">
        <v>1751</v>
      </c>
      <c r="D7" s="373"/>
      <c r="E7" s="374"/>
      <c r="F7" s="374"/>
      <c r="G7" s="375"/>
      <c r="H7" s="376"/>
      <c r="I7" s="376"/>
      <c r="O7" s="377">
        <v>1</v>
      </c>
    </row>
    <row r="8" spans="1:104" ht="22.5">
      <c r="A8" s="378">
        <v>1</v>
      </c>
      <c r="B8" s="379" t="s">
        <v>1752</v>
      </c>
      <c r="C8" s="380" t="s">
        <v>1753</v>
      </c>
      <c r="D8" s="381" t="s">
        <v>1754</v>
      </c>
      <c r="E8" s="382">
        <v>24</v>
      </c>
      <c r="F8" s="382"/>
      <c r="G8" s="383">
        <f>E8*F8</f>
        <v>0</v>
      </c>
      <c r="O8" s="377">
        <v>2</v>
      </c>
      <c r="AA8" s="351">
        <v>10</v>
      </c>
      <c r="AB8" s="351">
        <v>1</v>
      </c>
      <c r="AC8" s="351">
        <v>8</v>
      </c>
      <c r="AZ8" s="351">
        <v>5</v>
      </c>
      <c r="BA8" s="351">
        <f>IF(AZ8=1,G8,0)</f>
        <v>0</v>
      </c>
      <c r="BB8" s="351">
        <f>IF(AZ8=2,G8,0)</f>
        <v>0</v>
      </c>
      <c r="BC8" s="351">
        <f>IF(AZ8=3,G8,0)</f>
        <v>0</v>
      </c>
      <c r="BD8" s="351">
        <f>IF(AZ8=4,G8,0)</f>
        <v>0</v>
      </c>
      <c r="BE8" s="351">
        <f>IF(AZ8=5,G8,0)</f>
        <v>0</v>
      </c>
      <c r="CZ8" s="351">
        <v>0</v>
      </c>
    </row>
    <row r="9" spans="1:57" ht="12.75">
      <c r="A9" s="384"/>
      <c r="B9" s="385" t="s">
        <v>1971</v>
      </c>
      <c r="C9" s="386" t="str">
        <f>CONCATENATE(B7," ",C7)</f>
        <v>991 Hodinové zúčtovací sazby</v>
      </c>
      <c r="D9" s="384"/>
      <c r="E9" s="387"/>
      <c r="F9" s="387"/>
      <c r="G9" s="388">
        <f>SUM(G7:G8)</f>
        <v>0</v>
      </c>
      <c r="O9" s="377">
        <v>4</v>
      </c>
      <c r="BA9" s="389">
        <f>SUM(BA7:BA8)</f>
        <v>0</v>
      </c>
      <c r="BB9" s="389">
        <f>SUM(BB7:BB8)</f>
        <v>0</v>
      </c>
      <c r="BC9" s="389">
        <f>SUM(BC7:BC8)</f>
        <v>0</v>
      </c>
      <c r="BD9" s="389">
        <f>SUM(BD7:BD8)</f>
        <v>0</v>
      </c>
      <c r="BE9" s="389">
        <f>SUM(BE7:BE8)</f>
        <v>0</v>
      </c>
    </row>
    <row r="10" spans="1:15" ht="12.75">
      <c r="A10" s="370" t="s">
        <v>1969</v>
      </c>
      <c r="B10" s="371" t="s">
        <v>832</v>
      </c>
      <c r="C10" s="372" t="s">
        <v>833</v>
      </c>
      <c r="D10" s="373"/>
      <c r="E10" s="374"/>
      <c r="F10" s="374"/>
      <c r="G10" s="375"/>
      <c r="H10" s="376"/>
      <c r="I10" s="376"/>
      <c r="O10" s="377">
        <v>1</v>
      </c>
    </row>
    <row r="11" spans="1:104" ht="22.5">
      <c r="A11" s="378">
        <v>2</v>
      </c>
      <c r="B11" s="379" t="s">
        <v>1755</v>
      </c>
      <c r="C11" s="380" t="s">
        <v>1756</v>
      </c>
      <c r="D11" s="381" t="s">
        <v>276</v>
      </c>
      <c r="E11" s="382">
        <v>40</v>
      </c>
      <c r="F11" s="382"/>
      <c r="G11" s="383">
        <f aca="true" t="shared" si="0" ref="G11:G16">E11*F11</f>
        <v>0</v>
      </c>
      <c r="O11" s="377">
        <v>2</v>
      </c>
      <c r="AA11" s="351">
        <v>1</v>
      </c>
      <c r="AB11" s="351">
        <v>7</v>
      </c>
      <c r="AC11" s="351">
        <v>7</v>
      </c>
      <c r="AZ11" s="351">
        <v>2</v>
      </c>
      <c r="BA11" s="351">
        <f aca="true" t="shared" si="1" ref="BA11:BA16">IF(AZ11=1,G11,0)</f>
        <v>0</v>
      </c>
      <c r="BB11" s="351">
        <f aca="true" t="shared" si="2" ref="BB11:BB16">IF(AZ11=2,G11,0)</f>
        <v>0</v>
      </c>
      <c r="BC11" s="351">
        <f aca="true" t="shared" si="3" ref="BC11:BC16">IF(AZ11=3,G11,0)</f>
        <v>0</v>
      </c>
      <c r="BD11" s="351">
        <f aca="true" t="shared" si="4" ref="BD11:BD16">IF(AZ11=4,G11,0)</f>
        <v>0</v>
      </c>
      <c r="BE11" s="351">
        <f aca="true" t="shared" si="5" ref="BE11:BE16">IF(AZ11=5,G11,0)</f>
        <v>0</v>
      </c>
      <c r="CZ11" s="351">
        <v>0.0006500000000000001</v>
      </c>
    </row>
    <row r="12" spans="1:104" ht="12.75">
      <c r="A12" s="378">
        <v>3</v>
      </c>
      <c r="B12" s="379" t="s">
        <v>1757</v>
      </c>
      <c r="C12" s="380" t="s">
        <v>1758</v>
      </c>
      <c r="D12" s="381" t="s">
        <v>276</v>
      </c>
      <c r="E12" s="382">
        <v>40</v>
      </c>
      <c r="F12" s="382"/>
      <c r="G12" s="383">
        <f t="shared" si="0"/>
        <v>0</v>
      </c>
      <c r="O12" s="377">
        <v>2</v>
      </c>
      <c r="AA12" s="351">
        <v>1</v>
      </c>
      <c r="AB12" s="351">
        <v>7</v>
      </c>
      <c r="AC12" s="351">
        <v>7</v>
      </c>
      <c r="AZ12" s="351">
        <v>2</v>
      </c>
      <c r="BA12" s="351">
        <f t="shared" si="1"/>
        <v>0</v>
      </c>
      <c r="BB12" s="351">
        <f t="shared" si="2"/>
        <v>0</v>
      </c>
      <c r="BC12" s="351">
        <f t="shared" si="3"/>
        <v>0</v>
      </c>
      <c r="BD12" s="351">
        <f t="shared" si="4"/>
        <v>0</v>
      </c>
      <c r="BE12" s="351">
        <f t="shared" si="5"/>
        <v>0</v>
      </c>
      <c r="CZ12" s="351">
        <v>0</v>
      </c>
    </row>
    <row r="13" spans="1:104" ht="22.5">
      <c r="A13" s="378">
        <v>4</v>
      </c>
      <c r="B13" s="379" t="s">
        <v>1759</v>
      </c>
      <c r="C13" s="380" t="s">
        <v>1760</v>
      </c>
      <c r="D13" s="381" t="s">
        <v>276</v>
      </c>
      <c r="E13" s="382">
        <v>6</v>
      </c>
      <c r="F13" s="382"/>
      <c r="G13" s="383">
        <f t="shared" si="0"/>
        <v>0</v>
      </c>
      <c r="O13" s="377">
        <v>2</v>
      </c>
      <c r="AA13" s="351">
        <v>1</v>
      </c>
      <c r="AB13" s="351">
        <v>7</v>
      </c>
      <c r="AC13" s="351">
        <v>7</v>
      </c>
      <c r="AZ13" s="351">
        <v>2</v>
      </c>
      <c r="BA13" s="351">
        <f t="shared" si="1"/>
        <v>0</v>
      </c>
      <c r="BB13" s="351">
        <f t="shared" si="2"/>
        <v>0</v>
      </c>
      <c r="BC13" s="351">
        <f t="shared" si="3"/>
        <v>0</v>
      </c>
      <c r="BD13" s="351">
        <f t="shared" si="4"/>
        <v>0</v>
      </c>
      <c r="BE13" s="351">
        <f t="shared" si="5"/>
        <v>0</v>
      </c>
      <c r="CZ13" s="351">
        <v>0.004</v>
      </c>
    </row>
    <row r="14" spans="1:104" ht="12.75">
      <c r="A14" s="378">
        <v>5</v>
      </c>
      <c r="B14" s="379" t="s">
        <v>1761</v>
      </c>
      <c r="C14" s="380" t="s">
        <v>1762</v>
      </c>
      <c r="D14" s="381" t="s">
        <v>276</v>
      </c>
      <c r="E14" s="382">
        <v>6</v>
      </c>
      <c r="F14" s="382"/>
      <c r="G14" s="383">
        <f t="shared" si="0"/>
        <v>0</v>
      </c>
      <c r="O14" s="377">
        <v>2</v>
      </c>
      <c r="AA14" s="351">
        <v>1</v>
      </c>
      <c r="AB14" s="351">
        <v>7</v>
      </c>
      <c r="AC14" s="351">
        <v>7</v>
      </c>
      <c r="AZ14" s="351">
        <v>2</v>
      </c>
      <c r="BA14" s="351">
        <f t="shared" si="1"/>
        <v>0</v>
      </c>
      <c r="BB14" s="351">
        <f t="shared" si="2"/>
        <v>0</v>
      </c>
      <c r="BC14" s="351">
        <f t="shared" si="3"/>
        <v>0</v>
      </c>
      <c r="BD14" s="351">
        <f t="shared" si="4"/>
        <v>0</v>
      </c>
      <c r="BE14" s="351">
        <f t="shared" si="5"/>
        <v>0</v>
      </c>
      <c r="CZ14" s="351">
        <v>0.004</v>
      </c>
    </row>
    <row r="15" spans="1:104" ht="12.75">
      <c r="A15" s="378">
        <v>6</v>
      </c>
      <c r="B15" s="379" t="s">
        <v>1763</v>
      </c>
      <c r="C15" s="380" t="s">
        <v>1764</v>
      </c>
      <c r="D15" s="381" t="s">
        <v>276</v>
      </c>
      <c r="E15" s="382">
        <v>40</v>
      </c>
      <c r="F15" s="382"/>
      <c r="G15" s="383">
        <f t="shared" si="0"/>
        <v>0</v>
      </c>
      <c r="O15" s="377">
        <v>2</v>
      </c>
      <c r="AA15" s="351">
        <v>1</v>
      </c>
      <c r="AB15" s="351">
        <v>7</v>
      </c>
      <c r="AC15" s="351">
        <v>7</v>
      </c>
      <c r="AZ15" s="351">
        <v>2</v>
      </c>
      <c r="BA15" s="351">
        <f t="shared" si="1"/>
        <v>0</v>
      </c>
      <c r="BB15" s="351">
        <f t="shared" si="2"/>
        <v>0</v>
      </c>
      <c r="BC15" s="351">
        <f t="shared" si="3"/>
        <v>0</v>
      </c>
      <c r="BD15" s="351">
        <f t="shared" si="4"/>
        <v>0</v>
      </c>
      <c r="BE15" s="351">
        <f t="shared" si="5"/>
        <v>0</v>
      </c>
      <c r="CZ15" s="351">
        <v>0.00514</v>
      </c>
    </row>
    <row r="16" spans="1:104" ht="12.75">
      <c r="A16" s="378">
        <v>7</v>
      </c>
      <c r="B16" s="379" t="s">
        <v>1765</v>
      </c>
      <c r="C16" s="380" t="s">
        <v>1766</v>
      </c>
      <c r="D16" s="381" t="s">
        <v>1671</v>
      </c>
      <c r="E16" s="382">
        <v>1.77</v>
      </c>
      <c r="F16" s="382"/>
      <c r="G16" s="383">
        <f t="shared" si="0"/>
        <v>0</v>
      </c>
      <c r="O16" s="377">
        <v>2</v>
      </c>
      <c r="AA16" s="351">
        <v>1</v>
      </c>
      <c r="AB16" s="351">
        <v>7</v>
      </c>
      <c r="AC16" s="351">
        <v>7</v>
      </c>
      <c r="AZ16" s="351">
        <v>2</v>
      </c>
      <c r="BA16" s="351">
        <f t="shared" si="1"/>
        <v>0</v>
      </c>
      <c r="BB16" s="351">
        <f t="shared" si="2"/>
        <v>0</v>
      </c>
      <c r="BC16" s="351">
        <f t="shared" si="3"/>
        <v>0</v>
      </c>
      <c r="BD16" s="351">
        <f t="shared" si="4"/>
        <v>0</v>
      </c>
      <c r="BE16" s="351">
        <f t="shared" si="5"/>
        <v>0</v>
      </c>
      <c r="CZ16" s="351">
        <v>0.0014681</v>
      </c>
    </row>
    <row r="17" spans="1:57" ht="12.75">
      <c r="A17" s="384"/>
      <c r="B17" s="385" t="s">
        <v>1971</v>
      </c>
      <c r="C17" s="386" t="str">
        <f>CONCATENATE(B10," ",C10)</f>
        <v>713 Izolace tepelné</v>
      </c>
      <c r="D17" s="384"/>
      <c r="E17" s="387"/>
      <c r="F17" s="387"/>
      <c r="G17" s="388">
        <f>SUM(G10:G16)</f>
        <v>0</v>
      </c>
      <c r="O17" s="377">
        <v>4</v>
      </c>
      <c r="BA17" s="389">
        <f>SUM(BA10:BA16)</f>
        <v>0</v>
      </c>
      <c r="BB17" s="389">
        <f>SUM(BB10:BB16)</f>
        <v>0</v>
      </c>
      <c r="BC17" s="389">
        <f>SUM(BC10:BC16)</f>
        <v>0</v>
      </c>
      <c r="BD17" s="389">
        <f>SUM(BD10:BD16)</f>
        <v>0</v>
      </c>
      <c r="BE17" s="389">
        <f>SUM(BE10:BE16)</f>
        <v>0</v>
      </c>
    </row>
    <row r="18" spans="1:15" ht="12.75">
      <c r="A18" s="370" t="s">
        <v>1969</v>
      </c>
      <c r="B18" s="371" t="s">
        <v>1728</v>
      </c>
      <c r="C18" s="372" t="s">
        <v>1729</v>
      </c>
      <c r="D18" s="373"/>
      <c r="E18" s="374"/>
      <c r="F18" s="374"/>
      <c r="G18" s="375"/>
      <c r="H18" s="376"/>
      <c r="I18" s="376"/>
      <c r="O18" s="377">
        <v>1</v>
      </c>
    </row>
    <row r="19" spans="1:104" ht="12.75">
      <c r="A19" s="378">
        <v>8</v>
      </c>
      <c r="B19" s="379" t="s">
        <v>1767</v>
      </c>
      <c r="C19" s="380" t="s">
        <v>1768</v>
      </c>
      <c r="D19" s="381" t="s">
        <v>276</v>
      </c>
      <c r="E19" s="382">
        <v>40</v>
      </c>
      <c r="F19" s="382"/>
      <c r="G19" s="383">
        <f aca="true" t="shared" si="6" ref="G19:G28">E19*F19</f>
        <v>0</v>
      </c>
      <c r="O19" s="377">
        <v>2</v>
      </c>
      <c r="AA19" s="351">
        <v>1</v>
      </c>
      <c r="AB19" s="351">
        <v>7</v>
      </c>
      <c r="AC19" s="351">
        <v>7</v>
      </c>
      <c r="AZ19" s="351">
        <v>2</v>
      </c>
      <c r="BA19" s="351">
        <f aca="true" t="shared" si="7" ref="BA19:BA28">IF(AZ19=1,G19,0)</f>
        <v>0</v>
      </c>
      <c r="BB19" s="351">
        <f aca="true" t="shared" si="8" ref="BB19:BB28">IF(AZ19=2,G19,0)</f>
        <v>0</v>
      </c>
      <c r="BC19" s="351">
        <f aca="true" t="shared" si="9" ref="BC19:BC28">IF(AZ19=3,G19,0)</f>
        <v>0</v>
      </c>
      <c r="BD19" s="351">
        <f aca="true" t="shared" si="10" ref="BD19:BD28">IF(AZ19=4,G19,0)</f>
        <v>0</v>
      </c>
      <c r="BE19" s="351">
        <f aca="true" t="shared" si="11" ref="BE19:BE28">IF(AZ19=5,G19,0)</f>
        <v>0</v>
      </c>
      <c r="CZ19" s="351">
        <v>0</v>
      </c>
    </row>
    <row r="20" spans="1:104" ht="12.75">
      <c r="A20" s="378">
        <v>9</v>
      </c>
      <c r="B20" s="379" t="s">
        <v>1769</v>
      </c>
      <c r="C20" s="380" t="s">
        <v>1770</v>
      </c>
      <c r="D20" s="381" t="s">
        <v>276</v>
      </c>
      <c r="E20" s="382">
        <v>4</v>
      </c>
      <c r="F20" s="382"/>
      <c r="G20" s="383">
        <f t="shared" si="6"/>
        <v>0</v>
      </c>
      <c r="O20" s="377">
        <v>2</v>
      </c>
      <c r="AA20" s="351">
        <v>1</v>
      </c>
      <c r="AB20" s="351">
        <v>7</v>
      </c>
      <c r="AC20" s="351">
        <v>7</v>
      </c>
      <c r="AZ20" s="351">
        <v>2</v>
      </c>
      <c r="BA20" s="351">
        <f t="shared" si="7"/>
        <v>0</v>
      </c>
      <c r="BB20" s="351">
        <f t="shared" si="8"/>
        <v>0</v>
      </c>
      <c r="BC20" s="351">
        <f t="shared" si="9"/>
        <v>0</v>
      </c>
      <c r="BD20" s="351">
        <f t="shared" si="10"/>
        <v>0</v>
      </c>
      <c r="BE20" s="351">
        <f t="shared" si="11"/>
        <v>0</v>
      </c>
      <c r="CZ20" s="351">
        <v>0.00684352</v>
      </c>
    </row>
    <row r="21" spans="1:104" ht="12.75">
      <c r="A21" s="378">
        <v>10</v>
      </c>
      <c r="B21" s="379" t="s">
        <v>1771</v>
      </c>
      <c r="C21" s="380" t="s">
        <v>1772</v>
      </c>
      <c r="D21" s="381" t="s">
        <v>276</v>
      </c>
      <c r="E21" s="382">
        <v>12</v>
      </c>
      <c r="F21" s="382"/>
      <c r="G21" s="383">
        <f t="shared" si="6"/>
        <v>0</v>
      </c>
      <c r="O21" s="377">
        <v>2</v>
      </c>
      <c r="AA21" s="351">
        <v>1</v>
      </c>
      <c r="AB21" s="351">
        <v>7</v>
      </c>
      <c r="AC21" s="351">
        <v>7</v>
      </c>
      <c r="AZ21" s="351">
        <v>2</v>
      </c>
      <c r="BA21" s="351">
        <f t="shared" si="7"/>
        <v>0</v>
      </c>
      <c r="BB21" s="351">
        <f t="shared" si="8"/>
        <v>0</v>
      </c>
      <c r="BC21" s="351">
        <f t="shared" si="9"/>
        <v>0</v>
      </c>
      <c r="BD21" s="351">
        <f t="shared" si="10"/>
        <v>0</v>
      </c>
      <c r="BE21" s="351">
        <f t="shared" si="11"/>
        <v>0</v>
      </c>
      <c r="CZ21" s="351">
        <v>0.006400758</v>
      </c>
    </row>
    <row r="22" spans="1:104" ht="12.75">
      <c r="A22" s="378">
        <v>11</v>
      </c>
      <c r="B22" s="379" t="s">
        <v>1773</v>
      </c>
      <c r="C22" s="380" t="s">
        <v>1774</v>
      </c>
      <c r="D22" s="381" t="s">
        <v>325</v>
      </c>
      <c r="E22" s="382">
        <v>2</v>
      </c>
      <c r="F22" s="382"/>
      <c r="G22" s="383">
        <f t="shared" si="6"/>
        <v>0</v>
      </c>
      <c r="O22" s="377">
        <v>2</v>
      </c>
      <c r="AA22" s="351">
        <v>1</v>
      </c>
      <c r="AB22" s="351">
        <v>7</v>
      </c>
      <c r="AC22" s="351">
        <v>7</v>
      </c>
      <c r="AZ22" s="351">
        <v>2</v>
      </c>
      <c r="BA22" s="351">
        <f t="shared" si="7"/>
        <v>0</v>
      </c>
      <c r="BB22" s="351">
        <f t="shared" si="8"/>
        <v>0</v>
      </c>
      <c r="BC22" s="351">
        <f t="shared" si="9"/>
        <v>0</v>
      </c>
      <c r="BD22" s="351">
        <f t="shared" si="10"/>
        <v>0</v>
      </c>
      <c r="BE22" s="351">
        <f t="shared" si="11"/>
        <v>0</v>
      </c>
      <c r="CZ22" s="351">
        <v>0</v>
      </c>
    </row>
    <row r="23" spans="1:104" ht="12.75">
      <c r="A23" s="378">
        <v>12</v>
      </c>
      <c r="B23" s="379" t="s">
        <v>1775</v>
      </c>
      <c r="C23" s="380" t="s">
        <v>1776</v>
      </c>
      <c r="D23" s="381" t="s">
        <v>325</v>
      </c>
      <c r="E23" s="382">
        <v>12</v>
      </c>
      <c r="F23" s="382"/>
      <c r="G23" s="383">
        <f t="shared" si="6"/>
        <v>0</v>
      </c>
      <c r="O23" s="377">
        <v>2</v>
      </c>
      <c r="AA23" s="351">
        <v>1</v>
      </c>
      <c r="AB23" s="351">
        <v>7</v>
      </c>
      <c r="AC23" s="351">
        <v>7</v>
      </c>
      <c r="AZ23" s="351">
        <v>2</v>
      </c>
      <c r="BA23" s="351">
        <f t="shared" si="7"/>
        <v>0</v>
      </c>
      <c r="BB23" s="351">
        <f t="shared" si="8"/>
        <v>0</v>
      </c>
      <c r="BC23" s="351">
        <f t="shared" si="9"/>
        <v>0</v>
      </c>
      <c r="BD23" s="351">
        <f t="shared" si="10"/>
        <v>0</v>
      </c>
      <c r="BE23" s="351">
        <f t="shared" si="11"/>
        <v>0</v>
      </c>
      <c r="CZ23" s="351">
        <v>0</v>
      </c>
    </row>
    <row r="24" spans="1:104" ht="12.75">
      <c r="A24" s="378">
        <v>13</v>
      </c>
      <c r="B24" s="379" t="s">
        <v>1777</v>
      </c>
      <c r="C24" s="380" t="s">
        <v>1778</v>
      </c>
      <c r="D24" s="381" t="s">
        <v>276</v>
      </c>
      <c r="E24" s="382">
        <v>52</v>
      </c>
      <c r="F24" s="382"/>
      <c r="G24" s="383">
        <f t="shared" si="6"/>
        <v>0</v>
      </c>
      <c r="O24" s="377">
        <v>2</v>
      </c>
      <c r="AA24" s="351">
        <v>1</v>
      </c>
      <c r="AB24" s="351">
        <v>7</v>
      </c>
      <c r="AC24" s="351">
        <v>7</v>
      </c>
      <c r="AZ24" s="351">
        <v>2</v>
      </c>
      <c r="BA24" s="351">
        <f t="shared" si="7"/>
        <v>0</v>
      </c>
      <c r="BB24" s="351">
        <f t="shared" si="8"/>
        <v>0</v>
      </c>
      <c r="BC24" s="351">
        <f t="shared" si="9"/>
        <v>0</v>
      </c>
      <c r="BD24" s="351">
        <f t="shared" si="10"/>
        <v>0</v>
      </c>
      <c r="BE24" s="351">
        <f t="shared" si="11"/>
        <v>0</v>
      </c>
      <c r="CZ24" s="351">
        <v>0.00604</v>
      </c>
    </row>
    <row r="25" spans="1:104" ht="12.75">
      <c r="A25" s="378">
        <v>14</v>
      </c>
      <c r="B25" s="379" t="s">
        <v>1779</v>
      </c>
      <c r="C25" s="380" t="s">
        <v>1780</v>
      </c>
      <c r="D25" s="381" t="s">
        <v>276</v>
      </c>
      <c r="E25" s="382">
        <v>40</v>
      </c>
      <c r="F25" s="382"/>
      <c r="G25" s="383">
        <f t="shared" si="6"/>
        <v>0</v>
      </c>
      <c r="O25" s="377">
        <v>2</v>
      </c>
      <c r="AA25" s="351">
        <v>1</v>
      </c>
      <c r="AB25" s="351">
        <v>7</v>
      </c>
      <c r="AC25" s="351">
        <v>7</v>
      </c>
      <c r="AZ25" s="351">
        <v>2</v>
      </c>
      <c r="BA25" s="351">
        <f t="shared" si="7"/>
        <v>0</v>
      </c>
      <c r="BB25" s="351">
        <f t="shared" si="8"/>
        <v>0</v>
      </c>
      <c r="BC25" s="351">
        <f t="shared" si="9"/>
        <v>0</v>
      </c>
      <c r="BD25" s="351">
        <f t="shared" si="10"/>
        <v>0</v>
      </c>
      <c r="BE25" s="351">
        <f t="shared" si="11"/>
        <v>0</v>
      </c>
      <c r="CZ25" s="351">
        <v>0.00041</v>
      </c>
    </row>
    <row r="26" spans="1:104" ht="12.75">
      <c r="A26" s="378">
        <v>15</v>
      </c>
      <c r="B26" s="379" t="s">
        <v>1781</v>
      </c>
      <c r="C26" s="380" t="s">
        <v>1782</v>
      </c>
      <c r="D26" s="381" t="s">
        <v>325</v>
      </c>
      <c r="E26" s="382">
        <v>2</v>
      </c>
      <c r="F26" s="382"/>
      <c r="G26" s="383">
        <f t="shared" si="6"/>
        <v>0</v>
      </c>
      <c r="O26" s="377">
        <v>2</v>
      </c>
      <c r="AA26" s="351">
        <v>1</v>
      </c>
      <c r="AB26" s="351">
        <v>7</v>
      </c>
      <c r="AC26" s="351">
        <v>7</v>
      </c>
      <c r="AZ26" s="351">
        <v>2</v>
      </c>
      <c r="BA26" s="351">
        <f t="shared" si="7"/>
        <v>0</v>
      </c>
      <c r="BB26" s="351">
        <f t="shared" si="8"/>
        <v>0</v>
      </c>
      <c r="BC26" s="351">
        <f t="shared" si="9"/>
        <v>0</v>
      </c>
      <c r="BD26" s="351">
        <f t="shared" si="10"/>
        <v>0</v>
      </c>
      <c r="BE26" s="351">
        <f t="shared" si="11"/>
        <v>0</v>
      </c>
      <c r="CZ26" s="351">
        <v>0.0003</v>
      </c>
    </row>
    <row r="27" spans="1:104" ht="12.75">
      <c r="A27" s="378">
        <v>16</v>
      </c>
      <c r="B27" s="379" t="s">
        <v>1783</v>
      </c>
      <c r="C27" s="380" t="s">
        <v>1784</v>
      </c>
      <c r="D27" s="381" t="s">
        <v>244</v>
      </c>
      <c r="E27" s="382">
        <v>0.1</v>
      </c>
      <c r="F27" s="382"/>
      <c r="G27" s="383">
        <f t="shared" si="6"/>
        <v>0</v>
      </c>
      <c r="O27" s="377">
        <v>2</v>
      </c>
      <c r="AA27" s="351">
        <v>1</v>
      </c>
      <c r="AB27" s="351">
        <v>7</v>
      </c>
      <c r="AC27" s="351">
        <v>7</v>
      </c>
      <c r="AZ27" s="351">
        <v>2</v>
      </c>
      <c r="BA27" s="351">
        <f t="shared" si="7"/>
        <v>0</v>
      </c>
      <c r="BB27" s="351">
        <f t="shared" si="8"/>
        <v>0</v>
      </c>
      <c r="BC27" s="351">
        <f t="shared" si="9"/>
        <v>0</v>
      </c>
      <c r="BD27" s="351">
        <f t="shared" si="10"/>
        <v>0</v>
      </c>
      <c r="BE27" s="351">
        <f t="shared" si="11"/>
        <v>0</v>
      </c>
      <c r="CZ27" s="351">
        <v>0</v>
      </c>
    </row>
    <row r="28" spans="1:104" ht="12.75">
      <c r="A28" s="378">
        <v>17</v>
      </c>
      <c r="B28" s="379" t="s">
        <v>1785</v>
      </c>
      <c r="C28" s="380" t="s">
        <v>1786</v>
      </c>
      <c r="D28" s="381" t="s">
        <v>1671</v>
      </c>
      <c r="E28" s="382">
        <v>3.19</v>
      </c>
      <c r="F28" s="382"/>
      <c r="G28" s="383">
        <f t="shared" si="6"/>
        <v>0</v>
      </c>
      <c r="O28" s="377">
        <v>2</v>
      </c>
      <c r="AA28" s="351">
        <v>1</v>
      </c>
      <c r="AB28" s="351">
        <v>7</v>
      </c>
      <c r="AC28" s="351">
        <v>7</v>
      </c>
      <c r="AZ28" s="351">
        <v>2</v>
      </c>
      <c r="BA28" s="351">
        <f t="shared" si="7"/>
        <v>0</v>
      </c>
      <c r="BB28" s="351">
        <f t="shared" si="8"/>
        <v>0</v>
      </c>
      <c r="BC28" s="351">
        <f t="shared" si="9"/>
        <v>0</v>
      </c>
      <c r="BD28" s="351">
        <f t="shared" si="10"/>
        <v>0</v>
      </c>
      <c r="BE28" s="351">
        <f t="shared" si="11"/>
        <v>0</v>
      </c>
      <c r="CZ28" s="351">
        <v>0</v>
      </c>
    </row>
    <row r="29" spans="1:57" ht="12.75">
      <c r="A29" s="384"/>
      <c r="B29" s="385" t="s">
        <v>1971</v>
      </c>
      <c r="C29" s="386" t="str">
        <f>CONCATENATE(B18," ",C18)</f>
        <v>733 Rozvod potrubí</v>
      </c>
      <c r="D29" s="384"/>
      <c r="E29" s="387"/>
      <c r="F29" s="387"/>
      <c r="G29" s="388">
        <f>SUM(G18:G28)</f>
        <v>0</v>
      </c>
      <c r="O29" s="377">
        <v>4</v>
      </c>
      <c r="BA29" s="389">
        <f>SUM(BA18:BA28)</f>
        <v>0</v>
      </c>
      <c r="BB29" s="389">
        <f>SUM(BB18:BB28)</f>
        <v>0</v>
      </c>
      <c r="BC29" s="389">
        <f>SUM(BC18:BC28)</f>
        <v>0</v>
      </c>
      <c r="BD29" s="389">
        <f>SUM(BD18:BD28)</f>
        <v>0</v>
      </c>
      <c r="BE29" s="389">
        <f>SUM(BE18:BE28)</f>
        <v>0</v>
      </c>
    </row>
    <row r="30" spans="1:15" ht="12.75">
      <c r="A30" s="370" t="s">
        <v>1969</v>
      </c>
      <c r="B30" s="371" t="s">
        <v>1787</v>
      </c>
      <c r="C30" s="372" t="s">
        <v>1788</v>
      </c>
      <c r="D30" s="373"/>
      <c r="E30" s="374"/>
      <c r="F30" s="374"/>
      <c r="G30" s="375"/>
      <c r="H30" s="376"/>
      <c r="I30" s="376"/>
      <c r="O30" s="377">
        <v>1</v>
      </c>
    </row>
    <row r="31" spans="1:104" ht="12.75">
      <c r="A31" s="378">
        <v>18</v>
      </c>
      <c r="B31" s="379" t="s">
        <v>1789</v>
      </c>
      <c r="C31" s="380" t="s">
        <v>1790</v>
      </c>
      <c r="D31" s="381" t="s">
        <v>325</v>
      </c>
      <c r="E31" s="382">
        <v>8</v>
      </c>
      <c r="F31" s="382"/>
      <c r="G31" s="383">
        <f aca="true" t="shared" si="12" ref="G31:G37">E31*F31</f>
        <v>0</v>
      </c>
      <c r="O31" s="377">
        <v>2</v>
      </c>
      <c r="AA31" s="351">
        <v>1</v>
      </c>
      <c r="AB31" s="351">
        <v>7</v>
      </c>
      <c r="AC31" s="351">
        <v>7</v>
      </c>
      <c r="AZ31" s="351">
        <v>2</v>
      </c>
      <c r="BA31" s="351">
        <f aca="true" t="shared" si="13" ref="BA31:BA37">IF(AZ31=1,G31,0)</f>
        <v>0</v>
      </c>
      <c r="BB31" s="351">
        <f aca="true" t="shared" si="14" ref="BB31:BB37">IF(AZ31=2,G31,0)</f>
        <v>0</v>
      </c>
      <c r="BC31" s="351">
        <f aca="true" t="shared" si="15" ref="BC31:BC37">IF(AZ31=3,G31,0)</f>
        <v>0</v>
      </c>
      <c r="BD31" s="351">
        <f aca="true" t="shared" si="16" ref="BD31:BD37">IF(AZ31=4,G31,0)</f>
        <v>0</v>
      </c>
      <c r="BE31" s="351">
        <f aca="true" t="shared" si="17" ref="BE31:BE37">IF(AZ31=5,G31,0)</f>
        <v>0</v>
      </c>
      <c r="CZ31" s="351">
        <v>3.0000000000000004E-05</v>
      </c>
    </row>
    <row r="32" spans="1:104" ht="22.5">
      <c r="A32" s="378">
        <v>19</v>
      </c>
      <c r="B32" s="379" t="s">
        <v>1791</v>
      </c>
      <c r="C32" s="380" t="s">
        <v>1792</v>
      </c>
      <c r="D32" s="381" t="s">
        <v>325</v>
      </c>
      <c r="E32" s="382">
        <v>2</v>
      </c>
      <c r="F32" s="382"/>
      <c r="G32" s="383">
        <f t="shared" si="12"/>
        <v>0</v>
      </c>
      <c r="O32" s="377">
        <v>2</v>
      </c>
      <c r="AA32" s="351">
        <v>1</v>
      </c>
      <c r="AB32" s="351">
        <v>7</v>
      </c>
      <c r="AC32" s="351">
        <v>7</v>
      </c>
      <c r="AZ32" s="351">
        <v>2</v>
      </c>
      <c r="BA32" s="351">
        <f t="shared" si="13"/>
        <v>0</v>
      </c>
      <c r="BB32" s="351">
        <f t="shared" si="14"/>
        <v>0</v>
      </c>
      <c r="BC32" s="351">
        <f t="shared" si="15"/>
        <v>0</v>
      </c>
      <c r="BD32" s="351">
        <f t="shared" si="16"/>
        <v>0</v>
      </c>
      <c r="BE32" s="351">
        <f t="shared" si="17"/>
        <v>0</v>
      </c>
      <c r="CZ32" s="351">
        <v>0.00032</v>
      </c>
    </row>
    <row r="33" spans="1:104" ht="12.75">
      <c r="A33" s="378">
        <v>20</v>
      </c>
      <c r="B33" s="379" t="s">
        <v>1793</v>
      </c>
      <c r="C33" s="380" t="s">
        <v>1794</v>
      </c>
      <c r="D33" s="381" t="s">
        <v>325</v>
      </c>
      <c r="E33" s="382">
        <v>2</v>
      </c>
      <c r="F33" s="382"/>
      <c r="G33" s="383">
        <f t="shared" si="12"/>
        <v>0</v>
      </c>
      <c r="O33" s="377">
        <v>2</v>
      </c>
      <c r="AA33" s="351">
        <v>1</v>
      </c>
      <c r="AB33" s="351">
        <v>7</v>
      </c>
      <c r="AC33" s="351">
        <v>7</v>
      </c>
      <c r="AZ33" s="351">
        <v>2</v>
      </c>
      <c r="BA33" s="351">
        <f t="shared" si="13"/>
        <v>0</v>
      </c>
      <c r="BB33" s="351">
        <f t="shared" si="14"/>
        <v>0</v>
      </c>
      <c r="BC33" s="351">
        <f t="shared" si="15"/>
        <v>0</v>
      </c>
      <c r="BD33" s="351">
        <f t="shared" si="16"/>
        <v>0</v>
      </c>
      <c r="BE33" s="351">
        <f t="shared" si="17"/>
        <v>0</v>
      </c>
      <c r="CZ33" s="351">
        <v>0.00025</v>
      </c>
    </row>
    <row r="34" spans="1:104" ht="22.5">
      <c r="A34" s="378">
        <v>21</v>
      </c>
      <c r="B34" s="379" t="s">
        <v>1795</v>
      </c>
      <c r="C34" s="380" t="s">
        <v>1796</v>
      </c>
      <c r="D34" s="381" t="s">
        <v>325</v>
      </c>
      <c r="E34" s="382">
        <v>6</v>
      </c>
      <c r="F34" s="382"/>
      <c r="G34" s="383">
        <f t="shared" si="12"/>
        <v>0</v>
      </c>
      <c r="O34" s="377">
        <v>2</v>
      </c>
      <c r="AA34" s="351">
        <v>1</v>
      </c>
      <c r="AB34" s="351">
        <v>7</v>
      </c>
      <c r="AC34" s="351">
        <v>7</v>
      </c>
      <c r="AZ34" s="351">
        <v>2</v>
      </c>
      <c r="BA34" s="351">
        <f t="shared" si="13"/>
        <v>0</v>
      </c>
      <c r="BB34" s="351">
        <f t="shared" si="14"/>
        <v>0</v>
      </c>
      <c r="BC34" s="351">
        <f t="shared" si="15"/>
        <v>0</v>
      </c>
      <c r="BD34" s="351">
        <f t="shared" si="16"/>
        <v>0</v>
      </c>
      <c r="BE34" s="351">
        <f t="shared" si="17"/>
        <v>0</v>
      </c>
      <c r="CZ34" s="351">
        <v>0.00049</v>
      </c>
    </row>
    <row r="35" spans="1:104" ht="12.75">
      <c r="A35" s="378">
        <v>22</v>
      </c>
      <c r="B35" s="379" t="s">
        <v>1797</v>
      </c>
      <c r="C35" s="380" t="s">
        <v>1798</v>
      </c>
      <c r="D35" s="381" t="s">
        <v>325</v>
      </c>
      <c r="E35" s="382">
        <v>8</v>
      </c>
      <c r="F35" s="382"/>
      <c r="G35" s="383">
        <f t="shared" si="12"/>
        <v>0</v>
      </c>
      <c r="O35" s="377">
        <v>2</v>
      </c>
      <c r="AA35" s="351">
        <v>1</v>
      </c>
      <c r="AB35" s="351">
        <v>7</v>
      </c>
      <c r="AC35" s="351">
        <v>7</v>
      </c>
      <c r="AZ35" s="351">
        <v>2</v>
      </c>
      <c r="BA35" s="351">
        <f t="shared" si="13"/>
        <v>0</v>
      </c>
      <c r="BB35" s="351">
        <f t="shared" si="14"/>
        <v>0</v>
      </c>
      <c r="BC35" s="351">
        <f t="shared" si="15"/>
        <v>0</v>
      </c>
      <c r="BD35" s="351">
        <f t="shared" si="16"/>
        <v>0</v>
      </c>
      <c r="BE35" s="351">
        <f t="shared" si="17"/>
        <v>0</v>
      </c>
      <c r="CZ35" s="351">
        <v>0.00235</v>
      </c>
    </row>
    <row r="36" spans="1:104" ht="12.75">
      <c r="A36" s="378">
        <v>23</v>
      </c>
      <c r="B36" s="379" t="s">
        <v>1799</v>
      </c>
      <c r="C36" s="380" t="s">
        <v>1800</v>
      </c>
      <c r="D36" s="381" t="s">
        <v>325</v>
      </c>
      <c r="E36" s="382">
        <v>8</v>
      </c>
      <c r="F36" s="382"/>
      <c r="G36" s="383">
        <f t="shared" si="12"/>
        <v>0</v>
      </c>
      <c r="O36" s="377">
        <v>2</v>
      </c>
      <c r="AA36" s="351">
        <v>1</v>
      </c>
      <c r="AB36" s="351">
        <v>7</v>
      </c>
      <c r="AC36" s="351">
        <v>7</v>
      </c>
      <c r="AZ36" s="351">
        <v>2</v>
      </c>
      <c r="BA36" s="351">
        <f t="shared" si="13"/>
        <v>0</v>
      </c>
      <c r="BB36" s="351">
        <f t="shared" si="14"/>
        <v>0</v>
      </c>
      <c r="BC36" s="351">
        <f t="shared" si="15"/>
        <v>0</v>
      </c>
      <c r="BD36" s="351">
        <f t="shared" si="16"/>
        <v>0</v>
      </c>
      <c r="BE36" s="351">
        <f t="shared" si="17"/>
        <v>0</v>
      </c>
      <c r="CZ36" s="351">
        <v>0.0010600000000000002</v>
      </c>
    </row>
    <row r="37" spans="1:104" ht="12.75">
      <c r="A37" s="378">
        <v>24</v>
      </c>
      <c r="B37" s="379" t="s">
        <v>1801</v>
      </c>
      <c r="C37" s="380" t="s">
        <v>1802</v>
      </c>
      <c r="D37" s="381" t="s">
        <v>1671</v>
      </c>
      <c r="E37" s="382">
        <v>0.27</v>
      </c>
      <c r="F37" s="382"/>
      <c r="G37" s="383">
        <f t="shared" si="12"/>
        <v>0</v>
      </c>
      <c r="O37" s="377">
        <v>2</v>
      </c>
      <c r="AA37" s="351">
        <v>1</v>
      </c>
      <c r="AB37" s="351">
        <v>7</v>
      </c>
      <c r="AC37" s="351">
        <v>7</v>
      </c>
      <c r="AZ37" s="351">
        <v>2</v>
      </c>
      <c r="BA37" s="351">
        <f t="shared" si="13"/>
        <v>0</v>
      </c>
      <c r="BB37" s="351">
        <f t="shared" si="14"/>
        <v>0</v>
      </c>
      <c r="BC37" s="351">
        <f t="shared" si="15"/>
        <v>0</v>
      </c>
      <c r="BD37" s="351">
        <f t="shared" si="16"/>
        <v>0</v>
      </c>
      <c r="BE37" s="351">
        <f t="shared" si="17"/>
        <v>0</v>
      </c>
      <c r="CZ37" s="351">
        <v>0</v>
      </c>
    </row>
    <row r="38" spans="1:57" ht="12.75">
      <c r="A38" s="384"/>
      <c r="B38" s="385" t="s">
        <v>1971</v>
      </c>
      <c r="C38" s="386" t="str">
        <f>CONCATENATE(B30," ",C30)</f>
        <v>734 Armatury</v>
      </c>
      <c r="D38" s="384"/>
      <c r="E38" s="387"/>
      <c r="F38" s="387"/>
      <c r="G38" s="388">
        <f>SUM(G30:G37)</f>
        <v>0</v>
      </c>
      <c r="O38" s="377">
        <v>4</v>
      </c>
      <c r="BA38" s="389">
        <f>SUM(BA30:BA37)</f>
        <v>0</v>
      </c>
      <c r="BB38" s="389">
        <f>SUM(BB30:BB37)</f>
        <v>0</v>
      </c>
      <c r="BC38" s="389">
        <f>SUM(BC30:BC37)</f>
        <v>0</v>
      </c>
      <c r="BD38" s="389">
        <f>SUM(BD30:BD37)</f>
        <v>0</v>
      </c>
      <c r="BE38" s="389">
        <f>SUM(BE30:BE37)</f>
        <v>0</v>
      </c>
    </row>
    <row r="39" spans="1:15" ht="12.75">
      <c r="A39" s="370" t="s">
        <v>1969</v>
      </c>
      <c r="B39" s="371" t="s">
        <v>1736</v>
      </c>
      <c r="C39" s="372" t="s">
        <v>1737</v>
      </c>
      <c r="D39" s="373"/>
      <c r="E39" s="374"/>
      <c r="F39" s="374"/>
      <c r="G39" s="375"/>
      <c r="H39" s="376"/>
      <c r="I39" s="376"/>
      <c r="O39" s="377">
        <v>1</v>
      </c>
    </row>
    <row r="40" spans="1:104" ht="22.5">
      <c r="A40" s="378">
        <v>25</v>
      </c>
      <c r="B40" s="379" t="s">
        <v>1803</v>
      </c>
      <c r="C40" s="380" t="s">
        <v>1804</v>
      </c>
      <c r="D40" s="381" t="s">
        <v>325</v>
      </c>
      <c r="E40" s="382">
        <v>13</v>
      </c>
      <c r="F40" s="382"/>
      <c r="G40" s="383">
        <f aca="true" t="shared" si="18" ref="G40:G62">E40*F40</f>
        <v>0</v>
      </c>
      <c r="O40" s="377">
        <v>2</v>
      </c>
      <c r="AA40" s="351">
        <v>1</v>
      </c>
      <c r="AB40" s="351">
        <v>7</v>
      </c>
      <c r="AC40" s="351">
        <v>7</v>
      </c>
      <c r="AZ40" s="351">
        <v>2</v>
      </c>
      <c r="BA40" s="351">
        <f aca="true" t="shared" si="19" ref="BA40:BA62">IF(AZ40=1,G40,0)</f>
        <v>0</v>
      </c>
      <c r="BB40" s="351">
        <f aca="true" t="shared" si="20" ref="BB40:BB62">IF(AZ40=2,G40,0)</f>
        <v>0</v>
      </c>
      <c r="BC40" s="351">
        <f aca="true" t="shared" si="21" ref="BC40:BC62">IF(AZ40=3,G40,0)</f>
        <v>0</v>
      </c>
      <c r="BD40" s="351">
        <f aca="true" t="shared" si="22" ref="BD40:BD62">IF(AZ40=4,G40,0)</f>
        <v>0</v>
      </c>
      <c r="BE40" s="351">
        <f aca="true" t="shared" si="23" ref="BE40:BE62">IF(AZ40=5,G40,0)</f>
        <v>0</v>
      </c>
      <c r="CZ40" s="351">
        <v>0</v>
      </c>
    </row>
    <row r="41" spans="1:104" ht="12.75">
      <c r="A41" s="378">
        <v>26</v>
      </c>
      <c r="B41" s="379" t="s">
        <v>1805</v>
      </c>
      <c r="C41" s="380" t="s">
        <v>1806</v>
      </c>
      <c r="D41" s="381" t="s">
        <v>237</v>
      </c>
      <c r="E41" s="382">
        <v>31</v>
      </c>
      <c r="F41" s="382"/>
      <c r="G41" s="383">
        <f t="shared" si="18"/>
        <v>0</v>
      </c>
      <c r="O41" s="377">
        <v>2</v>
      </c>
      <c r="AA41" s="351">
        <v>1</v>
      </c>
      <c r="AB41" s="351">
        <v>7</v>
      </c>
      <c r="AC41" s="351">
        <v>7</v>
      </c>
      <c r="AZ41" s="351">
        <v>2</v>
      </c>
      <c r="BA41" s="351">
        <f t="shared" si="19"/>
        <v>0</v>
      </c>
      <c r="BB41" s="351">
        <f t="shared" si="20"/>
        <v>0</v>
      </c>
      <c r="BC41" s="351">
        <f t="shared" si="21"/>
        <v>0</v>
      </c>
      <c r="BD41" s="351">
        <f t="shared" si="22"/>
        <v>0</v>
      </c>
      <c r="BE41" s="351">
        <f t="shared" si="23"/>
        <v>0</v>
      </c>
      <c r="CZ41" s="351">
        <v>0</v>
      </c>
    </row>
    <row r="42" spans="1:104" ht="12.75">
      <c r="A42" s="378">
        <v>27</v>
      </c>
      <c r="B42" s="379" t="s">
        <v>1807</v>
      </c>
      <c r="C42" s="380" t="s">
        <v>1808</v>
      </c>
      <c r="D42" s="381" t="s">
        <v>237</v>
      </c>
      <c r="E42" s="382">
        <v>31</v>
      </c>
      <c r="F42" s="382"/>
      <c r="G42" s="383">
        <f t="shared" si="18"/>
        <v>0</v>
      </c>
      <c r="O42" s="377">
        <v>2</v>
      </c>
      <c r="AA42" s="351">
        <v>1</v>
      </c>
      <c r="AB42" s="351">
        <v>7</v>
      </c>
      <c r="AC42" s="351">
        <v>7</v>
      </c>
      <c r="AZ42" s="351">
        <v>2</v>
      </c>
      <c r="BA42" s="351">
        <f t="shared" si="19"/>
        <v>0</v>
      </c>
      <c r="BB42" s="351">
        <f t="shared" si="20"/>
        <v>0</v>
      </c>
      <c r="BC42" s="351">
        <f t="shared" si="21"/>
        <v>0</v>
      </c>
      <c r="BD42" s="351">
        <f t="shared" si="22"/>
        <v>0</v>
      </c>
      <c r="BE42" s="351">
        <f t="shared" si="23"/>
        <v>0</v>
      </c>
      <c r="CZ42" s="351">
        <v>0</v>
      </c>
    </row>
    <row r="43" spans="1:104" ht="12.75">
      <c r="A43" s="378">
        <v>28</v>
      </c>
      <c r="B43" s="379" t="s">
        <v>1809</v>
      </c>
      <c r="C43" s="380" t="s">
        <v>1810</v>
      </c>
      <c r="D43" s="381" t="s">
        <v>237</v>
      </c>
      <c r="E43" s="382">
        <v>31</v>
      </c>
      <c r="F43" s="382"/>
      <c r="G43" s="383">
        <f t="shared" si="18"/>
        <v>0</v>
      </c>
      <c r="O43" s="377">
        <v>2</v>
      </c>
      <c r="AA43" s="351">
        <v>1</v>
      </c>
      <c r="AB43" s="351">
        <v>7</v>
      </c>
      <c r="AC43" s="351">
        <v>7</v>
      </c>
      <c r="AZ43" s="351">
        <v>2</v>
      </c>
      <c r="BA43" s="351">
        <f t="shared" si="19"/>
        <v>0</v>
      </c>
      <c r="BB43" s="351">
        <f t="shared" si="20"/>
        <v>0</v>
      </c>
      <c r="BC43" s="351">
        <f t="shared" si="21"/>
        <v>0</v>
      </c>
      <c r="BD43" s="351">
        <f t="shared" si="22"/>
        <v>0</v>
      </c>
      <c r="BE43" s="351">
        <f t="shared" si="23"/>
        <v>0</v>
      </c>
      <c r="CZ43" s="351">
        <v>0.0105</v>
      </c>
    </row>
    <row r="44" spans="1:104" ht="12.75">
      <c r="A44" s="378">
        <v>29</v>
      </c>
      <c r="B44" s="379" t="s">
        <v>1811</v>
      </c>
      <c r="C44" s="380" t="s">
        <v>1812</v>
      </c>
      <c r="D44" s="381" t="s">
        <v>325</v>
      </c>
      <c r="E44" s="382">
        <v>2</v>
      </c>
      <c r="F44" s="382"/>
      <c r="G44" s="383">
        <f t="shared" si="18"/>
        <v>0</v>
      </c>
      <c r="O44" s="377">
        <v>2</v>
      </c>
      <c r="AA44" s="351">
        <v>1</v>
      </c>
      <c r="AB44" s="351">
        <v>7</v>
      </c>
      <c r="AC44" s="351">
        <v>7</v>
      </c>
      <c r="AZ44" s="351">
        <v>2</v>
      </c>
      <c r="BA44" s="351">
        <f t="shared" si="19"/>
        <v>0</v>
      </c>
      <c r="BB44" s="351">
        <f t="shared" si="20"/>
        <v>0</v>
      </c>
      <c r="BC44" s="351">
        <f t="shared" si="21"/>
        <v>0</v>
      </c>
      <c r="BD44" s="351">
        <f t="shared" si="22"/>
        <v>0</v>
      </c>
      <c r="BE44" s="351">
        <f t="shared" si="23"/>
        <v>0</v>
      </c>
      <c r="CZ44" s="351">
        <v>0</v>
      </c>
    </row>
    <row r="45" spans="1:104" ht="12.75">
      <c r="A45" s="378">
        <v>30</v>
      </c>
      <c r="B45" s="379" t="s">
        <v>1813</v>
      </c>
      <c r="C45" s="380" t="s">
        <v>1814</v>
      </c>
      <c r="D45" s="381" t="s">
        <v>325</v>
      </c>
      <c r="E45" s="382">
        <v>4</v>
      </c>
      <c r="F45" s="382"/>
      <c r="G45" s="383">
        <f t="shared" si="18"/>
        <v>0</v>
      </c>
      <c r="O45" s="377">
        <v>2</v>
      </c>
      <c r="AA45" s="351">
        <v>1</v>
      </c>
      <c r="AB45" s="351">
        <v>7</v>
      </c>
      <c r="AC45" s="351">
        <v>7</v>
      </c>
      <c r="AZ45" s="351">
        <v>2</v>
      </c>
      <c r="BA45" s="351">
        <f t="shared" si="19"/>
        <v>0</v>
      </c>
      <c r="BB45" s="351">
        <f t="shared" si="20"/>
        <v>0</v>
      </c>
      <c r="BC45" s="351">
        <f t="shared" si="21"/>
        <v>0</v>
      </c>
      <c r="BD45" s="351">
        <f t="shared" si="22"/>
        <v>0</v>
      </c>
      <c r="BE45" s="351">
        <f t="shared" si="23"/>
        <v>0</v>
      </c>
      <c r="CZ45" s="351">
        <v>0</v>
      </c>
    </row>
    <row r="46" spans="1:104" ht="12.75">
      <c r="A46" s="378">
        <v>31</v>
      </c>
      <c r="B46" s="379" t="s">
        <v>1815</v>
      </c>
      <c r="C46" s="380" t="s">
        <v>1816</v>
      </c>
      <c r="D46" s="381" t="s">
        <v>325</v>
      </c>
      <c r="E46" s="382">
        <v>2</v>
      </c>
      <c r="F46" s="382"/>
      <c r="G46" s="383">
        <f t="shared" si="18"/>
        <v>0</v>
      </c>
      <c r="O46" s="377">
        <v>2</v>
      </c>
      <c r="AA46" s="351">
        <v>1</v>
      </c>
      <c r="AB46" s="351">
        <v>7</v>
      </c>
      <c r="AC46" s="351">
        <v>7</v>
      </c>
      <c r="AZ46" s="351">
        <v>2</v>
      </c>
      <c r="BA46" s="351">
        <f t="shared" si="19"/>
        <v>0</v>
      </c>
      <c r="BB46" s="351">
        <f t="shared" si="20"/>
        <v>0</v>
      </c>
      <c r="BC46" s="351">
        <f t="shared" si="21"/>
        <v>0</v>
      </c>
      <c r="BD46" s="351">
        <f t="shared" si="22"/>
        <v>0</v>
      </c>
      <c r="BE46" s="351">
        <f t="shared" si="23"/>
        <v>0</v>
      </c>
      <c r="CZ46" s="351">
        <v>0.051</v>
      </c>
    </row>
    <row r="47" spans="1:104" ht="12.75">
      <c r="A47" s="378">
        <v>32</v>
      </c>
      <c r="B47" s="379" t="s">
        <v>1817</v>
      </c>
      <c r="C47" s="380" t="s">
        <v>1818</v>
      </c>
      <c r="D47" s="381" t="s">
        <v>325</v>
      </c>
      <c r="E47" s="382">
        <v>1</v>
      </c>
      <c r="F47" s="382"/>
      <c r="G47" s="383">
        <f t="shared" si="18"/>
        <v>0</v>
      </c>
      <c r="O47" s="377">
        <v>2</v>
      </c>
      <c r="AA47" s="351">
        <v>1</v>
      </c>
      <c r="AB47" s="351">
        <v>7</v>
      </c>
      <c r="AC47" s="351">
        <v>7</v>
      </c>
      <c r="AZ47" s="351">
        <v>2</v>
      </c>
      <c r="BA47" s="351">
        <f t="shared" si="19"/>
        <v>0</v>
      </c>
      <c r="BB47" s="351">
        <f t="shared" si="20"/>
        <v>0</v>
      </c>
      <c r="BC47" s="351">
        <f t="shared" si="21"/>
        <v>0</v>
      </c>
      <c r="BD47" s="351">
        <f t="shared" si="22"/>
        <v>0</v>
      </c>
      <c r="BE47" s="351">
        <f t="shared" si="23"/>
        <v>0</v>
      </c>
      <c r="CZ47" s="351">
        <v>0.08052</v>
      </c>
    </row>
    <row r="48" spans="1:104" ht="12.75">
      <c r="A48" s="378">
        <v>33</v>
      </c>
      <c r="B48" s="379" t="s">
        <v>1819</v>
      </c>
      <c r="C48" s="380" t="s">
        <v>1820</v>
      </c>
      <c r="D48" s="381" t="s">
        <v>325</v>
      </c>
      <c r="E48" s="382">
        <v>1</v>
      </c>
      <c r="F48" s="382"/>
      <c r="G48" s="383">
        <f t="shared" si="18"/>
        <v>0</v>
      </c>
      <c r="O48" s="377">
        <v>2</v>
      </c>
      <c r="AA48" s="351">
        <v>1</v>
      </c>
      <c r="AB48" s="351">
        <v>7</v>
      </c>
      <c r="AC48" s="351">
        <v>7</v>
      </c>
      <c r="AZ48" s="351">
        <v>2</v>
      </c>
      <c r="BA48" s="351">
        <f t="shared" si="19"/>
        <v>0</v>
      </c>
      <c r="BB48" s="351">
        <f t="shared" si="20"/>
        <v>0</v>
      </c>
      <c r="BC48" s="351">
        <f t="shared" si="21"/>
        <v>0</v>
      </c>
      <c r="BD48" s="351">
        <f t="shared" si="22"/>
        <v>0</v>
      </c>
      <c r="BE48" s="351">
        <f t="shared" si="23"/>
        <v>0</v>
      </c>
      <c r="CZ48" s="351">
        <v>0.09240000000000001</v>
      </c>
    </row>
    <row r="49" spans="1:104" ht="22.5">
      <c r="A49" s="378">
        <v>34</v>
      </c>
      <c r="B49" s="379" t="s">
        <v>1821</v>
      </c>
      <c r="C49" s="380" t="s">
        <v>1822</v>
      </c>
      <c r="D49" s="381" t="s">
        <v>325</v>
      </c>
      <c r="E49" s="382">
        <v>2</v>
      </c>
      <c r="F49" s="382"/>
      <c r="G49" s="383">
        <f t="shared" si="18"/>
        <v>0</v>
      </c>
      <c r="O49" s="377">
        <v>2</v>
      </c>
      <c r="AA49" s="351">
        <v>1</v>
      </c>
      <c r="AB49" s="351">
        <v>7</v>
      </c>
      <c r="AC49" s="351">
        <v>7</v>
      </c>
      <c r="AZ49" s="351">
        <v>2</v>
      </c>
      <c r="BA49" s="351">
        <f t="shared" si="19"/>
        <v>0</v>
      </c>
      <c r="BB49" s="351">
        <f t="shared" si="20"/>
        <v>0</v>
      </c>
      <c r="BC49" s="351">
        <f t="shared" si="21"/>
        <v>0</v>
      </c>
      <c r="BD49" s="351">
        <f t="shared" si="22"/>
        <v>0</v>
      </c>
      <c r="BE49" s="351">
        <f t="shared" si="23"/>
        <v>0</v>
      </c>
      <c r="CZ49" s="351">
        <v>0.011860000000000002</v>
      </c>
    </row>
    <row r="50" spans="1:104" ht="12.75">
      <c r="A50" s="378">
        <v>35</v>
      </c>
      <c r="B50" s="379" t="s">
        <v>1823</v>
      </c>
      <c r="C50" s="380" t="s">
        <v>1824</v>
      </c>
      <c r="D50" s="381" t="s">
        <v>237</v>
      </c>
      <c r="E50" s="382">
        <v>31</v>
      </c>
      <c r="F50" s="382"/>
      <c r="G50" s="383">
        <f t="shared" si="18"/>
        <v>0</v>
      </c>
      <c r="O50" s="377">
        <v>2</v>
      </c>
      <c r="AA50" s="351">
        <v>1</v>
      </c>
      <c r="AB50" s="351">
        <v>7</v>
      </c>
      <c r="AC50" s="351">
        <v>7</v>
      </c>
      <c r="AZ50" s="351">
        <v>2</v>
      </c>
      <c r="BA50" s="351">
        <f t="shared" si="19"/>
        <v>0</v>
      </c>
      <c r="BB50" s="351">
        <f t="shared" si="20"/>
        <v>0</v>
      </c>
      <c r="BC50" s="351">
        <f t="shared" si="21"/>
        <v>0</v>
      </c>
      <c r="BD50" s="351">
        <f t="shared" si="22"/>
        <v>0</v>
      </c>
      <c r="BE50" s="351">
        <f t="shared" si="23"/>
        <v>0</v>
      </c>
      <c r="CZ50" s="351">
        <v>0</v>
      </c>
    </row>
    <row r="51" spans="1:104" ht="22.5">
      <c r="A51" s="378">
        <v>36</v>
      </c>
      <c r="B51" s="379" t="s">
        <v>1825</v>
      </c>
      <c r="C51" s="380" t="s">
        <v>1826</v>
      </c>
      <c r="D51" s="381" t="s">
        <v>237</v>
      </c>
      <c r="E51" s="382">
        <v>31</v>
      </c>
      <c r="F51" s="382"/>
      <c r="G51" s="383">
        <f t="shared" si="18"/>
        <v>0</v>
      </c>
      <c r="O51" s="377">
        <v>2</v>
      </c>
      <c r="AA51" s="351">
        <v>1</v>
      </c>
      <c r="AB51" s="351">
        <v>7</v>
      </c>
      <c r="AC51" s="351">
        <v>7</v>
      </c>
      <c r="AZ51" s="351">
        <v>2</v>
      </c>
      <c r="BA51" s="351">
        <f t="shared" si="19"/>
        <v>0</v>
      </c>
      <c r="BB51" s="351">
        <f t="shared" si="20"/>
        <v>0</v>
      </c>
      <c r="BC51" s="351">
        <f t="shared" si="21"/>
        <v>0</v>
      </c>
      <c r="BD51" s="351">
        <f t="shared" si="22"/>
        <v>0</v>
      </c>
      <c r="BE51" s="351">
        <f t="shared" si="23"/>
        <v>0</v>
      </c>
      <c r="CZ51" s="351">
        <v>0</v>
      </c>
    </row>
    <row r="52" spans="1:104" ht="22.5">
      <c r="A52" s="378">
        <v>37</v>
      </c>
      <c r="B52" s="379" t="s">
        <v>1827</v>
      </c>
      <c r="C52" s="380" t="s">
        <v>1828</v>
      </c>
      <c r="D52" s="381" t="s">
        <v>325</v>
      </c>
      <c r="E52" s="382">
        <v>2</v>
      </c>
      <c r="F52" s="382"/>
      <c r="G52" s="383">
        <f t="shared" si="18"/>
        <v>0</v>
      </c>
      <c r="O52" s="377">
        <v>2</v>
      </c>
      <c r="AA52" s="351">
        <v>1</v>
      </c>
      <c r="AB52" s="351">
        <v>7</v>
      </c>
      <c r="AC52" s="351">
        <v>7</v>
      </c>
      <c r="AZ52" s="351">
        <v>2</v>
      </c>
      <c r="BA52" s="351">
        <f t="shared" si="19"/>
        <v>0</v>
      </c>
      <c r="BB52" s="351">
        <f t="shared" si="20"/>
        <v>0</v>
      </c>
      <c r="BC52" s="351">
        <f t="shared" si="21"/>
        <v>0</v>
      </c>
      <c r="BD52" s="351">
        <f t="shared" si="22"/>
        <v>0</v>
      </c>
      <c r="BE52" s="351">
        <f t="shared" si="23"/>
        <v>0</v>
      </c>
      <c r="CZ52" s="351">
        <v>0.00018</v>
      </c>
    </row>
    <row r="53" spans="1:104" ht="12.75">
      <c r="A53" s="378">
        <v>38</v>
      </c>
      <c r="B53" s="379" t="s">
        <v>1829</v>
      </c>
      <c r="C53" s="380" t="s">
        <v>1830</v>
      </c>
      <c r="D53" s="381" t="s">
        <v>276</v>
      </c>
      <c r="E53" s="382">
        <v>3</v>
      </c>
      <c r="F53" s="382"/>
      <c r="G53" s="383">
        <f t="shared" si="18"/>
        <v>0</v>
      </c>
      <c r="O53" s="377">
        <v>2</v>
      </c>
      <c r="AA53" s="351">
        <v>1</v>
      </c>
      <c r="AB53" s="351">
        <v>7</v>
      </c>
      <c r="AC53" s="351">
        <v>7</v>
      </c>
      <c r="AZ53" s="351">
        <v>2</v>
      </c>
      <c r="BA53" s="351">
        <f t="shared" si="19"/>
        <v>0</v>
      </c>
      <c r="BB53" s="351">
        <f t="shared" si="20"/>
        <v>0</v>
      </c>
      <c r="BC53" s="351">
        <f t="shared" si="21"/>
        <v>0</v>
      </c>
      <c r="BD53" s="351">
        <f t="shared" si="22"/>
        <v>0</v>
      </c>
      <c r="BE53" s="351">
        <f t="shared" si="23"/>
        <v>0</v>
      </c>
      <c r="CZ53" s="351">
        <v>6.000000000000001E-05</v>
      </c>
    </row>
    <row r="54" spans="1:104" ht="12.75">
      <c r="A54" s="378">
        <v>39</v>
      </c>
      <c r="B54" s="379" t="s">
        <v>1740</v>
      </c>
      <c r="C54" s="380" t="s">
        <v>1741</v>
      </c>
      <c r="D54" s="381" t="s">
        <v>325</v>
      </c>
      <c r="E54" s="382">
        <v>60</v>
      </c>
      <c r="F54" s="382"/>
      <c r="G54" s="383">
        <f t="shared" si="18"/>
        <v>0</v>
      </c>
      <c r="O54" s="377">
        <v>2</v>
      </c>
      <c r="AA54" s="351">
        <v>1</v>
      </c>
      <c r="AB54" s="351">
        <v>7</v>
      </c>
      <c r="AC54" s="351">
        <v>7</v>
      </c>
      <c r="AZ54" s="351">
        <v>2</v>
      </c>
      <c r="BA54" s="351">
        <f t="shared" si="19"/>
        <v>0</v>
      </c>
      <c r="BB54" s="351">
        <f t="shared" si="20"/>
        <v>0</v>
      </c>
      <c r="BC54" s="351">
        <f t="shared" si="21"/>
        <v>0</v>
      </c>
      <c r="BD54" s="351">
        <f t="shared" si="22"/>
        <v>0</v>
      </c>
      <c r="BE54" s="351">
        <f t="shared" si="23"/>
        <v>0</v>
      </c>
      <c r="CZ54" s="351">
        <v>1E-05</v>
      </c>
    </row>
    <row r="55" spans="1:104" ht="22.5">
      <c r="A55" s="378">
        <v>40</v>
      </c>
      <c r="B55" s="379" t="s">
        <v>1831</v>
      </c>
      <c r="C55" s="380" t="s">
        <v>1832</v>
      </c>
      <c r="D55" s="381" t="s">
        <v>325</v>
      </c>
      <c r="E55" s="382">
        <v>4</v>
      </c>
      <c r="F55" s="382"/>
      <c r="G55" s="383">
        <f t="shared" si="18"/>
        <v>0</v>
      </c>
      <c r="O55" s="377">
        <v>2</v>
      </c>
      <c r="AA55" s="351">
        <v>1</v>
      </c>
      <c r="AB55" s="351">
        <v>7</v>
      </c>
      <c r="AC55" s="351">
        <v>7</v>
      </c>
      <c r="AZ55" s="351">
        <v>2</v>
      </c>
      <c r="BA55" s="351">
        <f t="shared" si="19"/>
        <v>0</v>
      </c>
      <c r="BB55" s="351">
        <f t="shared" si="20"/>
        <v>0</v>
      </c>
      <c r="BC55" s="351">
        <f t="shared" si="21"/>
        <v>0</v>
      </c>
      <c r="BD55" s="351">
        <f t="shared" si="22"/>
        <v>0</v>
      </c>
      <c r="BE55" s="351">
        <f t="shared" si="23"/>
        <v>0</v>
      </c>
      <c r="CZ55" s="351">
        <v>0</v>
      </c>
    </row>
    <row r="56" spans="1:104" ht="22.5">
      <c r="A56" s="378">
        <v>41</v>
      </c>
      <c r="B56" s="379" t="s">
        <v>1833</v>
      </c>
      <c r="C56" s="380" t="s">
        <v>1834</v>
      </c>
      <c r="D56" s="381" t="s">
        <v>325</v>
      </c>
      <c r="E56" s="382">
        <v>1</v>
      </c>
      <c r="F56" s="382"/>
      <c r="G56" s="383">
        <f t="shared" si="18"/>
        <v>0</v>
      </c>
      <c r="O56" s="377">
        <v>2</v>
      </c>
      <c r="AA56" s="351">
        <v>1</v>
      </c>
      <c r="AB56" s="351">
        <v>7</v>
      </c>
      <c r="AC56" s="351">
        <v>7</v>
      </c>
      <c r="AZ56" s="351">
        <v>2</v>
      </c>
      <c r="BA56" s="351">
        <f t="shared" si="19"/>
        <v>0</v>
      </c>
      <c r="BB56" s="351">
        <f t="shared" si="20"/>
        <v>0</v>
      </c>
      <c r="BC56" s="351">
        <f t="shared" si="21"/>
        <v>0</v>
      </c>
      <c r="BD56" s="351">
        <f t="shared" si="22"/>
        <v>0</v>
      </c>
      <c r="BE56" s="351">
        <f t="shared" si="23"/>
        <v>0</v>
      </c>
      <c r="CZ56" s="351">
        <v>0</v>
      </c>
    </row>
    <row r="57" spans="1:104" ht="22.5">
      <c r="A57" s="378">
        <v>42</v>
      </c>
      <c r="B57" s="379" t="s">
        <v>1835</v>
      </c>
      <c r="C57" s="380" t="s">
        <v>1836</v>
      </c>
      <c r="D57" s="381" t="s">
        <v>325</v>
      </c>
      <c r="E57" s="382">
        <v>2</v>
      </c>
      <c r="F57" s="382"/>
      <c r="G57" s="383">
        <f t="shared" si="18"/>
        <v>0</v>
      </c>
      <c r="O57" s="377">
        <v>2</v>
      </c>
      <c r="AA57" s="351">
        <v>1</v>
      </c>
      <c r="AB57" s="351">
        <v>7</v>
      </c>
      <c r="AC57" s="351">
        <v>7</v>
      </c>
      <c r="AZ57" s="351">
        <v>2</v>
      </c>
      <c r="BA57" s="351">
        <f t="shared" si="19"/>
        <v>0</v>
      </c>
      <c r="BB57" s="351">
        <f t="shared" si="20"/>
        <v>0</v>
      </c>
      <c r="BC57" s="351">
        <f t="shared" si="21"/>
        <v>0</v>
      </c>
      <c r="BD57" s="351">
        <f t="shared" si="22"/>
        <v>0</v>
      </c>
      <c r="BE57" s="351">
        <f t="shared" si="23"/>
        <v>0</v>
      </c>
      <c r="CZ57" s="351">
        <v>0.022250000000000002</v>
      </c>
    </row>
    <row r="58" spans="1:104" ht="12.75">
      <c r="A58" s="378">
        <v>43</v>
      </c>
      <c r="B58" s="379" t="s">
        <v>1837</v>
      </c>
      <c r="C58" s="380" t="s">
        <v>1838</v>
      </c>
      <c r="D58" s="381" t="s">
        <v>325</v>
      </c>
      <c r="E58" s="382">
        <v>2</v>
      </c>
      <c r="F58" s="382"/>
      <c r="G58" s="383">
        <f t="shared" si="18"/>
        <v>0</v>
      </c>
      <c r="O58" s="377">
        <v>2</v>
      </c>
      <c r="AA58" s="351">
        <v>1</v>
      </c>
      <c r="AB58" s="351">
        <v>7</v>
      </c>
      <c r="AC58" s="351">
        <v>7</v>
      </c>
      <c r="AZ58" s="351">
        <v>2</v>
      </c>
      <c r="BA58" s="351">
        <f t="shared" si="19"/>
        <v>0</v>
      </c>
      <c r="BB58" s="351">
        <f t="shared" si="20"/>
        <v>0</v>
      </c>
      <c r="BC58" s="351">
        <f t="shared" si="21"/>
        <v>0</v>
      </c>
      <c r="BD58" s="351">
        <f t="shared" si="22"/>
        <v>0</v>
      </c>
      <c r="BE58" s="351">
        <f t="shared" si="23"/>
        <v>0</v>
      </c>
      <c r="CZ58" s="351">
        <v>0.022250000000000002</v>
      </c>
    </row>
    <row r="59" spans="1:104" ht="12.75">
      <c r="A59" s="378">
        <v>44</v>
      </c>
      <c r="B59" s="379" t="s">
        <v>1839</v>
      </c>
      <c r="C59" s="380" t="s">
        <v>1840</v>
      </c>
      <c r="D59" s="381" t="s">
        <v>325</v>
      </c>
      <c r="E59" s="382">
        <v>2</v>
      </c>
      <c r="F59" s="382"/>
      <c r="G59" s="383">
        <f t="shared" si="18"/>
        <v>0</v>
      </c>
      <c r="O59" s="377">
        <v>2</v>
      </c>
      <c r="AA59" s="351">
        <v>1</v>
      </c>
      <c r="AB59" s="351">
        <v>7</v>
      </c>
      <c r="AC59" s="351">
        <v>7</v>
      </c>
      <c r="AZ59" s="351">
        <v>2</v>
      </c>
      <c r="BA59" s="351">
        <f t="shared" si="19"/>
        <v>0</v>
      </c>
      <c r="BB59" s="351">
        <f t="shared" si="20"/>
        <v>0</v>
      </c>
      <c r="BC59" s="351">
        <f t="shared" si="21"/>
        <v>0</v>
      </c>
      <c r="BD59" s="351">
        <f t="shared" si="22"/>
        <v>0</v>
      </c>
      <c r="BE59" s="351">
        <f t="shared" si="23"/>
        <v>0</v>
      </c>
      <c r="CZ59" s="351">
        <v>0.0386</v>
      </c>
    </row>
    <row r="60" spans="1:104" ht="12.75">
      <c r="A60" s="378">
        <v>45</v>
      </c>
      <c r="B60" s="379" t="s">
        <v>1742</v>
      </c>
      <c r="C60" s="380" t="s">
        <v>1841</v>
      </c>
      <c r="D60" s="381" t="s">
        <v>1744</v>
      </c>
      <c r="E60" s="382">
        <v>16</v>
      </c>
      <c r="F60" s="382"/>
      <c r="G60" s="383">
        <f t="shared" si="18"/>
        <v>0</v>
      </c>
      <c r="O60" s="377">
        <v>2</v>
      </c>
      <c r="AA60" s="351">
        <v>1</v>
      </c>
      <c r="AB60" s="351">
        <v>7</v>
      </c>
      <c r="AC60" s="351">
        <v>7</v>
      </c>
      <c r="AZ60" s="351">
        <v>2</v>
      </c>
      <c r="BA60" s="351">
        <f t="shared" si="19"/>
        <v>0</v>
      </c>
      <c r="BB60" s="351">
        <f t="shared" si="20"/>
        <v>0</v>
      </c>
      <c r="BC60" s="351">
        <f t="shared" si="21"/>
        <v>0</v>
      </c>
      <c r="BD60" s="351">
        <f t="shared" si="22"/>
        <v>0</v>
      </c>
      <c r="BE60" s="351">
        <f t="shared" si="23"/>
        <v>0</v>
      </c>
      <c r="CZ60" s="351">
        <v>0</v>
      </c>
    </row>
    <row r="61" spans="1:104" ht="12.75">
      <c r="A61" s="378">
        <v>46</v>
      </c>
      <c r="B61" s="379" t="s">
        <v>1745</v>
      </c>
      <c r="C61" s="380" t="s">
        <v>1746</v>
      </c>
      <c r="D61" s="381" t="s">
        <v>244</v>
      </c>
      <c r="E61" s="382">
        <v>1.45</v>
      </c>
      <c r="F61" s="382"/>
      <c r="G61" s="383">
        <f t="shared" si="18"/>
        <v>0</v>
      </c>
      <c r="O61" s="377">
        <v>2</v>
      </c>
      <c r="AA61" s="351">
        <v>1</v>
      </c>
      <c r="AB61" s="351">
        <v>7</v>
      </c>
      <c r="AC61" s="351">
        <v>7</v>
      </c>
      <c r="AZ61" s="351">
        <v>2</v>
      </c>
      <c r="BA61" s="351">
        <f t="shared" si="19"/>
        <v>0</v>
      </c>
      <c r="BB61" s="351">
        <f t="shared" si="20"/>
        <v>0</v>
      </c>
      <c r="BC61" s="351">
        <f t="shared" si="21"/>
        <v>0</v>
      </c>
      <c r="BD61" s="351">
        <f t="shared" si="22"/>
        <v>0</v>
      </c>
      <c r="BE61" s="351">
        <f t="shared" si="23"/>
        <v>0</v>
      </c>
      <c r="CZ61" s="351">
        <v>0</v>
      </c>
    </row>
    <row r="62" spans="1:104" ht="12.75">
      <c r="A62" s="378">
        <v>47</v>
      </c>
      <c r="B62" s="379" t="s">
        <v>1842</v>
      </c>
      <c r="C62" s="380" t="s">
        <v>1843</v>
      </c>
      <c r="D62" s="381" t="s">
        <v>1671</v>
      </c>
      <c r="E62" s="382">
        <v>2.26</v>
      </c>
      <c r="F62" s="382"/>
      <c r="G62" s="383">
        <f t="shared" si="18"/>
        <v>0</v>
      </c>
      <c r="O62" s="377">
        <v>2</v>
      </c>
      <c r="AA62" s="351">
        <v>1</v>
      </c>
      <c r="AB62" s="351">
        <v>7</v>
      </c>
      <c r="AC62" s="351">
        <v>7</v>
      </c>
      <c r="AZ62" s="351">
        <v>2</v>
      </c>
      <c r="BA62" s="351">
        <f t="shared" si="19"/>
        <v>0</v>
      </c>
      <c r="BB62" s="351">
        <f t="shared" si="20"/>
        <v>0</v>
      </c>
      <c r="BC62" s="351">
        <f t="shared" si="21"/>
        <v>0</v>
      </c>
      <c r="BD62" s="351">
        <f t="shared" si="22"/>
        <v>0</v>
      </c>
      <c r="BE62" s="351">
        <f t="shared" si="23"/>
        <v>0</v>
      </c>
      <c r="CZ62" s="351">
        <v>0</v>
      </c>
    </row>
    <row r="63" spans="1:57" ht="12.75">
      <c r="A63" s="384"/>
      <c r="B63" s="385" t="s">
        <v>1971</v>
      </c>
      <c r="C63" s="386" t="str">
        <f>CONCATENATE(B39," ",C39)</f>
        <v>735 Otopná tělesa</v>
      </c>
      <c r="D63" s="384"/>
      <c r="E63" s="387"/>
      <c r="F63" s="387"/>
      <c r="G63" s="388">
        <f>SUM(G39:G62)</f>
        <v>0</v>
      </c>
      <c r="O63" s="377">
        <v>4</v>
      </c>
      <c r="BA63" s="389">
        <f>SUM(BA39:BA62)</f>
        <v>0</v>
      </c>
      <c r="BB63" s="389">
        <f>SUM(BB39:BB62)</f>
        <v>0</v>
      </c>
      <c r="BC63" s="389">
        <f>SUM(BC39:BC62)</f>
        <v>0</v>
      </c>
      <c r="BD63" s="389">
        <f>SUM(BD39:BD62)</f>
        <v>0</v>
      </c>
      <c r="BE63" s="389">
        <f>SUM(BE39:BE62)</f>
        <v>0</v>
      </c>
    </row>
    <row r="64" spans="1:15" ht="12.75">
      <c r="A64" s="370" t="s">
        <v>1969</v>
      </c>
      <c r="B64" s="371" t="s">
        <v>956</v>
      </c>
      <c r="C64" s="372" t="s">
        <v>957</v>
      </c>
      <c r="D64" s="373"/>
      <c r="E64" s="374"/>
      <c r="F64" s="374"/>
      <c r="G64" s="375"/>
      <c r="H64" s="376"/>
      <c r="I64" s="376"/>
      <c r="O64" s="377">
        <v>1</v>
      </c>
    </row>
    <row r="65" spans="1:104" ht="22.5">
      <c r="A65" s="378">
        <v>48</v>
      </c>
      <c r="B65" s="379" t="s">
        <v>1844</v>
      </c>
      <c r="C65" s="380" t="s">
        <v>1845</v>
      </c>
      <c r="D65" s="381" t="s">
        <v>237</v>
      </c>
      <c r="E65" s="382">
        <v>31</v>
      </c>
      <c r="F65" s="382"/>
      <c r="G65" s="383">
        <f>E65*F65</f>
        <v>0</v>
      </c>
      <c r="O65" s="377">
        <v>2</v>
      </c>
      <c r="AA65" s="351">
        <v>1</v>
      </c>
      <c r="AB65" s="351">
        <v>7</v>
      </c>
      <c r="AC65" s="351">
        <v>7</v>
      </c>
      <c r="AZ65" s="351">
        <v>2</v>
      </c>
      <c r="BA65" s="351">
        <f>IF(AZ65=1,G65,0)</f>
        <v>0</v>
      </c>
      <c r="BB65" s="351">
        <f>IF(AZ65=2,G65,0)</f>
        <v>0</v>
      </c>
      <c r="BC65" s="351">
        <f>IF(AZ65=3,G65,0)</f>
        <v>0</v>
      </c>
      <c r="BD65" s="351">
        <f>IF(AZ65=4,G65,0)</f>
        <v>0</v>
      </c>
      <c r="BE65" s="351">
        <f>IF(AZ65=5,G65,0)</f>
        <v>0</v>
      </c>
      <c r="CZ65" s="351">
        <v>0</v>
      </c>
    </row>
    <row r="66" spans="1:104" ht="22.5">
      <c r="A66" s="378">
        <v>49</v>
      </c>
      <c r="B66" s="379" t="s">
        <v>1846</v>
      </c>
      <c r="C66" s="380" t="s">
        <v>1847</v>
      </c>
      <c r="D66" s="381" t="s">
        <v>276</v>
      </c>
      <c r="E66" s="382">
        <v>52</v>
      </c>
      <c r="F66" s="382"/>
      <c r="G66" s="383">
        <f>E66*F66</f>
        <v>0</v>
      </c>
      <c r="O66" s="377">
        <v>2</v>
      </c>
      <c r="AA66" s="351">
        <v>1</v>
      </c>
      <c r="AB66" s="351">
        <v>7</v>
      </c>
      <c r="AC66" s="351">
        <v>7</v>
      </c>
      <c r="AZ66" s="351">
        <v>2</v>
      </c>
      <c r="BA66" s="351">
        <f>IF(AZ66=1,G66,0)</f>
        <v>0</v>
      </c>
      <c r="BB66" s="351">
        <f>IF(AZ66=2,G66,0)</f>
        <v>0</v>
      </c>
      <c r="BC66" s="351">
        <f>IF(AZ66=3,G66,0)</f>
        <v>0</v>
      </c>
      <c r="BD66" s="351">
        <f>IF(AZ66=4,G66,0)</f>
        <v>0</v>
      </c>
      <c r="BE66" s="351">
        <f>IF(AZ66=5,G66,0)</f>
        <v>0</v>
      </c>
      <c r="CZ66" s="351">
        <v>0</v>
      </c>
    </row>
    <row r="67" spans="1:57" ht="12.75">
      <c r="A67" s="384"/>
      <c r="B67" s="385" t="s">
        <v>1971</v>
      </c>
      <c r="C67" s="386" t="str">
        <f>CONCATENATE(B64," ",C64)</f>
        <v>783 Nátěry</v>
      </c>
      <c r="D67" s="384"/>
      <c r="E67" s="387"/>
      <c r="F67" s="387"/>
      <c r="G67" s="388">
        <f>SUM(G64:G66)</f>
        <v>0</v>
      </c>
      <c r="O67" s="377">
        <v>4</v>
      </c>
      <c r="BA67" s="389">
        <f>SUM(BA64:BA66)</f>
        <v>0</v>
      </c>
      <c r="BB67" s="389">
        <f>SUM(BB64:BB66)</f>
        <v>0</v>
      </c>
      <c r="BC67" s="389">
        <f>SUM(BC64:BC66)</f>
        <v>0</v>
      </c>
      <c r="BD67" s="389">
        <f>SUM(BD64:BD66)</f>
        <v>0</v>
      </c>
      <c r="BE67" s="389">
        <f>SUM(BE64:BE66)</f>
        <v>0</v>
      </c>
    </row>
    <row r="68" spans="1:15" ht="12.75">
      <c r="A68" s="370" t="s">
        <v>1969</v>
      </c>
      <c r="B68" s="371" t="s">
        <v>982</v>
      </c>
      <c r="C68" s="372" t="s">
        <v>983</v>
      </c>
      <c r="D68" s="373"/>
      <c r="E68" s="374"/>
      <c r="F68" s="374"/>
      <c r="G68" s="375"/>
      <c r="H68" s="376"/>
      <c r="I68" s="376"/>
      <c r="O68" s="377">
        <v>1</v>
      </c>
    </row>
    <row r="69" spans="1:104" ht="12.75">
      <c r="A69" s="378">
        <v>50</v>
      </c>
      <c r="B69" s="379" t="s">
        <v>1747</v>
      </c>
      <c r="C69" s="380" t="s">
        <v>1748</v>
      </c>
      <c r="D69" s="381" t="s">
        <v>230</v>
      </c>
      <c r="E69" s="382">
        <v>1.5</v>
      </c>
      <c r="F69" s="382"/>
      <c r="G69" s="383">
        <f>E69*F69</f>
        <v>0</v>
      </c>
      <c r="O69" s="377">
        <v>2</v>
      </c>
      <c r="AA69" s="351">
        <v>1</v>
      </c>
      <c r="AB69" s="351">
        <v>7</v>
      </c>
      <c r="AC69" s="351">
        <v>7</v>
      </c>
      <c r="AZ69" s="351">
        <v>2</v>
      </c>
      <c r="BA69" s="351">
        <f>IF(AZ69=1,G69,0)</f>
        <v>0</v>
      </c>
      <c r="BB69" s="351">
        <f>IF(AZ69=2,G69,0)</f>
        <v>0</v>
      </c>
      <c r="BC69" s="351">
        <f>IF(AZ69=3,G69,0)</f>
        <v>0</v>
      </c>
      <c r="BD69" s="351">
        <f>IF(AZ69=4,G69,0)</f>
        <v>0</v>
      </c>
      <c r="BE69" s="351">
        <f>IF(AZ69=5,G69,0)</f>
        <v>0</v>
      </c>
      <c r="CZ69" s="351">
        <v>0</v>
      </c>
    </row>
    <row r="70" spans="1:57" ht="13.5" thickBot="1">
      <c r="A70" s="390"/>
      <c r="B70" s="391" t="s">
        <v>1971</v>
      </c>
      <c r="C70" s="392" t="str">
        <f>CONCATENATE(B68," ",C68)</f>
        <v>799 Ostatní</v>
      </c>
      <c r="D70" s="390"/>
      <c r="E70" s="393"/>
      <c r="F70" s="393"/>
      <c r="G70" s="394">
        <f>SUM(G68:G69)</f>
        <v>0</v>
      </c>
      <c r="O70" s="377">
        <v>4</v>
      </c>
      <c r="BA70" s="389">
        <f>SUM(BA68:BA69)</f>
        <v>0</v>
      </c>
      <c r="BB70" s="389">
        <f>SUM(BB68:BB69)</f>
        <v>0</v>
      </c>
      <c r="BC70" s="389">
        <f>SUM(BC68:BC69)</f>
        <v>0</v>
      </c>
      <c r="BD70" s="389">
        <f>SUM(BD68:BD69)</f>
        <v>0</v>
      </c>
      <c r="BE70" s="389">
        <f>SUM(BE68:BE69)</f>
        <v>0</v>
      </c>
    </row>
    <row r="71" spans="1:7" ht="13.5" thickBot="1">
      <c r="A71" s="395"/>
      <c r="B71" s="396" t="s">
        <v>1749</v>
      </c>
      <c r="C71" s="397"/>
      <c r="D71" s="397"/>
      <c r="E71" s="397"/>
      <c r="F71" s="397"/>
      <c r="G71" s="398">
        <f>G9+G17+G29+G38+G63+G67+G70</f>
        <v>0</v>
      </c>
    </row>
    <row r="72" ht="12.75">
      <c r="E72" s="351"/>
    </row>
    <row r="73" ht="12.75">
      <c r="E73" s="351"/>
    </row>
    <row r="74" ht="12.75">
      <c r="E74" s="351"/>
    </row>
    <row r="75" ht="12.75">
      <c r="E75" s="351"/>
    </row>
    <row r="76" ht="12.75">
      <c r="E76" s="351"/>
    </row>
    <row r="77" ht="12.75">
      <c r="E77" s="351"/>
    </row>
    <row r="78" ht="12.75">
      <c r="E78" s="351"/>
    </row>
    <row r="79" ht="12.75">
      <c r="E79" s="351"/>
    </row>
    <row r="80" ht="12.75">
      <c r="E80" s="351"/>
    </row>
    <row r="81" ht="12.75">
      <c r="E81" s="351"/>
    </row>
    <row r="82" ht="12.75">
      <c r="E82" s="351"/>
    </row>
    <row r="83" ht="12.75">
      <c r="E83" s="351"/>
    </row>
    <row r="84" ht="12.75">
      <c r="E84" s="351"/>
    </row>
    <row r="85" ht="12.75">
      <c r="E85" s="351"/>
    </row>
    <row r="86" ht="12.75">
      <c r="E86" s="351"/>
    </row>
    <row r="87" ht="12.75">
      <c r="E87" s="351"/>
    </row>
    <row r="88" ht="12.75">
      <c r="E88" s="351"/>
    </row>
    <row r="89" ht="12.75">
      <c r="E89" s="351"/>
    </row>
    <row r="90" ht="12.75">
      <c r="E90" s="351"/>
    </row>
    <row r="91" ht="12.75">
      <c r="E91" s="351"/>
    </row>
    <row r="92" ht="12.75">
      <c r="E92" s="351"/>
    </row>
    <row r="93" ht="12.75">
      <c r="E93" s="351"/>
    </row>
    <row r="94" spans="1:7" ht="12.75">
      <c r="A94" s="399"/>
      <c r="B94" s="399"/>
      <c r="C94" s="399"/>
      <c r="D94" s="399"/>
      <c r="E94" s="399"/>
      <c r="F94" s="399"/>
      <c r="G94" s="399"/>
    </row>
    <row r="95" spans="1:7" ht="12.75">
      <c r="A95" s="399"/>
      <c r="B95" s="399"/>
      <c r="C95" s="399"/>
      <c r="D95" s="399"/>
      <c r="E95" s="399"/>
      <c r="F95" s="399"/>
      <c r="G95" s="399"/>
    </row>
    <row r="96" spans="1:7" ht="12.75">
      <c r="A96" s="399"/>
      <c r="B96" s="399"/>
      <c r="C96" s="399"/>
      <c r="D96" s="399"/>
      <c r="E96" s="399"/>
      <c r="F96" s="399"/>
      <c r="G96" s="399"/>
    </row>
    <row r="97" spans="1:7" ht="12.75">
      <c r="A97" s="399"/>
      <c r="B97" s="399"/>
      <c r="C97" s="399"/>
      <c r="D97" s="399"/>
      <c r="E97" s="399"/>
      <c r="F97" s="399"/>
      <c r="G97" s="399"/>
    </row>
    <row r="98" ht="12.75">
      <c r="E98" s="351"/>
    </row>
    <row r="99" ht="12.75">
      <c r="E99" s="351"/>
    </row>
    <row r="100" ht="12.75">
      <c r="E100" s="351"/>
    </row>
    <row r="101" ht="12.75">
      <c r="E101" s="351"/>
    </row>
    <row r="102" ht="12.75">
      <c r="E102" s="351"/>
    </row>
    <row r="103" ht="12.75">
      <c r="E103" s="351"/>
    </row>
    <row r="104" ht="12.75">
      <c r="E104" s="351"/>
    </row>
    <row r="105" ht="12.75">
      <c r="E105" s="351"/>
    </row>
    <row r="106" ht="12.75">
      <c r="E106" s="351"/>
    </row>
    <row r="107" ht="12.75">
      <c r="E107" s="351"/>
    </row>
    <row r="108" ht="12.75">
      <c r="E108" s="351"/>
    </row>
    <row r="109" ht="12.75">
      <c r="E109" s="351"/>
    </row>
    <row r="110" ht="12.75">
      <c r="E110" s="351"/>
    </row>
    <row r="111" ht="12.75">
      <c r="E111" s="351"/>
    </row>
    <row r="112" ht="12.75">
      <c r="E112" s="351"/>
    </row>
    <row r="129" spans="1:2" ht="12.75">
      <c r="A129" s="400"/>
      <c r="B129" s="400"/>
    </row>
    <row r="130" spans="1:7" ht="12.75">
      <c r="A130" s="399"/>
      <c r="B130" s="399"/>
      <c r="C130" s="401"/>
      <c r="D130" s="401"/>
      <c r="E130" s="402"/>
      <c r="F130" s="401"/>
      <c r="G130" s="403"/>
    </row>
    <row r="131" spans="1:7" ht="12.75">
      <c r="A131" s="404"/>
      <c r="B131" s="404"/>
      <c r="C131" s="399"/>
      <c r="D131" s="399"/>
      <c r="E131" s="405"/>
      <c r="F131" s="399"/>
      <c r="G131" s="399"/>
    </row>
    <row r="132" spans="1:7" ht="12.75">
      <c r="A132" s="399"/>
      <c r="B132" s="399"/>
      <c r="C132" s="399"/>
      <c r="D132" s="399"/>
      <c r="E132" s="405"/>
      <c r="F132" s="399"/>
      <c r="G132" s="399"/>
    </row>
    <row r="133" spans="1:7" ht="12.75">
      <c r="A133" s="399"/>
      <c r="B133" s="399"/>
      <c r="C133" s="399"/>
      <c r="D133" s="399"/>
      <c r="E133" s="405"/>
      <c r="F133" s="399"/>
      <c r="G133" s="399"/>
    </row>
    <row r="134" spans="1:7" ht="12.75">
      <c r="A134" s="399"/>
      <c r="B134" s="399"/>
      <c r="C134" s="399"/>
      <c r="D134" s="399"/>
      <c r="E134" s="405"/>
      <c r="F134" s="399"/>
      <c r="G134" s="399"/>
    </row>
    <row r="135" spans="1:7" ht="12.75">
      <c r="A135" s="399"/>
      <c r="B135" s="399"/>
      <c r="C135" s="399"/>
      <c r="D135" s="399"/>
      <c r="E135" s="405"/>
      <c r="F135" s="399"/>
      <c r="G135" s="399"/>
    </row>
    <row r="136" spans="1:7" ht="12.75">
      <c r="A136" s="399"/>
      <c r="B136" s="399"/>
      <c r="C136" s="399"/>
      <c r="D136" s="399"/>
      <c r="E136" s="405"/>
      <c r="F136" s="399"/>
      <c r="G136" s="399"/>
    </row>
    <row r="137" spans="1:7" ht="12.75">
      <c r="A137" s="399"/>
      <c r="B137" s="399"/>
      <c r="C137" s="399"/>
      <c r="D137" s="399"/>
      <c r="E137" s="405"/>
      <c r="F137" s="399"/>
      <c r="G137" s="399"/>
    </row>
    <row r="138" spans="1:7" ht="12.75">
      <c r="A138" s="399"/>
      <c r="B138" s="399"/>
      <c r="C138" s="399"/>
      <c r="D138" s="399"/>
      <c r="E138" s="405"/>
      <c r="F138" s="399"/>
      <c r="G138" s="399"/>
    </row>
    <row r="139" spans="1:7" ht="12.75">
      <c r="A139" s="399"/>
      <c r="B139" s="399"/>
      <c r="C139" s="399"/>
      <c r="D139" s="399"/>
      <c r="E139" s="405"/>
      <c r="F139" s="399"/>
      <c r="G139" s="399"/>
    </row>
    <row r="140" spans="1:7" ht="12.75">
      <c r="A140" s="399"/>
      <c r="B140" s="399"/>
      <c r="C140" s="399"/>
      <c r="D140" s="399"/>
      <c r="E140" s="405"/>
      <c r="F140" s="399"/>
      <c r="G140" s="399"/>
    </row>
    <row r="141" spans="1:7" ht="12.75">
      <c r="A141" s="399"/>
      <c r="B141" s="399"/>
      <c r="C141" s="399"/>
      <c r="D141" s="399"/>
      <c r="E141" s="405"/>
      <c r="F141" s="399"/>
      <c r="G141" s="399"/>
    </row>
    <row r="142" spans="1:7" ht="12.75">
      <c r="A142" s="399"/>
      <c r="B142" s="399"/>
      <c r="C142" s="399"/>
      <c r="D142" s="399"/>
      <c r="E142" s="405"/>
      <c r="F142" s="399"/>
      <c r="G142" s="399"/>
    </row>
    <row r="143" spans="1:7" ht="12.75">
      <c r="A143" s="399"/>
      <c r="B143" s="399"/>
      <c r="C143" s="399"/>
      <c r="D143" s="399"/>
      <c r="E143" s="405"/>
      <c r="F143" s="399"/>
      <c r="G143" s="399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19652777777777777" bottom="0.19652777777777777" header="0.5118055555555555" footer="0.19652777777777777"/>
  <pageSetup horizontalDpi="300" verticalDpi="300" orientation="portrait" paperSize="9" scale="98" r:id="rId1"/>
  <headerFooter alignWithMargins="0">
    <oddFooter>&amp;C&amp;"Arial CE,Běžné"Stránka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M28"/>
  <sheetViews>
    <sheetView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K15" sqref="K15"/>
    </sheetView>
  </sheetViews>
  <sheetFormatPr defaultColWidth="9.00390625" defaultRowHeight="12.75" outlineLevelRow="2"/>
  <cols>
    <col min="1" max="5" width="9.125" style="411" hidden="1" customWidth="1"/>
    <col min="6" max="6" width="8.375" style="456" customWidth="1"/>
    <col min="7" max="7" width="14.25390625" style="457" customWidth="1"/>
    <col min="8" max="8" width="10.00390625" style="457" customWidth="1"/>
    <col min="9" max="9" width="57.125" style="458" customWidth="1"/>
    <col min="10" max="10" width="8.75390625" style="459" customWidth="1"/>
    <col min="11" max="11" width="10.625" style="460" customWidth="1"/>
    <col min="12" max="12" width="12.375" style="461" customWidth="1"/>
    <col min="13" max="13" width="11.375" style="462" customWidth="1"/>
    <col min="14" max="14" width="9.375" style="411" customWidth="1"/>
    <col min="15" max="16384" width="9.125" style="411" customWidth="1"/>
  </cols>
  <sheetData>
    <row r="1" spans="6:13" ht="21" customHeight="1">
      <c r="F1" s="406"/>
      <c r="G1" s="407"/>
      <c r="H1" s="407"/>
      <c r="I1" s="407"/>
      <c r="J1" s="407"/>
      <c r="K1" s="408"/>
      <c r="L1" s="409"/>
      <c r="M1" s="410"/>
    </row>
    <row r="2" spans="6:13" ht="21" customHeight="1">
      <c r="F2" s="406"/>
      <c r="G2" s="407"/>
      <c r="H2" s="407"/>
      <c r="I2" s="407"/>
      <c r="J2" s="407"/>
      <c r="K2" s="408"/>
      <c r="L2" s="409"/>
      <c r="M2" s="410"/>
    </row>
    <row r="3" spans="6:13" s="416" customFormat="1" ht="13.5" thickBot="1">
      <c r="F3" s="412" t="s">
        <v>1848</v>
      </c>
      <c r="G3" s="413" t="s">
        <v>1849</v>
      </c>
      <c r="H3" s="413" t="s">
        <v>1850</v>
      </c>
      <c r="I3" s="414" t="s">
        <v>1851</v>
      </c>
      <c r="J3" s="415" t="s">
        <v>1961</v>
      </c>
      <c r="K3" s="412" t="s">
        <v>1852</v>
      </c>
      <c r="L3" s="412" t="s">
        <v>1853</v>
      </c>
      <c r="M3" s="412" t="s">
        <v>1854</v>
      </c>
    </row>
    <row r="4" spans="6:13" ht="11.25" customHeight="1">
      <c r="F4" s="417"/>
      <c r="G4" s="418"/>
      <c r="H4" s="418"/>
      <c r="I4" s="419" t="s">
        <v>1855</v>
      </c>
      <c r="J4" s="420"/>
      <c r="K4" s="421"/>
      <c r="L4" s="422"/>
      <c r="M4" s="423"/>
    </row>
    <row r="5" spans="6:13" s="425" customFormat="1" ht="17.25" customHeight="1">
      <c r="F5" s="424"/>
      <c r="G5" s="419"/>
      <c r="H5" s="419"/>
      <c r="I5" s="420" t="s">
        <v>1856</v>
      </c>
      <c r="J5" s="421"/>
      <c r="K5" s="422"/>
      <c r="L5" s="423"/>
      <c r="M5" s="423">
        <f>M6+M9+M13+M17+M19+M27</f>
        <v>0</v>
      </c>
    </row>
    <row r="6" spans="6:13" s="432" customFormat="1" ht="16.5" customHeight="1" outlineLevel="1">
      <c r="F6" s="426"/>
      <c r="G6" s="427"/>
      <c r="H6" s="427"/>
      <c r="I6" s="427" t="s">
        <v>1857</v>
      </c>
      <c r="J6" s="428"/>
      <c r="K6" s="429"/>
      <c r="L6" s="430" t="s">
        <v>1660</v>
      </c>
      <c r="M6" s="431">
        <f>SUBTOTAL(9,M7:M7)</f>
        <v>0</v>
      </c>
    </row>
    <row r="7" spans="6:13" s="432" customFormat="1" ht="16.5" customHeight="1" outlineLevel="1">
      <c r="F7" s="433"/>
      <c r="G7" s="434"/>
      <c r="H7" s="434"/>
      <c r="I7" s="435"/>
      <c r="J7" s="436"/>
      <c r="K7" s="437"/>
      <c r="L7" s="438"/>
      <c r="M7" s="439"/>
    </row>
    <row r="8" spans="6:13" s="446" customFormat="1" ht="12.75" customHeight="1" outlineLevel="2">
      <c r="F8" s="440"/>
      <c r="G8" s="441"/>
      <c r="H8" s="441"/>
      <c r="I8" s="442"/>
      <c r="J8" s="441"/>
      <c r="K8" s="443"/>
      <c r="L8" s="444"/>
      <c r="M8" s="445"/>
    </row>
    <row r="9" spans="6:13" s="432" customFormat="1" ht="16.5" customHeight="1" outlineLevel="1">
      <c r="F9" s="426"/>
      <c r="G9" s="427"/>
      <c r="H9" s="427"/>
      <c r="I9" s="427" t="s">
        <v>1858</v>
      </c>
      <c r="J9" s="428"/>
      <c r="K9" s="429"/>
      <c r="L9" s="430"/>
      <c r="M9" s="431">
        <f>SUBTOTAL(9,M10:M11)</f>
        <v>0</v>
      </c>
    </row>
    <row r="10" spans="6:13" s="447" customFormat="1" ht="24" outlineLevel="2">
      <c r="F10" s="433">
        <v>9</v>
      </c>
      <c r="G10" s="434" t="s">
        <v>1859</v>
      </c>
      <c r="H10" s="434"/>
      <c r="I10" s="435" t="s">
        <v>1860</v>
      </c>
      <c r="J10" s="436" t="s">
        <v>1754</v>
      </c>
      <c r="K10" s="437">
        <v>15</v>
      </c>
      <c r="L10" s="438"/>
      <c r="M10" s="439">
        <f>K10*L10</f>
        <v>0</v>
      </c>
    </row>
    <row r="11" spans="6:13" s="447" customFormat="1" ht="48" outlineLevel="2">
      <c r="F11" s="448" t="s">
        <v>1861</v>
      </c>
      <c r="G11" s="449" t="s">
        <v>1862</v>
      </c>
      <c r="H11" s="449"/>
      <c r="I11" s="450" t="s">
        <v>1863</v>
      </c>
      <c r="J11" s="451" t="s">
        <v>515</v>
      </c>
      <c r="K11" s="452">
        <v>1</v>
      </c>
      <c r="L11" s="453"/>
      <c r="M11" s="454">
        <f>K11*L11</f>
        <v>0</v>
      </c>
    </row>
    <row r="12" spans="6:13" s="446" customFormat="1" ht="12.75" customHeight="1" outlineLevel="2">
      <c r="F12" s="440"/>
      <c r="G12" s="441"/>
      <c r="H12" s="441"/>
      <c r="I12" s="442"/>
      <c r="J12" s="441"/>
      <c r="K12" s="443"/>
      <c r="L12" s="444"/>
      <c r="M12" s="445"/>
    </row>
    <row r="13" spans="6:13" s="432" customFormat="1" ht="16.5" customHeight="1" outlineLevel="1">
      <c r="F13" s="426"/>
      <c r="G13" s="427"/>
      <c r="H13" s="427"/>
      <c r="I13" s="427" t="s">
        <v>1864</v>
      </c>
      <c r="J13" s="428"/>
      <c r="K13" s="429"/>
      <c r="L13" s="430"/>
      <c r="M13" s="431">
        <f>SUBTOTAL(9,M14:M16)</f>
        <v>0</v>
      </c>
    </row>
    <row r="14" spans="6:13" s="447" customFormat="1" ht="12" outlineLevel="2">
      <c r="F14" s="433">
        <v>11</v>
      </c>
      <c r="G14" s="434" t="s">
        <v>1865</v>
      </c>
      <c r="H14" s="434"/>
      <c r="I14" s="435" t="s">
        <v>1866</v>
      </c>
      <c r="J14" s="436" t="s">
        <v>276</v>
      </c>
      <c r="K14" s="437">
        <v>16</v>
      </c>
      <c r="L14" s="438"/>
      <c r="M14" s="439">
        <f>K14*L14</f>
        <v>0</v>
      </c>
    </row>
    <row r="15" spans="6:13" s="447" customFormat="1" ht="12" outlineLevel="2">
      <c r="F15" s="433"/>
      <c r="G15" s="434"/>
      <c r="H15" s="434"/>
      <c r="I15" s="435"/>
      <c r="J15" s="436"/>
      <c r="K15" s="437"/>
      <c r="L15" s="438"/>
      <c r="M15" s="439"/>
    </row>
    <row r="16" spans="6:13" s="446" customFormat="1" ht="12.75" customHeight="1" outlineLevel="2">
      <c r="F16" s="440"/>
      <c r="G16" s="441"/>
      <c r="H16" s="441"/>
      <c r="I16" s="442"/>
      <c r="J16" s="441"/>
      <c r="K16" s="443"/>
      <c r="L16" s="444"/>
      <c r="M16" s="445"/>
    </row>
    <row r="17" spans="6:13" s="432" customFormat="1" ht="16.5" customHeight="1" outlineLevel="1">
      <c r="F17" s="426"/>
      <c r="G17" s="427"/>
      <c r="H17" s="427"/>
      <c r="I17" s="427" t="s">
        <v>1867</v>
      </c>
      <c r="J17" s="428"/>
      <c r="K17" s="429"/>
      <c r="L17" s="430"/>
      <c r="M17" s="431">
        <f>SUBTOTAL(9,M18:M18)</f>
        <v>0</v>
      </c>
    </row>
    <row r="18" spans="6:13" s="447" customFormat="1" ht="12" outlineLevel="2">
      <c r="F18" s="448"/>
      <c r="G18" s="449"/>
      <c r="H18" s="449"/>
      <c r="I18" s="450"/>
      <c r="J18" s="455"/>
      <c r="K18" s="452"/>
      <c r="L18" s="453"/>
      <c r="M18" s="454"/>
    </row>
    <row r="19" spans="6:13" s="432" customFormat="1" ht="16.5" customHeight="1" outlineLevel="1">
      <c r="F19" s="440"/>
      <c r="G19" s="427"/>
      <c r="H19" s="427"/>
      <c r="I19" s="427" t="s">
        <v>1868</v>
      </c>
      <c r="J19" s="428"/>
      <c r="K19" s="429"/>
      <c r="L19" s="430"/>
      <c r="M19" s="431">
        <f>SUBTOTAL(9,M20:M26)</f>
        <v>0</v>
      </c>
    </row>
    <row r="20" spans="6:13" s="447" customFormat="1" ht="12" outlineLevel="2">
      <c r="F20" s="426">
        <v>36</v>
      </c>
      <c r="G20" s="434" t="s">
        <v>1869</v>
      </c>
      <c r="H20" s="434" t="s">
        <v>1870</v>
      </c>
      <c r="I20" s="435" t="s">
        <v>1871</v>
      </c>
      <c r="J20" s="436" t="s">
        <v>276</v>
      </c>
      <c r="K20" s="437">
        <v>16</v>
      </c>
      <c r="L20" s="438"/>
      <c r="M20" s="439">
        <f aca="true" t="shared" si="0" ref="M20:M25">K20*L20</f>
        <v>0</v>
      </c>
    </row>
    <row r="21" spans="6:13" s="447" customFormat="1" ht="12" outlineLevel="2">
      <c r="F21" s="433">
        <v>37</v>
      </c>
      <c r="G21" s="434" t="s">
        <v>1872</v>
      </c>
      <c r="H21" s="434" t="s">
        <v>1873</v>
      </c>
      <c r="I21" s="435" t="s">
        <v>1874</v>
      </c>
      <c r="J21" s="436" t="s">
        <v>276</v>
      </c>
      <c r="K21" s="437">
        <v>16</v>
      </c>
      <c r="L21" s="438"/>
      <c r="M21" s="439">
        <f t="shared" si="0"/>
        <v>0</v>
      </c>
    </row>
    <row r="22" spans="6:13" s="447" customFormat="1" ht="24" outlineLevel="2">
      <c r="F22" s="433">
        <v>39</v>
      </c>
      <c r="G22" s="434" t="s">
        <v>1875</v>
      </c>
      <c r="H22" s="434"/>
      <c r="I22" s="435" t="s">
        <v>1876</v>
      </c>
      <c r="J22" s="436" t="s">
        <v>276</v>
      </c>
      <c r="K22" s="437">
        <v>16</v>
      </c>
      <c r="L22" s="438"/>
      <c r="M22" s="439">
        <f t="shared" si="0"/>
        <v>0</v>
      </c>
    </row>
    <row r="23" spans="6:13" s="447" customFormat="1" ht="24" outlineLevel="2">
      <c r="F23" s="433">
        <v>46</v>
      </c>
      <c r="G23" s="434" t="s">
        <v>1877</v>
      </c>
      <c r="H23" s="434"/>
      <c r="I23" s="435" t="s">
        <v>1878</v>
      </c>
      <c r="J23" s="436" t="s">
        <v>515</v>
      </c>
      <c r="K23" s="437">
        <v>1</v>
      </c>
      <c r="L23" s="438"/>
      <c r="M23" s="439">
        <f t="shared" si="0"/>
        <v>0</v>
      </c>
    </row>
    <row r="24" spans="6:13" s="447" customFormat="1" ht="24" outlineLevel="2">
      <c r="F24" s="433">
        <v>47</v>
      </c>
      <c r="G24" s="434" t="s">
        <v>1879</v>
      </c>
      <c r="H24" s="434" t="s">
        <v>1660</v>
      </c>
      <c r="I24" s="435" t="s">
        <v>1880</v>
      </c>
      <c r="J24" s="436" t="s">
        <v>515</v>
      </c>
      <c r="K24" s="437">
        <v>1</v>
      </c>
      <c r="L24" s="438"/>
      <c r="M24" s="439">
        <f t="shared" si="0"/>
        <v>0</v>
      </c>
    </row>
    <row r="25" spans="6:13" s="447" customFormat="1" ht="12" outlineLevel="2">
      <c r="F25" s="433">
        <v>48</v>
      </c>
      <c r="G25" s="434" t="s">
        <v>1881</v>
      </c>
      <c r="H25" s="434"/>
      <c r="I25" s="435" t="s">
        <v>1882</v>
      </c>
      <c r="J25" s="436" t="s">
        <v>325</v>
      </c>
      <c r="K25" s="437">
        <v>1</v>
      </c>
      <c r="L25" s="438"/>
      <c r="M25" s="439">
        <f t="shared" si="0"/>
        <v>0</v>
      </c>
    </row>
    <row r="26" spans="6:13" s="447" customFormat="1" ht="12" outlineLevel="2">
      <c r="F26" s="433" t="s">
        <v>1883</v>
      </c>
      <c r="G26" s="434" t="s">
        <v>1884</v>
      </c>
      <c r="H26" s="434"/>
      <c r="I26" s="435" t="s">
        <v>1885</v>
      </c>
      <c r="J26" s="436" t="s">
        <v>515</v>
      </c>
      <c r="K26" s="437">
        <v>1</v>
      </c>
      <c r="L26" s="438"/>
      <c r="M26" s="439">
        <f>K26*L26</f>
        <v>0</v>
      </c>
    </row>
    <row r="27" spans="6:13" s="432" customFormat="1" ht="16.5" customHeight="1" outlineLevel="1">
      <c r="F27" s="433"/>
      <c r="G27" s="427"/>
      <c r="H27" s="427"/>
      <c r="I27" s="427" t="s">
        <v>1886</v>
      </c>
      <c r="J27" s="428"/>
      <c r="K27" s="429"/>
      <c r="L27" s="430"/>
      <c r="M27" s="431">
        <f>SUBTOTAL(9,M28:M28)</f>
        <v>0</v>
      </c>
    </row>
    <row r="28" spans="6:13" s="447" customFormat="1" ht="12" outlineLevel="2">
      <c r="F28" s="426"/>
      <c r="G28" s="449"/>
      <c r="H28" s="449"/>
      <c r="I28" s="435"/>
      <c r="J28" s="436"/>
      <c r="K28" s="437"/>
      <c r="L28" s="438"/>
      <c r="M28" s="439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M51"/>
  <sheetViews>
    <sheetView zoomScaleSheetLayoutView="100" zoomScalePageLayoutView="0" workbookViewId="0" topLeftCell="F1">
      <pane ySplit="3" topLeftCell="A4" activePane="bottomLeft" state="frozen"/>
      <selection pane="topLeft" activeCell="A1" sqref="A1"/>
      <selection pane="bottomLeft" activeCell="L12" sqref="L12"/>
    </sheetView>
  </sheetViews>
  <sheetFormatPr defaultColWidth="9.00390625" defaultRowHeight="12.75" outlineLevelRow="2"/>
  <cols>
    <col min="1" max="5" width="9.125" style="468" hidden="1" customWidth="1"/>
    <col min="6" max="6" width="8.375" style="513" customWidth="1"/>
    <col min="7" max="7" width="14.25390625" style="514" customWidth="1"/>
    <col min="8" max="8" width="10.00390625" style="514" customWidth="1"/>
    <col min="9" max="9" width="57.125" style="515" customWidth="1"/>
    <col min="10" max="10" width="8.75390625" style="516" customWidth="1"/>
    <col min="11" max="11" width="10.625" style="517" customWidth="1"/>
    <col min="12" max="12" width="12.375" style="518" customWidth="1"/>
    <col min="13" max="13" width="11.375" style="519" customWidth="1"/>
    <col min="14" max="14" width="9.375" style="468" customWidth="1"/>
    <col min="15" max="16384" width="9.125" style="468" customWidth="1"/>
  </cols>
  <sheetData>
    <row r="1" spans="6:13" ht="21" customHeight="1">
      <c r="F1" s="463"/>
      <c r="G1" s="464"/>
      <c r="H1" s="464"/>
      <c r="I1" s="464"/>
      <c r="J1" s="464"/>
      <c r="K1" s="465"/>
      <c r="L1" s="466"/>
      <c r="M1" s="467"/>
    </row>
    <row r="2" spans="6:13" ht="21" customHeight="1">
      <c r="F2" s="463"/>
      <c r="G2" s="464"/>
      <c r="H2" s="464"/>
      <c r="I2" s="464"/>
      <c r="J2" s="464"/>
      <c r="K2" s="465"/>
      <c r="L2" s="466"/>
      <c r="M2" s="467"/>
    </row>
    <row r="3" spans="6:13" s="473" customFormat="1" ht="13.5" thickBot="1">
      <c r="F3" s="469" t="s">
        <v>1848</v>
      </c>
      <c r="G3" s="470" t="s">
        <v>1849</v>
      </c>
      <c r="H3" s="470" t="s">
        <v>1850</v>
      </c>
      <c r="I3" s="471" t="s">
        <v>1851</v>
      </c>
      <c r="J3" s="472" t="s">
        <v>1961</v>
      </c>
      <c r="K3" s="469" t="s">
        <v>1852</v>
      </c>
      <c r="L3" s="469" t="s">
        <v>1853</v>
      </c>
      <c r="M3" s="469" t="s">
        <v>1854</v>
      </c>
    </row>
    <row r="4" spans="6:13" ht="11.25" customHeight="1">
      <c r="F4" s="474"/>
      <c r="G4" s="475"/>
      <c r="H4" s="475"/>
      <c r="I4" s="476" t="s">
        <v>1887</v>
      </c>
      <c r="J4" s="477"/>
      <c r="K4" s="478"/>
      <c r="L4" s="479"/>
      <c r="M4" s="480"/>
    </row>
    <row r="5" spans="6:13" s="482" customFormat="1" ht="17.25" customHeight="1">
      <c r="F5" s="481"/>
      <c r="G5" s="476"/>
      <c r="H5" s="476"/>
      <c r="I5" s="477" t="s">
        <v>1856</v>
      </c>
      <c r="J5" s="478"/>
      <c r="K5" s="479"/>
      <c r="L5" s="480"/>
      <c r="M5" s="480">
        <f>M6+M9+M15+M20+M32+M41</f>
        <v>0</v>
      </c>
    </row>
    <row r="6" spans="6:13" s="489" customFormat="1" ht="16.5" customHeight="1" outlineLevel="1">
      <c r="F6" s="483"/>
      <c r="G6" s="484"/>
      <c r="H6" s="484"/>
      <c r="I6" s="484" t="s">
        <v>1857</v>
      </c>
      <c r="J6" s="485"/>
      <c r="K6" s="486"/>
      <c r="L6" s="487" t="s">
        <v>1660</v>
      </c>
      <c r="M6" s="488">
        <f>SUBTOTAL(9,M7:M7)</f>
        <v>0</v>
      </c>
    </row>
    <row r="7" spans="6:13" s="489" customFormat="1" ht="16.5" customHeight="1" outlineLevel="1">
      <c r="F7" s="490"/>
      <c r="G7" s="491"/>
      <c r="H7" s="491"/>
      <c r="I7" s="492"/>
      <c r="J7" s="493"/>
      <c r="K7" s="494"/>
      <c r="L7" s="495"/>
      <c r="M7" s="496"/>
    </row>
    <row r="8" spans="6:13" s="503" customFormat="1" ht="12.75" customHeight="1" outlineLevel="2">
      <c r="F8" s="497"/>
      <c r="G8" s="498"/>
      <c r="H8" s="498"/>
      <c r="I8" s="499"/>
      <c r="J8" s="498"/>
      <c r="K8" s="500"/>
      <c r="L8" s="501"/>
      <c r="M8" s="502"/>
    </row>
    <row r="9" spans="6:13" s="489" customFormat="1" ht="16.5" customHeight="1" outlineLevel="1">
      <c r="F9" s="483"/>
      <c r="G9" s="484"/>
      <c r="H9" s="484"/>
      <c r="I9" s="484" t="s">
        <v>1858</v>
      </c>
      <c r="J9" s="485"/>
      <c r="K9" s="486"/>
      <c r="L9" s="487"/>
      <c r="M9" s="488">
        <f>SUBTOTAL(9,M10:M13)</f>
        <v>0</v>
      </c>
    </row>
    <row r="10" spans="6:13" s="504" customFormat="1" ht="24" outlineLevel="2">
      <c r="F10" s="490">
        <v>9</v>
      </c>
      <c r="G10" s="491" t="s">
        <v>1859</v>
      </c>
      <c r="H10" s="491"/>
      <c r="I10" s="492" t="s">
        <v>1860</v>
      </c>
      <c r="J10" s="493" t="s">
        <v>1754</v>
      </c>
      <c r="K10" s="494">
        <v>30</v>
      </c>
      <c r="L10" s="495"/>
      <c r="M10" s="496">
        <f>K10*L10</f>
        <v>0</v>
      </c>
    </row>
    <row r="11" spans="6:13" s="504" customFormat="1" ht="36" outlineLevel="2">
      <c r="F11" s="505" t="s">
        <v>1888</v>
      </c>
      <c r="G11" s="506" t="s">
        <v>1889</v>
      </c>
      <c r="H11" s="506"/>
      <c r="I11" s="507" t="s">
        <v>1890</v>
      </c>
      <c r="J11" s="508" t="s">
        <v>1754</v>
      </c>
      <c r="K11" s="509">
        <v>40</v>
      </c>
      <c r="L11" s="510"/>
      <c r="M11" s="511">
        <f>K11*L11</f>
        <v>0</v>
      </c>
    </row>
    <row r="12" spans="6:13" s="504" customFormat="1" ht="48" outlineLevel="2">
      <c r="F12" s="505" t="s">
        <v>1861</v>
      </c>
      <c r="G12" s="506" t="s">
        <v>1862</v>
      </c>
      <c r="H12" s="506"/>
      <c r="I12" s="507" t="s">
        <v>1863</v>
      </c>
      <c r="J12" s="508" t="s">
        <v>515</v>
      </c>
      <c r="K12" s="509">
        <v>1</v>
      </c>
      <c r="L12" s="510"/>
      <c r="M12" s="511">
        <f>K12*L12</f>
        <v>0</v>
      </c>
    </row>
    <row r="13" spans="6:13" s="504" customFormat="1" ht="24" outlineLevel="2">
      <c r="F13" s="490">
        <v>10</v>
      </c>
      <c r="G13" s="491" t="s">
        <v>1891</v>
      </c>
      <c r="H13" s="491"/>
      <c r="I13" s="492" t="s">
        <v>1892</v>
      </c>
      <c r="J13" s="493" t="s">
        <v>515</v>
      </c>
      <c r="K13" s="494">
        <v>1</v>
      </c>
      <c r="L13" s="495"/>
      <c r="M13" s="496">
        <f>K13*L13</f>
        <v>0</v>
      </c>
    </row>
    <row r="14" spans="6:13" s="503" customFormat="1" ht="12.75" customHeight="1" outlineLevel="2">
      <c r="F14" s="497"/>
      <c r="G14" s="498"/>
      <c r="H14" s="498"/>
      <c r="I14" s="499"/>
      <c r="J14" s="498"/>
      <c r="K14" s="500"/>
      <c r="L14" s="501"/>
      <c r="M14" s="502"/>
    </row>
    <row r="15" spans="6:13" s="489" customFormat="1" ht="16.5" customHeight="1" outlineLevel="1">
      <c r="F15" s="483"/>
      <c r="G15" s="484"/>
      <c r="H15" s="484"/>
      <c r="I15" s="484" t="s">
        <v>1864</v>
      </c>
      <c r="J15" s="485"/>
      <c r="K15" s="486"/>
      <c r="L15" s="487"/>
      <c r="M15" s="488">
        <f>SUBTOTAL(9,M16:M19)</f>
        <v>0</v>
      </c>
    </row>
    <row r="16" spans="6:13" s="504" customFormat="1" ht="12" outlineLevel="2">
      <c r="F16" s="490">
        <v>11</v>
      </c>
      <c r="G16" s="491" t="s">
        <v>1865</v>
      </c>
      <c r="H16" s="491"/>
      <c r="I16" s="492" t="s">
        <v>1893</v>
      </c>
      <c r="J16" s="493" t="s">
        <v>276</v>
      </c>
      <c r="K16" s="494">
        <v>33</v>
      </c>
      <c r="L16" s="495"/>
      <c r="M16" s="496">
        <f>K16*L16</f>
        <v>0</v>
      </c>
    </row>
    <row r="17" spans="6:13" s="504" customFormat="1" ht="12" outlineLevel="2">
      <c r="F17" s="490" t="s">
        <v>1894</v>
      </c>
      <c r="G17" s="491" t="s">
        <v>1895</v>
      </c>
      <c r="H17" s="491"/>
      <c r="I17" s="492" t="s">
        <v>1896</v>
      </c>
      <c r="J17" s="493" t="s">
        <v>276</v>
      </c>
      <c r="K17" s="494">
        <v>52</v>
      </c>
      <c r="L17" s="495"/>
      <c r="M17" s="496">
        <f>K17*L17</f>
        <v>0</v>
      </c>
    </row>
    <row r="18" spans="6:13" s="504" customFormat="1" ht="12" outlineLevel="2">
      <c r="F18" s="490"/>
      <c r="G18" s="491"/>
      <c r="H18" s="491"/>
      <c r="I18" s="492"/>
      <c r="J18" s="493"/>
      <c r="K18" s="494"/>
      <c r="L18" s="495"/>
      <c r="M18" s="496"/>
    </row>
    <row r="19" spans="6:13" s="503" customFormat="1" ht="12.75" customHeight="1" outlineLevel="2">
      <c r="F19" s="497"/>
      <c r="G19" s="498"/>
      <c r="H19" s="498"/>
      <c r="I19" s="499"/>
      <c r="J19" s="498"/>
      <c r="K19" s="500"/>
      <c r="L19" s="501"/>
      <c r="M19" s="502"/>
    </row>
    <row r="20" spans="6:13" s="489" customFormat="1" ht="16.5" customHeight="1" outlineLevel="1">
      <c r="F20" s="483"/>
      <c r="G20" s="484"/>
      <c r="H20" s="484"/>
      <c r="I20" s="484" t="s">
        <v>1867</v>
      </c>
      <c r="J20" s="485"/>
      <c r="K20" s="486"/>
      <c r="L20" s="487"/>
      <c r="M20" s="488">
        <f>SUBTOTAL(9,M21:M31)</f>
        <v>0</v>
      </c>
    </row>
    <row r="21" spans="6:13" s="504" customFormat="1" ht="24" outlineLevel="2">
      <c r="F21" s="490">
        <v>17</v>
      </c>
      <c r="G21" s="491" t="s">
        <v>1897</v>
      </c>
      <c r="H21" s="491" t="s">
        <v>1898</v>
      </c>
      <c r="I21" s="492" t="s">
        <v>1899</v>
      </c>
      <c r="J21" s="493" t="s">
        <v>515</v>
      </c>
      <c r="K21" s="494">
        <v>3</v>
      </c>
      <c r="L21" s="495"/>
      <c r="M21" s="496">
        <f aca="true" t="shared" si="0" ref="M21:M29">K21*L21</f>
        <v>0</v>
      </c>
    </row>
    <row r="22" spans="6:13" s="504" customFormat="1" ht="24" outlineLevel="2">
      <c r="F22" s="490">
        <v>18</v>
      </c>
      <c r="G22" s="491" t="s">
        <v>1900</v>
      </c>
      <c r="H22" s="491" t="s">
        <v>1901</v>
      </c>
      <c r="I22" s="492" t="s">
        <v>1902</v>
      </c>
      <c r="J22" s="493" t="s">
        <v>325</v>
      </c>
      <c r="K22" s="494">
        <v>2</v>
      </c>
      <c r="L22" s="495"/>
      <c r="M22" s="496">
        <f t="shared" si="0"/>
        <v>0</v>
      </c>
    </row>
    <row r="23" spans="6:13" s="504" customFormat="1" ht="24" outlineLevel="2">
      <c r="F23" s="490">
        <v>19</v>
      </c>
      <c r="G23" s="491" t="s">
        <v>1903</v>
      </c>
      <c r="H23" s="491" t="s">
        <v>1904</v>
      </c>
      <c r="I23" s="492" t="s">
        <v>1905</v>
      </c>
      <c r="J23" s="493" t="s">
        <v>325</v>
      </c>
      <c r="K23" s="494">
        <v>2</v>
      </c>
      <c r="L23" s="495"/>
      <c r="M23" s="496">
        <f t="shared" si="0"/>
        <v>0</v>
      </c>
    </row>
    <row r="24" spans="6:13" s="504" customFormat="1" ht="24" outlineLevel="2">
      <c r="F24" s="490">
        <v>20</v>
      </c>
      <c r="G24" s="491" t="s">
        <v>1906</v>
      </c>
      <c r="H24" s="491" t="s">
        <v>1907</v>
      </c>
      <c r="I24" s="492" t="s">
        <v>1908</v>
      </c>
      <c r="J24" s="493" t="s">
        <v>276</v>
      </c>
      <c r="K24" s="494">
        <v>51</v>
      </c>
      <c r="L24" s="495"/>
      <c r="M24" s="496">
        <f t="shared" si="0"/>
        <v>0</v>
      </c>
    </row>
    <row r="25" spans="6:13" s="504" customFormat="1" ht="12" outlineLevel="2">
      <c r="F25" s="490">
        <v>21</v>
      </c>
      <c r="G25" s="491" t="s">
        <v>1909</v>
      </c>
      <c r="H25" s="491"/>
      <c r="I25" s="492" t="s">
        <v>1910</v>
      </c>
      <c r="J25" s="493" t="s">
        <v>515</v>
      </c>
      <c r="K25" s="494">
        <v>1</v>
      </c>
      <c r="L25" s="495"/>
      <c r="M25" s="496">
        <f t="shared" si="0"/>
        <v>0</v>
      </c>
    </row>
    <row r="26" spans="6:13" s="504" customFormat="1" ht="24" outlineLevel="2">
      <c r="F26" s="490">
        <v>22</v>
      </c>
      <c r="G26" s="491" t="s">
        <v>1911</v>
      </c>
      <c r="H26" s="491"/>
      <c r="I26" s="492" t="s">
        <v>1912</v>
      </c>
      <c r="J26" s="493" t="s">
        <v>276</v>
      </c>
      <c r="K26" s="494">
        <v>14</v>
      </c>
      <c r="L26" s="495"/>
      <c r="M26" s="496">
        <f t="shared" si="0"/>
        <v>0</v>
      </c>
    </row>
    <row r="27" spans="6:13" s="504" customFormat="1" ht="12" outlineLevel="2">
      <c r="F27" s="490">
        <v>25</v>
      </c>
      <c r="G27" s="491" t="s">
        <v>1913</v>
      </c>
      <c r="H27" s="491"/>
      <c r="I27" s="492" t="s">
        <v>1914</v>
      </c>
      <c r="J27" s="493" t="s">
        <v>276</v>
      </c>
      <c r="K27" s="494">
        <v>2</v>
      </c>
      <c r="L27" s="495"/>
      <c r="M27" s="496">
        <f t="shared" si="0"/>
        <v>0</v>
      </c>
    </row>
    <row r="28" spans="6:13" s="504" customFormat="1" ht="12" outlineLevel="2">
      <c r="F28" s="490">
        <v>27</v>
      </c>
      <c r="G28" s="491" t="s">
        <v>1915</v>
      </c>
      <c r="H28" s="491"/>
      <c r="I28" s="492" t="s">
        <v>1916</v>
      </c>
      <c r="J28" s="493" t="s">
        <v>276</v>
      </c>
      <c r="K28" s="494">
        <v>4</v>
      </c>
      <c r="L28" s="495"/>
      <c r="M28" s="496">
        <f t="shared" si="0"/>
        <v>0</v>
      </c>
    </row>
    <row r="29" spans="6:13" s="504" customFormat="1" ht="12" outlineLevel="2">
      <c r="F29" s="490">
        <v>26</v>
      </c>
      <c r="G29" s="491" t="s">
        <v>1917</v>
      </c>
      <c r="H29" s="491"/>
      <c r="I29" s="492" t="s">
        <v>1918</v>
      </c>
      <c r="J29" s="493" t="s">
        <v>276</v>
      </c>
      <c r="K29" s="494">
        <v>31</v>
      </c>
      <c r="L29" s="495"/>
      <c r="M29" s="496">
        <f t="shared" si="0"/>
        <v>0</v>
      </c>
    </row>
    <row r="30" spans="6:13" s="504" customFormat="1" ht="24" outlineLevel="2">
      <c r="F30" s="505">
        <v>35</v>
      </c>
      <c r="G30" s="506" t="s">
        <v>1919</v>
      </c>
      <c r="H30" s="506"/>
      <c r="I30" s="507" t="s">
        <v>1920</v>
      </c>
      <c r="J30" s="512" t="s">
        <v>515</v>
      </c>
      <c r="K30" s="509">
        <v>5</v>
      </c>
      <c r="L30" s="510"/>
      <c r="M30" s="511">
        <f>K30*L30</f>
        <v>0</v>
      </c>
    </row>
    <row r="31" spans="6:13" s="504" customFormat="1" ht="12" outlineLevel="2">
      <c r="F31" s="505">
        <v>36</v>
      </c>
      <c r="G31" s="506"/>
      <c r="H31" s="506"/>
      <c r="I31" s="507"/>
      <c r="J31" s="512"/>
      <c r="K31" s="509"/>
      <c r="L31" s="510"/>
      <c r="M31" s="511"/>
    </row>
    <row r="32" spans="6:13" s="489" customFormat="1" ht="16.5" customHeight="1" outlineLevel="1">
      <c r="F32" s="497"/>
      <c r="G32" s="484"/>
      <c r="H32" s="484"/>
      <c r="I32" s="484" t="s">
        <v>1868</v>
      </c>
      <c r="J32" s="485"/>
      <c r="K32" s="486"/>
      <c r="L32" s="487"/>
      <c r="M32" s="488">
        <f>SUBTOTAL(9,M33:M40)</f>
        <v>0</v>
      </c>
    </row>
    <row r="33" spans="6:13" s="504" customFormat="1" ht="12" outlineLevel="2">
      <c r="F33" s="483">
        <v>36</v>
      </c>
      <c r="G33" s="491" t="s">
        <v>1869</v>
      </c>
      <c r="H33" s="491" t="s">
        <v>1870</v>
      </c>
      <c r="I33" s="492" t="s">
        <v>1871</v>
      </c>
      <c r="J33" s="493" t="s">
        <v>276</v>
      </c>
      <c r="K33" s="494">
        <v>85</v>
      </c>
      <c r="L33" s="495"/>
      <c r="M33" s="496">
        <f aca="true" t="shared" si="1" ref="M33:M39">K33*L33</f>
        <v>0</v>
      </c>
    </row>
    <row r="34" spans="6:13" s="504" customFormat="1" ht="12" outlineLevel="2">
      <c r="F34" s="490">
        <v>37</v>
      </c>
      <c r="G34" s="491" t="s">
        <v>1872</v>
      </c>
      <c r="H34" s="491" t="s">
        <v>1873</v>
      </c>
      <c r="I34" s="492" t="s">
        <v>1874</v>
      </c>
      <c r="J34" s="493" t="s">
        <v>276</v>
      </c>
      <c r="K34" s="494">
        <v>85</v>
      </c>
      <c r="L34" s="495"/>
      <c r="M34" s="496">
        <f t="shared" si="1"/>
        <v>0</v>
      </c>
    </row>
    <row r="35" spans="6:13" s="504" customFormat="1" ht="12" outlineLevel="2">
      <c r="F35" s="490">
        <v>39</v>
      </c>
      <c r="G35" s="491" t="s">
        <v>1875</v>
      </c>
      <c r="H35" s="491"/>
      <c r="I35" s="492" t="s">
        <v>1921</v>
      </c>
      <c r="J35" s="493" t="s">
        <v>276</v>
      </c>
      <c r="K35" s="494">
        <v>85</v>
      </c>
      <c r="L35" s="495"/>
      <c r="M35" s="496">
        <f t="shared" si="1"/>
        <v>0</v>
      </c>
    </row>
    <row r="36" spans="6:13" s="504" customFormat="1" ht="24" outlineLevel="2">
      <c r="F36" s="490">
        <v>46</v>
      </c>
      <c r="G36" s="491" t="s">
        <v>1877</v>
      </c>
      <c r="H36" s="491"/>
      <c r="I36" s="492" t="s">
        <v>1922</v>
      </c>
      <c r="J36" s="493" t="s">
        <v>515</v>
      </c>
      <c r="K36" s="494">
        <v>9</v>
      </c>
      <c r="L36" s="495"/>
      <c r="M36" s="496">
        <f t="shared" si="1"/>
        <v>0</v>
      </c>
    </row>
    <row r="37" spans="6:13" s="504" customFormat="1" ht="24" outlineLevel="2">
      <c r="F37" s="490">
        <v>47</v>
      </c>
      <c r="G37" s="491" t="s">
        <v>1879</v>
      </c>
      <c r="H37" s="491" t="s">
        <v>1660</v>
      </c>
      <c r="I37" s="492" t="s">
        <v>1923</v>
      </c>
      <c r="J37" s="493" t="s">
        <v>515</v>
      </c>
      <c r="K37" s="494">
        <v>1</v>
      </c>
      <c r="L37" s="495"/>
      <c r="M37" s="496">
        <f t="shared" si="1"/>
        <v>0</v>
      </c>
    </row>
    <row r="38" spans="6:13" s="504" customFormat="1" ht="12" outlineLevel="2">
      <c r="F38" s="490">
        <v>48</v>
      </c>
      <c r="G38" s="491" t="s">
        <v>1881</v>
      </c>
      <c r="H38" s="491"/>
      <c r="I38" s="492" t="s">
        <v>1924</v>
      </c>
      <c r="J38" s="493" t="s">
        <v>325</v>
      </c>
      <c r="K38" s="494">
        <v>9</v>
      </c>
      <c r="L38" s="495"/>
      <c r="M38" s="496">
        <f t="shared" si="1"/>
        <v>0</v>
      </c>
    </row>
    <row r="39" spans="6:13" s="504" customFormat="1" ht="12" outlineLevel="2">
      <c r="F39" s="490">
        <v>49</v>
      </c>
      <c r="G39" s="491" t="s">
        <v>1925</v>
      </c>
      <c r="H39" s="491"/>
      <c r="I39" s="492" t="s">
        <v>1926</v>
      </c>
      <c r="J39" s="493" t="s">
        <v>325</v>
      </c>
      <c r="K39" s="494">
        <v>6</v>
      </c>
      <c r="L39" s="495"/>
      <c r="M39" s="496">
        <f t="shared" si="1"/>
        <v>0</v>
      </c>
    </row>
    <row r="40" spans="6:13" s="504" customFormat="1" ht="12" outlineLevel="2">
      <c r="F40" s="490" t="s">
        <v>1883</v>
      </c>
      <c r="G40" s="491" t="s">
        <v>1884</v>
      </c>
      <c r="H40" s="491"/>
      <c r="I40" s="492" t="s">
        <v>1927</v>
      </c>
      <c r="J40" s="493" t="s">
        <v>515</v>
      </c>
      <c r="K40" s="494">
        <v>10</v>
      </c>
      <c r="L40" s="495"/>
      <c r="M40" s="496">
        <f>K40*L40</f>
        <v>0</v>
      </c>
    </row>
    <row r="41" spans="6:13" s="489" customFormat="1" ht="16.5" customHeight="1" outlineLevel="1">
      <c r="F41" s="490"/>
      <c r="G41" s="484"/>
      <c r="H41" s="484"/>
      <c r="I41" s="484" t="s">
        <v>1886</v>
      </c>
      <c r="J41" s="485"/>
      <c r="K41" s="486"/>
      <c r="L41" s="487"/>
      <c r="M41" s="488">
        <f>SUBTOTAL(9,M42:M51)</f>
        <v>0</v>
      </c>
    </row>
    <row r="42" spans="6:13" s="504" customFormat="1" ht="12" outlineLevel="2">
      <c r="F42" s="483"/>
      <c r="G42" s="506"/>
      <c r="H42" s="506"/>
      <c r="I42" s="492"/>
      <c r="J42" s="493"/>
      <c r="K42" s="494"/>
      <c r="L42" s="495"/>
      <c r="M42" s="496"/>
    </row>
    <row r="43" spans="6:13" s="504" customFormat="1" ht="12" outlineLevel="2">
      <c r="F43" s="490" t="s">
        <v>1928</v>
      </c>
      <c r="G43" s="491" t="s">
        <v>1929</v>
      </c>
      <c r="H43" s="491"/>
      <c r="I43" s="492" t="s">
        <v>1930</v>
      </c>
      <c r="J43" s="493" t="s">
        <v>515</v>
      </c>
      <c r="K43" s="494">
        <v>1</v>
      </c>
      <c r="L43" s="495"/>
      <c r="M43" s="496">
        <f aca="true" t="shared" si="2" ref="M43:M51">K43*L43</f>
        <v>0</v>
      </c>
    </row>
    <row r="44" spans="6:13" s="504" customFormat="1" ht="12" outlineLevel="2">
      <c r="F44" s="490" t="s">
        <v>1931</v>
      </c>
      <c r="G44" s="491" t="s">
        <v>1932</v>
      </c>
      <c r="H44" s="491"/>
      <c r="I44" s="492" t="s">
        <v>1933</v>
      </c>
      <c r="J44" s="493" t="s">
        <v>515</v>
      </c>
      <c r="K44" s="494">
        <v>1</v>
      </c>
      <c r="L44" s="495"/>
      <c r="M44" s="496">
        <f t="shared" si="2"/>
        <v>0</v>
      </c>
    </row>
    <row r="45" spans="6:13" s="504" customFormat="1" ht="12" outlineLevel="2">
      <c r="F45" s="490" t="s">
        <v>1934</v>
      </c>
      <c r="G45" s="491" t="s">
        <v>1935</v>
      </c>
      <c r="H45" s="491"/>
      <c r="I45" s="492" t="s">
        <v>1936</v>
      </c>
      <c r="J45" s="493" t="s">
        <v>515</v>
      </c>
      <c r="K45" s="494">
        <v>1</v>
      </c>
      <c r="L45" s="495"/>
      <c r="M45" s="496">
        <f t="shared" si="2"/>
        <v>0</v>
      </c>
    </row>
    <row r="46" spans="6:13" s="503" customFormat="1" ht="12.75" customHeight="1" outlineLevel="2">
      <c r="F46" s="483">
        <v>59</v>
      </c>
      <c r="G46" s="506" t="s">
        <v>1937</v>
      </c>
      <c r="H46" s="506"/>
      <c r="I46" s="492" t="s">
        <v>1938</v>
      </c>
      <c r="J46" s="493" t="s">
        <v>515</v>
      </c>
      <c r="K46" s="494">
        <v>1</v>
      </c>
      <c r="L46" s="495"/>
      <c r="M46" s="496">
        <f t="shared" si="2"/>
        <v>0</v>
      </c>
    </row>
    <row r="47" spans="6:13" s="503" customFormat="1" ht="12.75" customHeight="1" outlineLevel="2">
      <c r="F47" s="490">
        <v>60</v>
      </c>
      <c r="G47" s="491" t="s">
        <v>1939</v>
      </c>
      <c r="H47" s="491"/>
      <c r="I47" s="492" t="s">
        <v>1940</v>
      </c>
      <c r="J47" s="493" t="s">
        <v>515</v>
      </c>
      <c r="K47" s="494">
        <v>1</v>
      </c>
      <c r="L47" s="495"/>
      <c r="M47" s="496">
        <f t="shared" si="2"/>
        <v>0</v>
      </c>
    </row>
    <row r="48" spans="6:13" s="503" customFormat="1" ht="12.75" customHeight="1" outlineLevel="1">
      <c r="F48" s="490">
        <v>61</v>
      </c>
      <c r="G48" s="491" t="s">
        <v>1941</v>
      </c>
      <c r="H48" s="491"/>
      <c r="I48" s="492" t="s">
        <v>1942</v>
      </c>
      <c r="J48" s="493" t="s">
        <v>515</v>
      </c>
      <c r="K48" s="494">
        <v>1</v>
      </c>
      <c r="L48" s="495"/>
      <c r="M48" s="496">
        <f t="shared" si="2"/>
        <v>0</v>
      </c>
    </row>
    <row r="49" spans="6:13" s="503" customFormat="1" ht="12.75" customHeight="1">
      <c r="F49" s="490">
        <v>62</v>
      </c>
      <c r="G49" s="491" t="s">
        <v>1943</v>
      </c>
      <c r="H49" s="491"/>
      <c r="I49" s="492" t="s">
        <v>1944</v>
      </c>
      <c r="J49" s="493" t="s">
        <v>515</v>
      </c>
      <c r="K49" s="494">
        <v>1</v>
      </c>
      <c r="L49" s="495"/>
      <c r="M49" s="496">
        <f t="shared" si="2"/>
        <v>0</v>
      </c>
    </row>
    <row r="50" spans="6:13" ht="24">
      <c r="F50" s="490" t="s">
        <v>1945</v>
      </c>
      <c r="G50" s="491" t="s">
        <v>1946</v>
      </c>
      <c r="H50" s="491"/>
      <c r="I50" s="492" t="s">
        <v>1947</v>
      </c>
      <c r="J50" s="493" t="s">
        <v>515</v>
      </c>
      <c r="K50" s="494">
        <v>1</v>
      </c>
      <c r="L50" s="495"/>
      <c r="M50" s="496">
        <f t="shared" si="2"/>
        <v>0</v>
      </c>
    </row>
    <row r="51" spans="6:13" ht="12.75">
      <c r="F51" s="490">
        <v>65</v>
      </c>
      <c r="G51" s="491" t="s">
        <v>1948</v>
      </c>
      <c r="H51" s="491"/>
      <c r="I51" s="492" t="s">
        <v>1949</v>
      </c>
      <c r="J51" s="493" t="s">
        <v>515</v>
      </c>
      <c r="K51" s="494">
        <v>2</v>
      </c>
      <c r="L51" s="495"/>
      <c r="M51" s="496">
        <f t="shared" si="2"/>
        <v>0</v>
      </c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69">
      <selection activeCell="D189" sqref="D189"/>
    </sheetView>
  </sheetViews>
  <sheetFormatPr defaultColWidth="9.00390625" defaultRowHeight="12.75"/>
  <cols>
    <col min="1" max="1" width="5.625" style="520" customWidth="1"/>
    <col min="2" max="2" width="47.625" style="0" customWidth="1"/>
    <col min="3" max="3" width="7.625" style="589" customWidth="1"/>
    <col min="4" max="5" width="13.75390625" style="590" customWidth="1"/>
  </cols>
  <sheetData>
    <row r="1" spans="3:5" ht="15.75">
      <c r="C1" s="521"/>
      <c r="D1" s="522"/>
      <c r="E1" s="523" t="s">
        <v>1057</v>
      </c>
    </row>
    <row r="2" spans="1:5" ht="15" customHeight="1">
      <c r="A2" s="818" t="s">
        <v>1058</v>
      </c>
      <c r="B2" s="820" t="s">
        <v>1059</v>
      </c>
      <c r="C2" s="524" t="s">
        <v>1060</v>
      </c>
      <c r="D2" s="822" t="s">
        <v>1061</v>
      </c>
      <c r="E2" s="823"/>
    </row>
    <row r="3" spans="1:5" ht="15" customHeight="1">
      <c r="A3" s="819"/>
      <c r="B3" s="821"/>
      <c r="C3" s="525" t="s">
        <v>1062</v>
      </c>
      <c r="D3" s="525" t="s">
        <v>1063</v>
      </c>
      <c r="E3" s="526" t="s">
        <v>1064</v>
      </c>
    </row>
    <row r="4" spans="1:5" ht="15.75">
      <c r="A4" s="527"/>
      <c r="B4" s="528"/>
      <c r="C4" s="529"/>
      <c r="D4" s="525" t="s">
        <v>1065</v>
      </c>
      <c r="E4" s="525" t="s">
        <v>1065</v>
      </c>
    </row>
    <row r="5" spans="1:5" ht="13.5" thickBot="1">
      <c r="A5" s="530">
        <v>1</v>
      </c>
      <c r="B5" s="531">
        <v>2</v>
      </c>
      <c r="C5" s="532">
        <v>3</v>
      </c>
      <c r="D5" s="532" t="s">
        <v>287</v>
      </c>
      <c r="E5" s="532" t="s">
        <v>1066</v>
      </c>
    </row>
    <row r="6" spans="1:5" ht="13.5" thickTop="1">
      <c r="A6" s="533"/>
      <c r="B6" s="534"/>
      <c r="C6" s="535"/>
      <c r="D6" s="536"/>
      <c r="E6" s="536"/>
    </row>
    <row r="7" spans="1:5" ht="12.75">
      <c r="A7" s="537"/>
      <c r="B7" s="538" t="s">
        <v>1067</v>
      </c>
      <c r="C7" s="539"/>
      <c r="D7" s="540"/>
      <c r="E7" s="540"/>
    </row>
    <row r="8" spans="1:5" ht="12.75">
      <c r="A8" s="537"/>
      <c r="B8" s="541" t="s">
        <v>1068</v>
      </c>
      <c r="C8" s="539"/>
      <c r="D8" s="540"/>
      <c r="E8" s="540"/>
    </row>
    <row r="9" spans="1:8" ht="12.75">
      <c r="A9" s="542"/>
      <c r="B9" s="543"/>
      <c r="C9" s="539"/>
      <c r="D9" s="540"/>
      <c r="E9" s="540"/>
      <c r="G9" s="544"/>
      <c r="H9" s="544"/>
    </row>
    <row r="10" spans="1:8" ht="12.75">
      <c r="A10" s="537" t="s">
        <v>1069</v>
      </c>
      <c r="B10" s="543" t="s">
        <v>1070</v>
      </c>
      <c r="C10" s="545">
        <v>1</v>
      </c>
      <c r="D10" s="540"/>
      <c r="E10" s="540">
        <f>C10*D10</f>
        <v>0</v>
      </c>
      <c r="G10" s="544"/>
      <c r="H10" s="544"/>
    </row>
    <row r="11" spans="1:8" ht="12.75">
      <c r="A11" s="537"/>
      <c r="B11" s="546" t="s">
        <v>1071</v>
      </c>
      <c r="C11" s="539"/>
      <c r="D11" s="540"/>
      <c r="E11" s="540"/>
      <c r="G11" s="544"/>
      <c r="H11" s="544"/>
    </row>
    <row r="12" spans="1:8" ht="12.75">
      <c r="A12" s="537"/>
      <c r="B12" s="543" t="s">
        <v>1072</v>
      </c>
      <c r="C12" s="539"/>
      <c r="D12" s="540"/>
      <c r="E12" s="540"/>
      <c r="G12" s="544"/>
      <c r="H12" s="544"/>
    </row>
    <row r="13" spans="1:8" ht="12.75">
      <c r="A13" s="537"/>
      <c r="B13" s="543" t="s">
        <v>1073</v>
      </c>
      <c r="C13" s="539"/>
      <c r="D13" s="540"/>
      <c r="E13" s="540"/>
      <c r="G13" s="544"/>
      <c r="H13" s="544"/>
    </row>
    <row r="14" spans="1:8" ht="12.75">
      <c r="A14" s="537"/>
      <c r="B14" s="543" t="s">
        <v>1074</v>
      </c>
      <c r="C14" s="539"/>
      <c r="D14" s="540"/>
      <c r="E14" s="540"/>
      <c r="G14" s="544"/>
      <c r="H14" s="544"/>
    </row>
    <row r="15" spans="1:8" ht="12.75">
      <c r="A15" s="537"/>
      <c r="B15" s="543" t="s">
        <v>1075</v>
      </c>
      <c r="C15" s="539"/>
      <c r="D15" s="540"/>
      <c r="E15" s="540"/>
      <c r="G15" s="544"/>
      <c r="H15" s="544"/>
    </row>
    <row r="16" spans="1:8" ht="12.75">
      <c r="A16" s="537"/>
      <c r="B16" s="543" t="s">
        <v>1076</v>
      </c>
      <c r="C16" s="539"/>
      <c r="D16" s="540"/>
      <c r="E16" s="540"/>
      <c r="G16" s="544"/>
      <c r="H16" s="544"/>
    </row>
    <row r="17" spans="1:8" ht="12.75">
      <c r="A17" s="537"/>
      <c r="B17" s="543" t="s">
        <v>1077</v>
      </c>
      <c r="C17" s="539"/>
      <c r="D17" s="540"/>
      <c r="E17" s="540"/>
      <c r="G17" s="544"/>
      <c r="H17" s="544"/>
    </row>
    <row r="18" spans="1:8" ht="16.5">
      <c r="A18" s="537"/>
      <c r="B18" s="547" t="s">
        <v>1200</v>
      </c>
      <c r="C18" s="539"/>
      <c r="D18" s="540"/>
      <c r="E18" s="540"/>
      <c r="G18" s="544"/>
      <c r="H18" s="544"/>
    </row>
    <row r="19" spans="1:8" ht="12.75">
      <c r="A19" s="537"/>
      <c r="B19" s="543" t="s">
        <v>1078</v>
      </c>
      <c r="C19" s="539"/>
      <c r="D19" s="540"/>
      <c r="E19" s="540"/>
      <c r="G19" s="544"/>
      <c r="H19" s="544"/>
    </row>
    <row r="20" spans="1:8" ht="12.75" customHeight="1">
      <c r="A20" s="537"/>
      <c r="B20" s="548" t="s">
        <v>1079</v>
      </c>
      <c r="C20" s="545"/>
      <c r="D20" s="540"/>
      <c r="E20" s="549"/>
      <c r="G20" s="544"/>
      <c r="H20" s="544"/>
    </row>
    <row r="21" spans="1:8" ht="12.75">
      <c r="A21" s="537"/>
      <c r="B21" s="550" t="s">
        <v>1080</v>
      </c>
      <c r="C21" s="545"/>
      <c r="D21" s="540"/>
      <c r="E21" s="551">
        <f>SUM(E10:E20)</f>
        <v>0</v>
      </c>
      <c r="G21" s="544"/>
      <c r="H21" s="544"/>
    </row>
    <row r="22" spans="1:8" ht="12.75">
      <c r="A22" s="537"/>
      <c r="B22" s="543"/>
      <c r="C22" s="545"/>
      <c r="D22" s="540"/>
      <c r="E22" s="540"/>
      <c r="G22" s="544"/>
      <c r="H22" s="544"/>
    </row>
    <row r="23" spans="1:8" ht="12.75">
      <c r="A23" s="537"/>
      <c r="B23" s="543" t="s">
        <v>1081</v>
      </c>
      <c r="C23" s="552">
        <v>2</v>
      </c>
      <c r="D23" s="540"/>
      <c r="E23" s="540">
        <f>C23*D23</f>
        <v>0</v>
      </c>
      <c r="G23" s="544"/>
      <c r="H23" s="544"/>
    </row>
    <row r="24" spans="1:8" ht="12.75">
      <c r="A24" s="542"/>
      <c r="B24" s="543"/>
      <c r="C24" s="539"/>
      <c r="D24" s="540"/>
      <c r="E24" s="540"/>
      <c r="G24" s="544"/>
      <c r="H24" s="544"/>
    </row>
    <row r="25" spans="1:8" ht="12.75">
      <c r="A25" s="542"/>
      <c r="B25" s="543"/>
      <c r="C25" s="539"/>
      <c r="D25" s="540"/>
      <c r="E25" s="540"/>
      <c r="G25" s="544"/>
      <c r="H25" s="544"/>
    </row>
    <row r="26" spans="1:8" ht="12.75">
      <c r="A26" s="542"/>
      <c r="B26" s="543"/>
      <c r="C26" s="539"/>
      <c r="D26" s="540"/>
      <c r="E26" s="540"/>
      <c r="G26" s="544"/>
      <c r="H26" s="544"/>
    </row>
    <row r="27" spans="1:8" ht="12.75">
      <c r="A27" s="542"/>
      <c r="B27" s="538" t="s">
        <v>1082</v>
      </c>
      <c r="C27" s="539"/>
      <c r="D27" s="540"/>
      <c r="E27" s="540"/>
      <c r="G27" s="544"/>
      <c r="H27" s="544"/>
    </row>
    <row r="28" spans="1:8" ht="12.75">
      <c r="A28" s="542"/>
      <c r="B28" s="541" t="s">
        <v>1083</v>
      </c>
      <c r="C28" s="539"/>
      <c r="D28" s="540"/>
      <c r="E28" s="540"/>
      <c r="G28" s="544"/>
      <c r="H28" s="544"/>
    </row>
    <row r="29" spans="1:8" ht="12.75">
      <c r="A29" s="542"/>
      <c r="B29" s="546"/>
      <c r="C29" s="539"/>
      <c r="D29" s="540"/>
      <c r="E29" s="540"/>
      <c r="G29" s="544"/>
      <c r="H29" s="544"/>
    </row>
    <row r="30" spans="1:8" ht="12.75">
      <c r="A30" s="542" t="s">
        <v>1084</v>
      </c>
      <c r="B30" s="546" t="s">
        <v>1085</v>
      </c>
      <c r="C30" s="545">
        <v>2</v>
      </c>
      <c r="D30" s="540"/>
      <c r="E30" s="540">
        <f>C30*D30</f>
        <v>0</v>
      </c>
      <c r="G30" s="544"/>
      <c r="H30" s="544"/>
    </row>
    <row r="31" spans="1:8" ht="12.75">
      <c r="A31" s="542"/>
      <c r="B31" s="546" t="s">
        <v>1086</v>
      </c>
      <c r="C31" s="545"/>
      <c r="D31" s="540"/>
      <c r="E31" s="540"/>
      <c r="G31" s="544"/>
      <c r="H31" s="544"/>
    </row>
    <row r="32" spans="1:8" ht="12.75">
      <c r="A32" s="542"/>
      <c r="B32" s="546" t="s">
        <v>1087</v>
      </c>
      <c r="C32" s="545"/>
      <c r="D32" s="540"/>
      <c r="E32" s="540"/>
      <c r="G32" s="544"/>
      <c r="H32" s="544"/>
    </row>
    <row r="33" spans="1:8" ht="12.75">
      <c r="A33" s="542"/>
      <c r="B33" s="546"/>
      <c r="C33" s="539"/>
      <c r="D33" s="540"/>
      <c r="E33" s="540"/>
      <c r="G33" s="544"/>
      <c r="H33" s="544"/>
    </row>
    <row r="34" spans="1:8" ht="12.75">
      <c r="A34" s="542" t="s">
        <v>1088</v>
      </c>
      <c r="B34" s="546" t="s">
        <v>1089</v>
      </c>
      <c r="C34" s="545">
        <v>1</v>
      </c>
      <c r="D34" s="540"/>
      <c r="E34" s="540">
        <f>C34*D34</f>
        <v>0</v>
      </c>
      <c r="G34" s="544"/>
      <c r="H34" s="544"/>
    </row>
    <row r="35" spans="1:8" ht="12.75">
      <c r="A35" s="542"/>
      <c r="B35" s="546" t="s">
        <v>1090</v>
      </c>
      <c r="C35" s="545"/>
      <c r="D35" s="540"/>
      <c r="E35" s="540"/>
      <c r="G35" s="544"/>
      <c r="H35" s="544"/>
    </row>
    <row r="36" spans="1:8" ht="12.75">
      <c r="A36" s="542"/>
      <c r="B36" s="546" t="s">
        <v>1087</v>
      </c>
      <c r="C36" s="545"/>
      <c r="D36" s="540"/>
      <c r="E36" s="540"/>
      <c r="G36" s="544"/>
      <c r="H36" s="544"/>
    </row>
    <row r="37" spans="1:8" ht="12.75">
      <c r="A37" s="542"/>
      <c r="B37" s="546"/>
      <c r="C37" s="545"/>
      <c r="D37" s="540"/>
      <c r="E37" s="540"/>
      <c r="G37" s="544"/>
      <c r="H37" s="544"/>
    </row>
    <row r="38" spans="1:8" ht="12.75">
      <c r="A38" s="542" t="s">
        <v>1091</v>
      </c>
      <c r="B38" s="547" t="s">
        <v>1092</v>
      </c>
      <c r="C38" s="545">
        <v>2</v>
      </c>
      <c r="D38" s="540"/>
      <c r="E38" s="540">
        <f>C38*D38</f>
        <v>0</v>
      </c>
      <c r="G38" s="544"/>
      <c r="H38" s="544"/>
    </row>
    <row r="39" spans="1:8" ht="12.75">
      <c r="A39" s="542"/>
      <c r="B39" s="546" t="s">
        <v>1093</v>
      </c>
      <c r="C39" s="545"/>
      <c r="D39" s="540"/>
      <c r="E39" s="540"/>
      <c r="G39" s="544"/>
      <c r="H39" s="544"/>
    </row>
    <row r="40" spans="1:8" ht="25.5">
      <c r="A40" s="542"/>
      <c r="B40" s="543" t="s">
        <v>1094</v>
      </c>
      <c r="C40" s="545"/>
      <c r="D40" s="540"/>
      <c r="E40" s="540"/>
      <c r="G40" s="544"/>
      <c r="H40" s="544"/>
    </row>
    <row r="41" spans="1:8" ht="12.75">
      <c r="A41" s="542"/>
      <c r="B41" s="546"/>
      <c r="C41" s="545"/>
      <c r="D41" s="540"/>
      <c r="E41" s="540"/>
      <c r="G41" s="544"/>
      <c r="H41" s="544"/>
    </row>
    <row r="42" spans="1:8" ht="12.75">
      <c r="A42" s="542" t="s">
        <v>1095</v>
      </c>
      <c r="B42" s="547" t="s">
        <v>1096</v>
      </c>
      <c r="C42" s="545">
        <v>2</v>
      </c>
      <c r="D42" s="540"/>
      <c r="E42" s="540">
        <f>C42*D42</f>
        <v>0</v>
      </c>
      <c r="G42" s="544"/>
      <c r="H42" s="544"/>
    </row>
    <row r="43" spans="1:8" ht="12.75">
      <c r="A43" s="542"/>
      <c r="B43" s="546" t="s">
        <v>1097</v>
      </c>
      <c r="C43" s="545"/>
      <c r="D43" s="540"/>
      <c r="E43" s="540"/>
      <c r="G43" s="544"/>
      <c r="H43" s="544"/>
    </row>
    <row r="44" spans="1:8" ht="25.5">
      <c r="A44" s="542"/>
      <c r="B44" s="543" t="s">
        <v>1094</v>
      </c>
      <c r="C44" s="545"/>
      <c r="D44" s="540"/>
      <c r="E44" s="540"/>
      <c r="G44" s="544"/>
      <c r="H44" s="544"/>
    </row>
    <row r="45" spans="1:8" ht="12.75">
      <c r="A45" s="542"/>
      <c r="B45" s="543"/>
      <c r="C45" s="539"/>
      <c r="D45" s="540"/>
      <c r="E45" s="540"/>
      <c r="G45" s="544"/>
      <c r="H45" s="544"/>
    </row>
    <row r="46" spans="1:8" ht="12.75">
      <c r="A46" s="542" t="s">
        <v>1098</v>
      </c>
      <c r="B46" s="543" t="s">
        <v>1099</v>
      </c>
      <c r="C46" s="545"/>
      <c r="D46" s="540"/>
      <c r="E46" s="540"/>
      <c r="G46" s="544"/>
      <c r="H46" s="544"/>
    </row>
    <row r="47" spans="1:8" ht="12.75">
      <c r="A47" s="542"/>
      <c r="B47" s="546" t="s">
        <v>1100</v>
      </c>
      <c r="C47" s="545"/>
      <c r="D47" s="540"/>
      <c r="E47" s="540"/>
      <c r="G47" s="544"/>
      <c r="H47" s="544"/>
    </row>
    <row r="48" spans="1:8" ht="12.75">
      <c r="A48" s="542"/>
      <c r="B48" s="543" t="s">
        <v>1101</v>
      </c>
      <c r="C48" s="553">
        <v>3</v>
      </c>
      <c r="D48" s="540"/>
      <c r="E48" s="540">
        <f>C48*D48</f>
        <v>0</v>
      </c>
      <c r="G48" s="544"/>
      <c r="H48" s="544"/>
    </row>
    <row r="49" spans="1:8" ht="12.75">
      <c r="A49" s="542"/>
      <c r="B49" s="543" t="s">
        <v>1102</v>
      </c>
      <c r="C49" s="553">
        <v>2</v>
      </c>
      <c r="D49" s="540"/>
      <c r="E49" s="540">
        <f>C49*D49</f>
        <v>0</v>
      </c>
      <c r="G49" s="544"/>
      <c r="H49" s="544"/>
    </row>
    <row r="50" spans="1:8" ht="12.75">
      <c r="A50" s="542"/>
      <c r="B50" s="546"/>
      <c r="C50" s="545"/>
      <c r="D50" s="540"/>
      <c r="E50" s="540"/>
      <c r="G50" s="544"/>
      <c r="H50" s="544"/>
    </row>
    <row r="51" spans="1:8" ht="25.5">
      <c r="A51" s="554" t="s">
        <v>1103</v>
      </c>
      <c r="B51" s="543" t="s">
        <v>1104</v>
      </c>
      <c r="C51" s="545"/>
      <c r="D51" s="540"/>
      <c r="E51" s="540"/>
      <c r="G51" s="544"/>
      <c r="H51" s="544"/>
    </row>
    <row r="52" spans="1:8" ht="12.75">
      <c r="A52" s="542"/>
      <c r="B52" s="546" t="s">
        <v>1105</v>
      </c>
      <c r="C52" s="545"/>
      <c r="D52" s="540"/>
      <c r="E52" s="540"/>
      <c r="G52" s="544"/>
      <c r="H52" s="544"/>
    </row>
    <row r="53" spans="1:8" ht="12.75" customHeight="1">
      <c r="A53" s="542"/>
      <c r="B53" s="555" t="s">
        <v>1106</v>
      </c>
      <c r="C53" s="553">
        <v>6</v>
      </c>
      <c r="D53" s="540"/>
      <c r="E53" s="540">
        <f>C53*D53</f>
        <v>0</v>
      </c>
      <c r="G53" s="544"/>
      <c r="H53" s="544"/>
    </row>
    <row r="54" spans="1:8" ht="12.75" customHeight="1">
      <c r="A54" s="556"/>
      <c r="B54" s="557"/>
      <c r="C54" s="558"/>
      <c r="D54" s="549"/>
      <c r="E54" s="549"/>
      <c r="G54" s="544"/>
      <c r="H54" s="544"/>
    </row>
    <row r="55" spans="1:8" ht="12.75">
      <c r="A55" s="542"/>
      <c r="B55" s="543"/>
      <c r="C55" s="553"/>
      <c r="D55" s="540"/>
      <c r="E55" s="540"/>
      <c r="G55" s="544"/>
      <c r="H55" s="544"/>
    </row>
    <row r="56" spans="1:8" ht="12.75">
      <c r="A56" s="542" t="s">
        <v>1107</v>
      </c>
      <c r="B56" s="547" t="s">
        <v>1108</v>
      </c>
      <c r="C56" s="545"/>
      <c r="D56" s="540"/>
      <c r="E56" s="540"/>
      <c r="G56" s="544"/>
      <c r="H56" s="544"/>
    </row>
    <row r="57" spans="1:8" ht="12.75">
      <c r="A57" s="542"/>
      <c r="B57" s="557" t="s">
        <v>1109</v>
      </c>
      <c r="C57" s="553">
        <v>2</v>
      </c>
      <c r="D57" s="540"/>
      <c r="E57" s="549">
        <f>C57*D57</f>
        <v>0</v>
      </c>
      <c r="G57" s="544"/>
      <c r="H57" s="544"/>
    </row>
    <row r="58" spans="1:8" ht="12.75">
      <c r="A58" s="542"/>
      <c r="B58" s="550" t="s">
        <v>1110</v>
      </c>
      <c r="C58" s="545"/>
      <c r="D58" s="540"/>
      <c r="E58" s="551">
        <f>SUM(E30:E57)</f>
        <v>0</v>
      </c>
      <c r="G58" s="544"/>
      <c r="H58" s="544"/>
    </row>
    <row r="59" spans="1:8" ht="12.75">
      <c r="A59" s="542"/>
      <c r="B59" s="550"/>
      <c r="C59" s="545"/>
      <c r="D59" s="540"/>
      <c r="E59" s="551"/>
      <c r="G59" s="544"/>
      <c r="H59" s="544"/>
    </row>
    <row r="60" spans="1:8" ht="12.75">
      <c r="A60" s="542"/>
      <c r="B60" s="543"/>
      <c r="C60" s="539"/>
      <c r="D60" s="540"/>
      <c r="E60" s="540"/>
      <c r="G60" s="544"/>
      <c r="H60" s="544"/>
    </row>
    <row r="61" spans="1:8" ht="12.75">
      <c r="A61" s="542"/>
      <c r="B61" s="546"/>
      <c r="C61" s="539"/>
      <c r="D61" s="540"/>
      <c r="E61" s="540"/>
      <c r="G61" s="544"/>
      <c r="H61" s="544"/>
    </row>
    <row r="62" spans="1:8" ht="12.75">
      <c r="A62" s="542"/>
      <c r="B62" s="538" t="s">
        <v>1111</v>
      </c>
      <c r="C62" s="539"/>
      <c r="D62" s="540"/>
      <c r="E62" s="540"/>
      <c r="G62" s="544"/>
      <c r="H62" s="544"/>
    </row>
    <row r="63" spans="1:8" ht="12.75">
      <c r="A63" s="542"/>
      <c r="B63" s="541" t="s">
        <v>1112</v>
      </c>
      <c r="C63" s="539"/>
      <c r="D63" s="540"/>
      <c r="E63" s="540"/>
      <c r="G63" s="544"/>
      <c r="H63" s="544"/>
    </row>
    <row r="64" spans="1:8" ht="12.75">
      <c r="A64" s="542"/>
      <c r="B64" s="546"/>
      <c r="C64" s="539"/>
      <c r="D64" s="540"/>
      <c r="E64" s="540"/>
      <c r="G64" s="544"/>
      <c r="H64" s="544"/>
    </row>
    <row r="65" spans="1:8" ht="12.75">
      <c r="A65" s="542" t="s">
        <v>1113</v>
      </c>
      <c r="B65" s="547" t="s">
        <v>1114</v>
      </c>
      <c r="C65" s="545">
        <v>1</v>
      </c>
      <c r="D65" s="540"/>
      <c r="E65" s="540">
        <f>C65*D65</f>
        <v>0</v>
      </c>
      <c r="G65" s="544"/>
      <c r="H65" s="544"/>
    </row>
    <row r="66" spans="1:8" ht="12.75">
      <c r="A66" s="542"/>
      <c r="B66" s="546" t="s">
        <v>1115</v>
      </c>
      <c r="C66" s="545"/>
      <c r="D66" s="540"/>
      <c r="E66" s="540"/>
      <c r="G66" s="544"/>
      <c r="H66" s="544"/>
    </row>
    <row r="67" spans="1:8" ht="12.75">
      <c r="A67" s="542"/>
      <c r="B67" s="547" t="s">
        <v>1116</v>
      </c>
      <c r="C67" s="545"/>
      <c r="D67" s="540"/>
      <c r="E67" s="540"/>
      <c r="G67" s="544"/>
      <c r="H67" s="544"/>
    </row>
    <row r="68" spans="1:8" ht="12.75">
      <c r="A68" s="542"/>
      <c r="B68" s="559" t="s">
        <v>1117</v>
      </c>
      <c r="C68" s="545"/>
      <c r="D68" s="540"/>
      <c r="E68" s="540"/>
      <c r="G68" s="544"/>
      <c r="H68" s="544"/>
    </row>
    <row r="69" spans="1:8" ht="14.25">
      <c r="A69" s="542"/>
      <c r="B69" s="547" t="s">
        <v>1201</v>
      </c>
      <c r="C69" s="545"/>
      <c r="D69" s="540"/>
      <c r="E69" s="540"/>
      <c r="G69" s="544"/>
      <c r="H69" s="544"/>
    </row>
    <row r="70" spans="1:8" ht="12.75">
      <c r="A70" s="542"/>
      <c r="B70" s="543" t="s">
        <v>1118</v>
      </c>
      <c r="C70" s="545"/>
      <c r="D70" s="540"/>
      <c r="E70" s="540"/>
      <c r="G70" s="544"/>
      <c r="H70" s="544"/>
    </row>
    <row r="71" spans="1:8" ht="12.75">
      <c r="A71" s="542"/>
      <c r="B71" s="547" t="s">
        <v>1119</v>
      </c>
      <c r="C71" s="545"/>
      <c r="D71" s="540"/>
      <c r="E71" s="540"/>
      <c r="G71" s="544"/>
      <c r="H71" s="544"/>
    </row>
    <row r="72" spans="1:8" ht="12.75">
      <c r="A72" s="542"/>
      <c r="B72" s="547"/>
      <c r="C72" s="545"/>
      <c r="D72" s="540"/>
      <c r="E72" s="540"/>
      <c r="G72" s="544"/>
      <c r="H72" s="544"/>
    </row>
    <row r="73" spans="1:8" ht="12.75">
      <c r="A73" s="542" t="s">
        <v>1120</v>
      </c>
      <c r="B73" s="547" t="s">
        <v>1114</v>
      </c>
      <c r="C73" s="545">
        <v>1</v>
      </c>
      <c r="D73" s="540"/>
      <c r="E73" s="540">
        <f>C73*D73</f>
        <v>0</v>
      </c>
      <c r="G73" s="544"/>
      <c r="H73" s="544"/>
    </row>
    <row r="74" spans="1:8" ht="12.75">
      <c r="A74" s="542"/>
      <c r="B74" s="546" t="s">
        <v>1121</v>
      </c>
      <c r="C74" s="545"/>
      <c r="D74" s="540"/>
      <c r="E74" s="540"/>
      <c r="G74" s="544"/>
      <c r="H74" s="544"/>
    </row>
    <row r="75" spans="1:8" ht="12.75">
      <c r="A75" s="542"/>
      <c r="B75" s="547" t="s">
        <v>1116</v>
      </c>
      <c r="C75" s="545"/>
      <c r="D75" s="540"/>
      <c r="E75" s="540"/>
      <c r="G75" s="544"/>
      <c r="H75" s="544"/>
    </row>
    <row r="76" spans="1:8" ht="12.75">
      <c r="A76" s="542"/>
      <c r="B76" s="559" t="s">
        <v>1117</v>
      </c>
      <c r="C76" s="545"/>
      <c r="D76" s="540"/>
      <c r="E76" s="540"/>
      <c r="G76" s="544"/>
      <c r="H76" s="544"/>
    </row>
    <row r="77" spans="1:8" ht="14.25">
      <c r="A77" s="542"/>
      <c r="B77" s="547" t="s">
        <v>1202</v>
      </c>
      <c r="C77" s="545"/>
      <c r="D77" s="540"/>
      <c r="E77" s="540"/>
      <c r="G77" s="544"/>
      <c r="H77" s="544"/>
    </row>
    <row r="78" spans="1:8" ht="12.75">
      <c r="A78" s="542"/>
      <c r="B78" s="543" t="s">
        <v>1122</v>
      </c>
      <c r="C78" s="545"/>
      <c r="D78" s="540"/>
      <c r="E78" s="540"/>
      <c r="G78" s="544"/>
      <c r="H78" s="544"/>
    </row>
    <row r="79" spans="1:8" ht="12.75">
      <c r="A79" s="542"/>
      <c r="B79" s="547" t="s">
        <v>1119</v>
      </c>
      <c r="C79" s="545"/>
      <c r="D79" s="540"/>
      <c r="E79" s="540"/>
      <c r="G79" s="544"/>
      <c r="H79" s="544"/>
    </row>
    <row r="80" spans="1:8" ht="12.75">
      <c r="A80" s="542"/>
      <c r="B80" s="543"/>
      <c r="C80" s="545"/>
      <c r="D80" s="540"/>
      <c r="E80" s="540"/>
      <c r="G80" s="544"/>
      <c r="H80" s="544"/>
    </row>
    <row r="81" spans="1:8" ht="12.75">
      <c r="A81" s="542" t="s">
        <v>1123</v>
      </c>
      <c r="B81" s="560" t="s">
        <v>1124</v>
      </c>
      <c r="C81" s="561">
        <v>20</v>
      </c>
      <c r="D81" s="540"/>
      <c r="E81" s="540">
        <f>C81*D81</f>
        <v>0</v>
      </c>
      <c r="G81" s="544"/>
      <c r="H81" s="544"/>
    </row>
    <row r="82" spans="1:8" ht="12.75">
      <c r="A82" s="542"/>
      <c r="B82" s="560" t="s">
        <v>1125</v>
      </c>
      <c r="C82" s="545"/>
      <c r="D82" s="540"/>
      <c r="E82" s="540"/>
      <c r="G82" s="544"/>
      <c r="H82" s="544"/>
    </row>
    <row r="83" spans="1:8" ht="12.75">
      <c r="A83" s="542"/>
      <c r="B83" s="560" t="s">
        <v>1126</v>
      </c>
      <c r="C83" s="545"/>
      <c r="D83" s="540"/>
      <c r="E83" s="540"/>
      <c r="G83" s="544"/>
      <c r="H83" s="544"/>
    </row>
    <row r="84" spans="1:8" ht="12.75">
      <c r="A84" s="542"/>
      <c r="B84" s="562" t="s">
        <v>1127</v>
      </c>
      <c r="C84" s="545"/>
      <c r="D84" s="540"/>
      <c r="E84" s="549"/>
      <c r="G84" s="544"/>
      <c r="H84" s="544"/>
    </row>
    <row r="85" spans="1:8" ht="12.75">
      <c r="A85" s="542"/>
      <c r="B85" s="550" t="s">
        <v>1128</v>
      </c>
      <c r="C85" s="545"/>
      <c r="D85" s="540"/>
      <c r="E85" s="551">
        <f>SUM(E65:E84)</f>
        <v>0</v>
      </c>
      <c r="G85" s="544"/>
      <c r="H85" s="544"/>
    </row>
    <row r="86" spans="1:8" ht="12.75">
      <c r="A86" s="542"/>
      <c r="B86" s="560"/>
      <c r="C86" s="545"/>
      <c r="D86" s="540"/>
      <c r="E86" s="540"/>
      <c r="G86" s="544"/>
      <c r="H86" s="544"/>
    </row>
    <row r="87" spans="1:8" ht="12.75">
      <c r="A87" s="542"/>
      <c r="B87" s="543" t="s">
        <v>1081</v>
      </c>
      <c r="C87" s="552">
        <v>4</v>
      </c>
      <c r="D87" s="540"/>
      <c r="E87" s="540">
        <f>C87*D87</f>
        <v>0</v>
      </c>
      <c r="G87" s="544"/>
      <c r="H87" s="544"/>
    </row>
    <row r="88" spans="1:8" ht="12.75">
      <c r="A88" s="542"/>
      <c r="B88" s="546"/>
      <c r="C88" s="539"/>
      <c r="D88" s="540"/>
      <c r="E88" s="540"/>
      <c r="G88" s="544"/>
      <c r="H88" s="544"/>
    </row>
    <row r="89" spans="1:8" ht="12.75">
      <c r="A89" s="542"/>
      <c r="B89" s="546"/>
      <c r="C89" s="539"/>
      <c r="D89" s="540"/>
      <c r="E89" s="540"/>
      <c r="G89" s="544"/>
      <c r="H89" s="544"/>
    </row>
    <row r="90" spans="1:8" ht="12.75">
      <c r="A90" s="542"/>
      <c r="B90" s="546"/>
      <c r="C90" s="539"/>
      <c r="D90" s="540"/>
      <c r="E90" s="540"/>
      <c r="G90" s="544"/>
      <c r="H90" s="544"/>
    </row>
    <row r="91" spans="1:8" ht="12.75">
      <c r="A91" s="542"/>
      <c r="B91" s="538" t="s">
        <v>1129</v>
      </c>
      <c r="C91" s="539"/>
      <c r="D91" s="540"/>
      <c r="E91" s="540"/>
      <c r="G91" s="544"/>
      <c r="H91" s="544"/>
    </row>
    <row r="92" spans="1:8" ht="12.75">
      <c r="A92" s="542"/>
      <c r="B92" s="541" t="s">
        <v>1130</v>
      </c>
      <c r="C92" s="539"/>
      <c r="D92" s="540"/>
      <c r="E92" s="540"/>
      <c r="G92" s="544"/>
      <c r="H92" s="544"/>
    </row>
    <row r="93" spans="1:8" ht="12.75">
      <c r="A93" s="542"/>
      <c r="B93" s="546"/>
      <c r="C93" s="539"/>
      <c r="D93" s="540"/>
      <c r="E93" s="540"/>
      <c r="G93" s="544"/>
      <c r="H93" s="544"/>
    </row>
    <row r="94" spans="1:12" ht="12.75">
      <c r="A94" s="537" t="s">
        <v>1131</v>
      </c>
      <c r="B94" s="543" t="s">
        <v>1132</v>
      </c>
      <c r="C94" s="539">
        <v>1</v>
      </c>
      <c r="D94" s="540"/>
      <c r="E94" s="540">
        <f>C94*D94</f>
        <v>0</v>
      </c>
      <c r="G94" s="563"/>
      <c r="H94" s="544"/>
      <c r="I94" s="564"/>
      <c r="L94" s="565"/>
    </row>
    <row r="95" spans="1:12" ht="25.5">
      <c r="A95" s="537"/>
      <c r="B95" s="566" t="s">
        <v>1133</v>
      </c>
      <c r="C95" s="567"/>
      <c r="D95" s="540"/>
      <c r="E95" s="540"/>
      <c r="G95" s="563"/>
      <c r="H95" s="544"/>
      <c r="I95" s="564"/>
      <c r="L95" s="565"/>
    </row>
    <row r="96" spans="1:12" ht="12.75">
      <c r="A96" s="537"/>
      <c r="B96" s="543" t="s">
        <v>1134</v>
      </c>
      <c r="C96" s="539"/>
      <c r="D96" s="540"/>
      <c r="E96" s="540"/>
      <c r="G96" s="544"/>
      <c r="H96" s="544"/>
      <c r="I96" s="565"/>
      <c r="L96" s="565"/>
    </row>
    <row r="97" spans="1:12" ht="12.75">
      <c r="A97" s="537"/>
      <c r="B97" s="543" t="s">
        <v>1135</v>
      </c>
      <c r="C97" s="539">
        <v>2</v>
      </c>
      <c r="D97" s="540"/>
      <c r="E97" s="540"/>
      <c r="G97" s="544"/>
      <c r="H97" s="544"/>
      <c r="I97" s="564"/>
      <c r="L97" s="565"/>
    </row>
    <row r="98" spans="1:12" ht="14.25">
      <c r="A98" s="537"/>
      <c r="B98" s="543" t="s">
        <v>1203</v>
      </c>
      <c r="C98" s="539">
        <v>1</v>
      </c>
      <c r="D98" s="540"/>
      <c r="E98" s="540"/>
      <c r="G98" s="544"/>
      <c r="H98" s="544"/>
      <c r="I98" s="564"/>
      <c r="L98" s="565"/>
    </row>
    <row r="99" spans="1:12" ht="12.75">
      <c r="A99" s="537"/>
      <c r="B99" s="543" t="s">
        <v>1136</v>
      </c>
      <c r="C99" s="539">
        <v>2</v>
      </c>
      <c r="D99" s="540"/>
      <c r="E99" s="540"/>
      <c r="G99" s="544"/>
      <c r="H99" s="544"/>
      <c r="I99" s="564"/>
      <c r="L99" s="565"/>
    </row>
    <row r="100" spans="1:12" ht="12.75">
      <c r="A100" s="537"/>
      <c r="B100" s="543" t="s">
        <v>1137</v>
      </c>
      <c r="C100" s="539">
        <v>1</v>
      </c>
      <c r="D100" s="540"/>
      <c r="E100" s="540"/>
      <c r="G100" s="544"/>
      <c r="H100" s="544"/>
      <c r="I100" s="564"/>
      <c r="L100" s="565"/>
    </row>
    <row r="101" spans="1:12" ht="12.75">
      <c r="A101" s="537"/>
      <c r="B101" s="543" t="s">
        <v>1138</v>
      </c>
      <c r="C101" s="539"/>
      <c r="D101" s="540"/>
      <c r="E101" s="540"/>
      <c r="G101" s="544"/>
      <c r="H101" s="544"/>
      <c r="I101" s="564"/>
      <c r="L101" s="565"/>
    </row>
    <row r="102" spans="1:12" ht="12.75">
      <c r="A102" s="537"/>
      <c r="B102" s="543" t="s">
        <v>1139</v>
      </c>
      <c r="C102" s="539">
        <v>4</v>
      </c>
      <c r="D102" s="540"/>
      <c r="E102" s="540"/>
      <c r="G102" s="544"/>
      <c r="H102" s="544"/>
      <c r="I102" s="565"/>
      <c r="L102" s="565"/>
    </row>
    <row r="103" spans="1:12" ht="12.75">
      <c r="A103" s="537"/>
      <c r="B103" s="543" t="s">
        <v>1140</v>
      </c>
      <c r="C103" s="539"/>
      <c r="D103" s="540"/>
      <c r="E103" s="540"/>
      <c r="G103" s="544"/>
      <c r="H103" s="544"/>
      <c r="I103" s="565"/>
      <c r="L103" s="565"/>
    </row>
    <row r="104" spans="1:12" ht="16.5">
      <c r="A104" s="537"/>
      <c r="B104" s="547" t="s">
        <v>1204</v>
      </c>
      <c r="C104" s="539"/>
      <c r="D104" s="540"/>
      <c r="E104" s="540"/>
      <c r="G104" s="544"/>
      <c r="H104" s="544"/>
      <c r="I104" s="564"/>
      <c r="L104" s="565"/>
    </row>
    <row r="105" spans="1:12" ht="12.75">
      <c r="A105" s="568"/>
      <c r="B105" s="548" t="s">
        <v>1141</v>
      </c>
      <c r="C105" s="569"/>
      <c r="D105" s="549"/>
      <c r="E105" s="549"/>
      <c r="G105" s="544"/>
      <c r="H105" s="544"/>
      <c r="I105" s="565"/>
      <c r="L105" s="565"/>
    </row>
    <row r="106" spans="1:12" ht="16.5">
      <c r="A106" s="537"/>
      <c r="B106" s="547" t="s">
        <v>1205</v>
      </c>
      <c r="C106" s="539"/>
      <c r="D106" s="540"/>
      <c r="E106" s="540"/>
      <c r="G106" s="544"/>
      <c r="H106" s="544"/>
      <c r="I106" s="565"/>
      <c r="L106" s="565"/>
    </row>
    <row r="107" spans="1:12" ht="12.75">
      <c r="A107" s="537"/>
      <c r="B107" s="543" t="s">
        <v>1141</v>
      </c>
      <c r="C107" s="539"/>
      <c r="D107" s="540"/>
      <c r="E107" s="540"/>
      <c r="G107" s="544"/>
      <c r="H107" s="544"/>
      <c r="I107" s="565"/>
      <c r="L107" s="565"/>
    </row>
    <row r="108" spans="1:12" ht="12.75">
      <c r="A108" s="537"/>
      <c r="B108" s="543" t="s">
        <v>1142</v>
      </c>
      <c r="C108" s="545"/>
      <c r="D108" s="540"/>
      <c r="E108" s="540"/>
      <c r="G108" s="544"/>
      <c r="H108" s="544"/>
      <c r="I108" s="564"/>
      <c r="L108" s="565"/>
    </row>
    <row r="109" spans="1:12" ht="12.75">
      <c r="A109" s="537"/>
      <c r="B109" s="543" t="s">
        <v>1143</v>
      </c>
      <c r="C109" s="545"/>
      <c r="D109" s="540"/>
      <c r="E109" s="540"/>
      <c r="G109" s="544"/>
      <c r="H109" s="544"/>
      <c r="I109" s="564"/>
      <c r="L109" s="565"/>
    </row>
    <row r="110" spans="1:12" ht="12.75">
      <c r="A110" s="542"/>
      <c r="B110" s="543"/>
      <c r="C110" s="545"/>
      <c r="D110" s="540"/>
      <c r="E110" s="540"/>
      <c r="G110" s="570"/>
      <c r="H110" s="544"/>
      <c r="I110" s="565"/>
      <c r="L110" s="565"/>
    </row>
    <row r="111" spans="1:12" ht="12.75">
      <c r="A111" s="537" t="s">
        <v>1144</v>
      </c>
      <c r="B111" s="543" t="s">
        <v>1145</v>
      </c>
      <c r="C111" s="545">
        <v>6</v>
      </c>
      <c r="D111" s="540"/>
      <c r="E111" s="540">
        <f>C111*D111</f>
        <v>0</v>
      </c>
      <c r="G111" s="544"/>
      <c r="H111" s="544"/>
      <c r="L111" s="565"/>
    </row>
    <row r="112" spans="1:12" ht="12.75">
      <c r="A112" s="537"/>
      <c r="B112" s="566" t="s">
        <v>1146</v>
      </c>
      <c r="C112" s="545"/>
      <c r="D112" s="540"/>
      <c r="E112" s="540"/>
      <c r="G112" s="544"/>
      <c r="H112" s="544"/>
      <c r="L112" s="565"/>
    </row>
    <row r="113" spans="1:8" ht="12.75">
      <c r="A113" s="537"/>
      <c r="B113" s="543"/>
      <c r="C113" s="545"/>
      <c r="D113" s="540"/>
      <c r="E113" s="540"/>
      <c r="G113" s="544"/>
      <c r="H113" s="544"/>
    </row>
    <row r="114" spans="1:8" ht="12.75" customHeight="1">
      <c r="A114" s="537" t="s">
        <v>1147</v>
      </c>
      <c r="B114" s="543" t="s">
        <v>1148</v>
      </c>
      <c r="C114" s="545">
        <v>2</v>
      </c>
      <c r="D114" s="540"/>
      <c r="E114" s="540">
        <f>C114*D114</f>
        <v>0</v>
      </c>
      <c r="G114" s="544"/>
      <c r="H114" s="544"/>
    </row>
    <row r="115" spans="1:8" ht="12.75">
      <c r="A115" s="537"/>
      <c r="B115" s="546" t="s">
        <v>1149</v>
      </c>
      <c r="C115" s="545"/>
      <c r="D115" s="540"/>
      <c r="E115" s="540"/>
      <c r="G115" s="544"/>
      <c r="H115" s="544"/>
    </row>
    <row r="116" spans="1:8" ht="25.5">
      <c r="A116" s="537"/>
      <c r="B116" s="543" t="s">
        <v>1150</v>
      </c>
      <c r="C116" s="545"/>
      <c r="D116" s="540"/>
      <c r="E116" s="540"/>
      <c r="G116" s="544"/>
      <c r="H116" s="544"/>
    </row>
    <row r="117" spans="1:8" ht="12.75">
      <c r="A117" s="537"/>
      <c r="B117" s="543"/>
      <c r="C117" s="545"/>
      <c r="D117" s="540"/>
      <c r="E117" s="540"/>
      <c r="G117" s="544"/>
      <c r="H117" s="544"/>
    </row>
    <row r="118" spans="1:8" ht="12.75" customHeight="1">
      <c r="A118" s="537" t="s">
        <v>1151</v>
      </c>
      <c r="B118" s="543" t="s">
        <v>1152</v>
      </c>
      <c r="C118" s="545">
        <v>2</v>
      </c>
      <c r="D118" s="540"/>
      <c r="E118" s="540">
        <f>C118*D118</f>
        <v>0</v>
      </c>
      <c r="G118" s="544"/>
      <c r="H118" s="544"/>
    </row>
    <row r="119" spans="1:8" ht="12.75">
      <c r="A119" s="537"/>
      <c r="B119" s="546" t="s">
        <v>1153</v>
      </c>
      <c r="C119" s="545"/>
      <c r="D119" s="540"/>
      <c r="E119" s="540"/>
      <c r="G119" s="544"/>
      <c r="H119" s="544"/>
    </row>
    <row r="120" spans="1:8" ht="25.5">
      <c r="A120" s="537"/>
      <c r="B120" s="543" t="s">
        <v>1150</v>
      </c>
      <c r="C120" s="545"/>
      <c r="D120" s="540"/>
      <c r="E120" s="540"/>
      <c r="G120" s="544"/>
      <c r="H120" s="544"/>
    </row>
    <row r="121" spans="1:8" ht="12.75">
      <c r="A121" s="537"/>
      <c r="B121" s="543"/>
      <c r="C121" s="545"/>
      <c r="D121" s="540"/>
      <c r="E121" s="540"/>
      <c r="G121" s="544"/>
      <c r="H121" s="544"/>
    </row>
    <row r="122" spans="1:8" ht="12.75">
      <c r="A122" s="537" t="s">
        <v>1154</v>
      </c>
      <c r="B122" s="543" t="s">
        <v>1155</v>
      </c>
      <c r="C122" s="545">
        <v>4</v>
      </c>
      <c r="D122" s="540"/>
      <c r="E122" s="540">
        <f>C122*D122</f>
        <v>0</v>
      </c>
      <c r="G122" s="544"/>
      <c r="H122" s="544"/>
    </row>
    <row r="123" spans="1:8" ht="12.75">
      <c r="A123" s="537"/>
      <c r="B123" s="546" t="s">
        <v>1156</v>
      </c>
      <c r="C123" s="545"/>
      <c r="D123" s="540"/>
      <c r="E123" s="540"/>
      <c r="G123" s="544"/>
      <c r="H123" s="544"/>
    </row>
    <row r="124" spans="1:8" ht="25.5">
      <c r="A124" s="537"/>
      <c r="B124" s="543" t="s">
        <v>1157</v>
      </c>
      <c r="C124" s="545"/>
      <c r="D124" s="540"/>
      <c r="E124" s="540"/>
      <c r="G124" s="544"/>
      <c r="H124" s="544"/>
    </row>
    <row r="125" spans="1:8" ht="12.75">
      <c r="A125" s="537"/>
      <c r="B125" s="543"/>
      <c r="C125" s="545"/>
      <c r="D125" s="540"/>
      <c r="E125" s="540"/>
      <c r="G125" s="544"/>
      <c r="H125" s="544"/>
    </row>
    <row r="126" spans="1:8" ht="12.75">
      <c r="A126" s="537" t="s">
        <v>1158</v>
      </c>
      <c r="B126" s="543" t="s">
        <v>1159</v>
      </c>
      <c r="C126" s="545">
        <v>1</v>
      </c>
      <c r="D126" s="540"/>
      <c r="E126" s="540">
        <f>C126*D126</f>
        <v>0</v>
      </c>
      <c r="G126" s="544"/>
      <c r="H126" s="544"/>
    </row>
    <row r="127" spans="1:8" ht="12.75">
      <c r="A127" s="537"/>
      <c r="B127" s="546" t="s">
        <v>1160</v>
      </c>
      <c r="C127" s="545"/>
      <c r="D127" s="540"/>
      <c r="E127" s="540"/>
      <c r="G127" s="544"/>
      <c r="H127" s="544"/>
    </row>
    <row r="128" spans="1:8" ht="12.75">
      <c r="A128" s="537"/>
      <c r="B128" s="543" t="s">
        <v>1161</v>
      </c>
      <c r="C128" s="545"/>
      <c r="D128" s="540"/>
      <c r="E128" s="540"/>
      <c r="G128" s="544"/>
      <c r="H128" s="544"/>
    </row>
    <row r="129" spans="1:8" ht="12.75">
      <c r="A129" s="537"/>
      <c r="B129" s="543"/>
      <c r="C129" s="545"/>
      <c r="D129" s="540"/>
      <c r="E129" s="540"/>
      <c r="G129" s="544"/>
      <c r="H129" s="544"/>
    </row>
    <row r="130" spans="1:8" ht="12.75">
      <c r="A130" s="537" t="s">
        <v>1162</v>
      </c>
      <c r="B130" s="543" t="s">
        <v>1163</v>
      </c>
      <c r="C130" s="545">
        <v>1</v>
      </c>
      <c r="D130" s="540"/>
      <c r="E130" s="540">
        <f>C130*D130</f>
        <v>0</v>
      </c>
      <c r="G130" s="544"/>
      <c r="H130" s="544"/>
    </row>
    <row r="131" spans="1:8" ht="12.75">
      <c r="A131" s="537"/>
      <c r="B131" s="546" t="s">
        <v>1164</v>
      </c>
      <c r="C131" s="545"/>
      <c r="D131" s="540"/>
      <c r="E131" s="540"/>
      <c r="G131" s="544"/>
      <c r="H131" s="544"/>
    </row>
    <row r="132" spans="1:8" ht="12.75">
      <c r="A132" s="537"/>
      <c r="B132" s="543" t="s">
        <v>1165</v>
      </c>
      <c r="C132" s="545"/>
      <c r="D132" s="540"/>
      <c r="E132" s="540"/>
      <c r="G132" s="544"/>
      <c r="H132" s="544"/>
    </row>
    <row r="133" spans="1:8" ht="12.75">
      <c r="A133" s="537"/>
      <c r="B133" s="543"/>
      <c r="C133" s="545"/>
      <c r="D133" s="540"/>
      <c r="E133" s="540"/>
      <c r="G133" s="544"/>
      <c r="H133" s="544"/>
    </row>
    <row r="134" spans="1:8" ht="12.75">
      <c r="A134" s="537" t="s">
        <v>1166</v>
      </c>
      <c r="B134" s="543" t="s">
        <v>1167</v>
      </c>
      <c r="C134" s="545"/>
      <c r="D134" s="540"/>
      <c r="E134" s="540"/>
      <c r="G134" s="544"/>
      <c r="H134" s="544"/>
    </row>
    <row r="135" spans="1:8" ht="12.75">
      <c r="A135" s="537"/>
      <c r="B135" s="546" t="s">
        <v>1168</v>
      </c>
      <c r="C135" s="545"/>
      <c r="D135" s="540"/>
      <c r="E135" s="540"/>
      <c r="G135" s="544"/>
      <c r="H135" s="544"/>
    </row>
    <row r="136" spans="1:8" ht="12.75">
      <c r="A136" s="537"/>
      <c r="B136" s="543" t="s">
        <v>1169</v>
      </c>
      <c r="C136" s="553">
        <v>6</v>
      </c>
      <c r="D136" s="540"/>
      <c r="E136" s="540">
        <f>C136*D136</f>
        <v>0</v>
      </c>
      <c r="G136" s="544"/>
      <c r="H136" s="544"/>
    </row>
    <row r="137" spans="1:8" ht="12.75">
      <c r="A137" s="542"/>
      <c r="B137" s="543"/>
      <c r="C137" s="539"/>
      <c r="D137" s="540"/>
      <c r="E137" s="540"/>
      <c r="G137" s="570"/>
      <c r="H137" s="544"/>
    </row>
    <row r="138" spans="1:8" ht="25.5">
      <c r="A138" s="554" t="s">
        <v>1170</v>
      </c>
      <c r="B138" s="543" t="s">
        <v>1104</v>
      </c>
      <c r="C138" s="545"/>
      <c r="D138" s="540"/>
      <c r="E138" s="540"/>
      <c r="G138" s="544"/>
      <c r="H138" s="544"/>
    </row>
    <row r="139" spans="1:8" ht="12.75">
      <c r="A139" s="542"/>
      <c r="B139" s="546" t="s">
        <v>1105</v>
      </c>
      <c r="C139" s="545"/>
      <c r="D139" s="540"/>
      <c r="E139" s="540"/>
      <c r="G139" s="570"/>
      <c r="H139" s="544"/>
    </row>
    <row r="140" spans="1:8" ht="25.5">
      <c r="A140" s="542"/>
      <c r="B140" s="543" t="s">
        <v>1171</v>
      </c>
      <c r="C140" s="553">
        <v>30</v>
      </c>
      <c r="D140" s="540"/>
      <c r="E140" s="540">
        <f>C140*D140</f>
        <v>0</v>
      </c>
      <c r="G140" s="544"/>
      <c r="H140" s="544"/>
    </row>
    <row r="141" spans="1:8" ht="12.75">
      <c r="A141" s="542"/>
      <c r="B141" s="550"/>
      <c r="C141" s="545"/>
      <c r="D141" s="540"/>
      <c r="E141" s="551"/>
      <c r="G141" s="544"/>
      <c r="H141" s="544"/>
    </row>
    <row r="142" spans="1:8" ht="12.75">
      <c r="A142" s="571" t="s">
        <v>1172</v>
      </c>
      <c r="B142" s="572" t="s">
        <v>1173</v>
      </c>
      <c r="C142" s="573">
        <v>2</v>
      </c>
      <c r="D142" s="540"/>
      <c r="E142" s="540">
        <f>C142*D142</f>
        <v>0</v>
      </c>
      <c r="G142" s="544"/>
      <c r="H142" s="544"/>
    </row>
    <row r="143" spans="1:8" ht="12.75">
      <c r="A143" s="571"/>
      <c r="B143" s="574" t="s">
        <v>1174</v>
      </c>
      <c r="C143" s="575"/>
      <c r="D143" s="540"/>
      <c r="E143" s="551"/>
      <c r="G143" s="544"/>
      <c r="H143" s="544"/>
    </row>
    <row r="144" spans="1:8" ht="12.75">
      <c r="A144" s="571"/>
      <c r="B144" s="576" t="s">
        <v>1175</v>
      </c>
      <c r="C144" s="575"/>
      <c r="D144" s="540"/>
      <c r="E144" s="577"/>
      <c r="G144" s="544"/>
      <c r="H144" s="544"/>
    </row>
    <row r="145" spans="1:8" ht="12.75">
      <c r="A145" s="542"/>
      <c r="B145" s="550" t="s">
        <v>1176</v>
      </c>
      <c r="C145" s="545"/>
      <c r="D145" s="540"/>
      <c r="E145" s="551">
        <f>SUM(E94:E144)</f>
        <v>0</v>
      </c>
      <c r="G145" s="544"/>
      <c r="H145" s="544"/>
    </row>
    <row r="146" spans="1:8" ht="12.75">
      <c r="A146" s="542"/>
      <c r="B146" s="550"/>
      <c r="C146" s="545"/>
      <c r="D146" s="540"/>
      <c r="E146" s="551"/>
      <c r="G146" s="544"/>
      <c r="H146" s="544"/>
    </row>
    <row r="147" spans="1:8" ht="12.75">
      <c r="A147" s="542"/>
      <c r="B147" s="555"/>
      <c r="C147" s="553"/>
      <c r="D147" s="540"/>
      <c r="E147" s="540"/>
      <c r="G147" s="544"/>
      <c r="H147" s="544"/>
    </row>
    <row r="148" spans="1:5" ht="12.75">
      <c r="A148" s="542"/>
      <c r="B148" s="543" t="s">
        <v>1177</v>
      </c>
      <c r="C148" s="578">
        <v>10</v>
      </c>
      <c r="D148" s="540"/>
      <c r="E148" s="540">
        <f>C148*D148</f>
        <v>0</v>
      </c>
    </row>
    <row r="149" spans="1:5" ht="12.75">
      <c r="A149" s="579"/>
      <c r="B149" s="543" t="s">
        <v>1206</v>
      </c>
      <c r="C149" s="553"/>
      <c r="D149" s="540"/>
      <c r="E149" s="540"/>
    </row>
    <row r="150" spans="1:5" ht="12.75">
      <c r="A150" s="579"/>
      <c r="B150" s="580"/>
      <c r="C150" s="553"/>
      <c r="D150" s="540"/>
      <c r="E150" s="540"/>
    </row>
    <row r="151" spans="1:5" ht="12.75">
      <c r="A151" s="579"/>
      <c r="B151" s="543" t="s">
        <v>1081</v>
      </c>
      <c r="C151" s="552">
        <v>24</v>
      </c>
      <c r="D151" s="540"/>
      <c r="E151" s="540">
        <f>C151*D151</f>
        <v>0</v>
      </c>
    </row>
    <row r="152" spans="1:5" ht="12.75">
      <c r="A152" s="581"/>
      <c r="B152" s="548"/>
      <c r="C152" s="582"/>
      <c r="D152" s="549"/>
      <c r="E152" s="549"/>
    </row>
    <row r="153" spans="1:5" ht="12.75">
      <c r="A153" s="579"/>
      <c r="B153" s="543"/>
      <c r="C153" s="552"/>
      <c r="D153" s="540"/>
      <c r="E153" s="540"/>
    </row>
    <row r="154" spans="1:5" ht="12.75">
      <c r="A154" s="579"/>
      <c r="B154" s="538" t="s">
        <v>1178</v>
      </c>
      <c r="C154" s="552"/>
      <c r="D154" s="540"/>
      <c r="E154" s="540"/>
    </row>
    <row r="155" spans="1:5" ht="12.75">
      <c r="A155" s="579"/>
      <c r="B155" s="541" t="s">
        <v>1179</v>
      </c>
      <c r="C155" s="552"/>
      <c r="D155" s="540"/>
      <c r="E155" s="540"/>
    </row>
    <row r="156" spans="1:5" ht="12.75">
      <c r="A156" s="579"/>
      <c r="B156" s="546"/>
      <c r="C156" s="552"/>
      <c r="D156" s="540"/>
      <c r="E156" s="540"/>
    </row>
    <row r="157" spans="1:5" ht="12.75">
      <c r="A157" s="537" t="s">
        <v>1180</v>
      </c>
      <c r="B157" s="543" t="s">
        <v>1181</v>
      </c>
      <c r="C157" s="552">
        <v>24</v>
      </c>
      <c r="D157" s="540"/>
      <c r="E157" s="540">
        <f>C157*D157</f>
        <v>0</v>
      </c>
    </row>
    <row r="158" spans="1:5" ht="12.75">
      <c r="A158" s="579"/>
      <c r="B158" s="543" t="s">
        <v>1182</v>
      </c>
      <c r="C158" s="552"/>
      <c r="D158" s="540"/>
      <c r="E158" s="540"/>
    </row>
    <row r="159" spans="1:5" ht="12.75">
      <c r="A159" s="579"/>
      <c r="B159" s="543"/>
      <c r="C159" s="552"/>
      <c r="D159" s="540"/>
      <c r="E159" s="540"/>
    </row>
    <row r="160" spans="1:5" ht="12.75">
      <c r="A160" s="579"/>
      <c r="B160" s="543"/>
      <c r="C160" s="552"/>
      <c r="D160" s="540"/>
      <c r="E160" s="540"/>
    </row>
    <row r="161" spans="1:5" ht="12.75">
      <c r="A161" s="579"/>
      <c r="B161" s="547"/>
      <c r="C161" s="553"/>
      <c r="D161" s="540"/>
      <c r="E161" s="540"/>
    </row>
    <row r="162" spans="1:5" ht="12.75">
      <c r="A162" s="579"/>
      <c r="B162" s="538" t="s">
        <v>1183</v>
      </c>
      <c r="C162" s="553"/>
      <c r="D162" s="540"/>
      <c r="E162" s="540"/>
    </row>
    <row r="163" spans="1:5" ht="12.75">
      <c r="A163" s="579"/>
      <c r="B163" s="541"/>
      <c r="C163" s="553"/>
      <c r="D163" s="540"/>
      <c r="E163" s="540"/>
    </row>
    <row r="164" spans="1:5" ht="12.75">
      <c r="A164" s="579"/>
      <c r="B164" s="547" t="s">
        <v>1184</v>
      </c>
      <c r="C164" s="552">
        <v>188</v>
      </c>
      <c r="D164" s="540"/>
      <c r="E164" s="540">
        <f>C164*D164</f>
        <v>0</v>
      </c>
    </row>
    <row r="165" spans="1:5" ht="12.75">
      <c r="A165" s="579"/>
      <c r="B165" s="547"/>
      <c r="C165" s="552"/>
      <c r="D165" s="540"/>
      <c r="E165" s="540"/>
    </row>
    <row r="166" spans="1:5" ht="12.75">
      <c r="A166" s="579"/>
      <c r="B166" s="547" t="s">
        <v>1185</v>
      </c>
      <c r="C166" s="552">
        <v>20</v>
      </c>
      <c r="D166" s="540"/>
      <c r="E166" s="540">
        <f>C166*D166</f>
        <v>0</v>
      </c>
    </row>
    <row r="167" spans="1:5" ht="12.75">
      <c r="A167" s="579"/>
      <c r="B167" s="547"/>
      <c r="C167" s="552"/>
      <c r="D167" s="540"/>
      <c r="E167" s="540"/>
    </row>
    <row r="168" spans="1:5" ht="12.75">
      <c r="A168" s="579"/>
      <c r="B168" s="547" t="s">
        <v>1186</v>
      </c>
      <c r="C168" s="552">
        <v>14</v>
      </c>
      <c r="D168" s="540"/>
      <c r="E168" s="540">
        <f>C168*D168</f>
        <v>0</v>
      </c>
    </row>
    <row r="169" spans="1:5" ht="12.75">
      <c r="A169" s="579"/>
      <c r="B169" s="547"/>
      <c r="C169" s="552"/>
      <c r="D169" s="540"/>
      <c r="E169" s="540"/>
    </row>
    <row r="170" spans="1:5" ht="12.75">
      <c r="A170" s="579"/>
      <c r="B170" s="547" t="s">
        <v>1187</v>
      </c>
      <c r="C170" s="552">
        <v>24</v>
      </c>
      <c r="D170" s="540"/>
      <c r="E170" s="540">
        <f>C170*D170</f>
        <v>0</v>
      </c>
    </row>
    <row r="171" spans="1:5" ht="12.75">
      <c r="A171" s="579"/>
      <c r="B171" s="547"/>
      <c r="C171" s="552"/>
      <c r="D171" s="540"/>
      <c r="E171" s="540"/>
    </row>
    <row r="172" spans="1:5" ht="12.75">
      <c r="A172" s="579"/>
      <c r="B172" s="547" t="s">
        <v>1188</v>
      </c>
      <c r="C172" s="552">
        <v>34</v>
      </c>
      <c r="D172" s="540"/>
      <c r="E172" s="540">
        <f>C172*D172</f>
        <v>0</v>
      </c>
    </row>
    <row r="173" spans="1:5" ht="12.75">
      <c r="A173" s="579"/>
      <c r="B173" s="547"/>
      <c r="C173" s="552"/>
      <c r="D173" s="540"/>
      <c r="E173" s="540"/>
    </row>
    <row r="174" spans="1:5" ht="12.75">
      <c r="A174" s="579"/>
      <c r="B174" s="547" t="s">
        <v>1189</v>
      </c>
      <c r="C174" s="583">
        <v>1200</v>
      </c>
      <c r="D174" s="540"/>
      <c r="E174" s="540">
        <f>C174*D174</f>
        <v>0</v>
      </c>
    </row>
    <row r="175" spans="1:5" ht="12.75">
      <c r="A175" s="579"/>
      <c r="B175" s="543"/>
      <c r="C175" s="567"/>
      <c r="D175" s="540"/>
      <c r="E175" s="540"/>
    </row>
    <row r="176" spans="1:5" ht="12.75">
      <c r="A176" s="579"/>
      <c r="B176" s="547" t="s">
        <v>1190</v>
      </c>
      <c r="C176" s="552">
        <v>6</v>
      </c>
      <c r="D176" s="540"/>
      <c r="E176" s="540">
        <f>C176*D176</f>
        <v>0</v>
      </c>
    </row>
    <row r="177" spans="1:5" ht="12.75">
      <c r="A177" s="579"/>
      <c r="B177" s="547"/>
      <c r="C177" s="553"/>
      <c r="D177" s="540"/>
      <c r="E177" s="540"/>
    </row>
    <row r="178" spans="1:5" ht="12.75">
      <c r="A178" s="579"/>
      <c r="B178" s="547"/>
      <c r="C178" s="584"/>
      <c r="D178" s="540"/>
      <c r="E178" s="540"/>
    </row>
    <row r="179" spans="1:5" ht="12.75">
      <c r="A179" s="579"/>
      <c r="B179" s="543"/>
      <c r="C179" s="584"/>
      <c r="D179" s="540"/>
      <c r="E179" s="540"/>
    </row>
    <row r="180" spans="1:5" ht="12.75">
      <c r="A180" s="579"/>
      <c r="B180" s="585" t="s">
        <v>1191</v>
      </c>
      <c r="C180" s="584"/>
      <c r="D180" s="540"/>
      <c r="E180" s="540"/>
    </row>
    <row r="181" spans="1:5" ht="12.75">
      <c r="A181" s="579"/>
      <c r="B181" s="547"/>
      <c r="C181" s="584"/>
      <c r="D181" s="540"/>
      <c r="E181" s="540"/>
    </row>
    <row r="182" spans="1:5" ht="12.75">
      <c r="A182" s="579"/>
      <c r="B182" s="547" t="s">
        <v>1684</v>
      </c>
      <c r="C182" s="584"/>
      <c r="D182" s="540"/>
      <c r="E182" s="540">
        <f>SUM(E21,E58,E85,E145)</f>
        <v>0</v>
      </c>
    </row>
    <row r="183" spans="1:5" ht="12.75">
      <c r="A183" s="579"/>
      <c r="B183" s="547" t="s">
        <v>1685</v>
      </c>
      <c r="C183" s="584"/>
      <c r="D183" s="540"/>
      <c r="E183" s="540">
        <f>E164</f>
        <v>0</v>
      </c>
    </row>
    <row r="184" spans="1:5" ht="12.75">
      <c r="A184" s="579"/>
      <c r="B184" s="547" t="s">
        <v>1192</v>
      </c>
      <c r="C184" s="584"/>
      <c r="D184" s="540"/>
      <c r="E184" s="540">
        <f>SUM(E157,E166)</f>
        <v>0</v>
      </c>
    </row>
    <row r="185" spans="1:5" ht="12.75">
      <c r="A185" s="579"/>
      <c r="B185" s="547" t="s">
        <v>1193</v>
      </c>
      <c r="C185" s="584"/>
      <c r="D185" s="540"/>
      <c r="E185" s="540">
        <f>E168</f>
        <v>0</v>
      </c>
    </row>
    <row r="186" spans="1:5" ht="12.75">
      <c r="A186" s="579"/>
      <c r="B186" s="543" t="s">
        <v>1194</v>
      </c>
      <c r="C186" s="584"/>
      <c r="D186" s="540"/>
      <c r="E186" s="540">
        <f>SUM(E23,E87,E151)</f>
        <v>0</v>
      </c>
    </row>
    <row r="187" spans="1:5" ht="12.75">
      <c r="A187" s="579"/>
      <c r="B187" s="547" t="s">
        <v>1195</v>
      </c>
      <c r="C187" s="584"/>
      <c r="D187" s="540"/>
      <c r="E187" s="540">
        <f>E170</f>
        <v>0</v>
      </c>
    </row>
    <row r="188" spans="1:5" ht="12.75">
      <c r="A188" s="579"/>
      <c r="B188" s="547" t="s">
        <v>1196</v>
      </c>
      <c r="C188" s="584"/>
      <c r="D188" s="540"/>
      <c r="E188" s="540">
        <f>E172</f>
        <v>0</v>
      </c>
    </row>
    <row r="189" spans="1:5" ht="12.75">
      <c r="A189" s="579"/>
      <c r="B189" s="547" t="s">
        <v>1197</v>
      </c>
      <c r="C189" s="584"/>
      <c r="D189" s="540"/>
      <c r="E189" s="540">
        <f>E174</f>
        <v>0</v>
      </c>
    </row>
    <row r="190" spans="1:5" ht="12.75">
      <c r="A190" s="579"/>
      <c r="B190" s="586" t="s">
        <v>1198</v>
      </c>
      <c r="C190" s="584"/>
      <c r="D190" s="540"/>
      <c r="E190" s="549">
        <f>E176</f>
        <v>0</v>
      </c>
    </row>
    <row r="191" spans="1:5" ht="12.75">
      <c r="A191" s="579"/>
      <c r="B191" s="550" t="s">
        <v>1199</v>
      </c>
      <c r="C191" s="584"/>
      <c r="D191" s="540"/>
      <c r="E191" s="551">
        <f>SUM(E182:E190)</f>
        <v>0</v>
      </c>
    </row>
    <row r="192" spans="1:5" ht="12.75">
      <c r="A192" s="579"/>
      <c r="B192" s="550"/>
      <c r="C192" s="584"/>
      <c r="D192" s="540"/>
      <c r="E192" s="540"/>
    </row>
    <row r="193" spans="1:5" ht="12.75">
      <c r="A193" s="579"/>
      <c r="B193" s="550"/>
      <c r="C193" s="584"/>
      <c r="D193" s="540"/>
      <c r="E193" s="540"/>
    </row>
    <row r="194" spans="1:5" ht="12.75">
      <c r="A194" s="579"/>
      <c r="B194" s="550"/>
      <c r="C194" s="584"/>
      <c r="D194" s="540"/>
      <c r="E194" s="540"/>
    </row>
    <row r="195" spans="1:5" ht="12.75">
      <c r="A195" s="579"/>
      <c r="B195" s="550"/>
      <c r="C195" s="584"/>
      <c r="D195" s="540"/>
      <c r="E195" s="540"/>
    </row>
    <row r="196" spans="1:5" ht="12.75">
      <c r="A196" s="579"/>
      <c r="B196" s="550"/>
      <c r="C196" s="584"/>
      <c r="D196" s="540"/>
      <c r="E196" s="540"/>
    </row>
    <row r="197" spans="1:5" ht="12.75">
      <c r="A197" s="579"/>
      <c r="B197" s="550"/>
      <c r="C197" s="584"/>
      <c r="D197" s="540"/>
      <c r="E197" s="540"/>
    </row>
    <row r="198" spans="1:5" ht="12.75">
      <c r="A198" s="579"/>
      <c r="B198" s="550"/>
      <c r="C198" s="584"/>
      <c r="D198" s="540"/>
      <c r="E198" s="540"/>
    </row>
    <row r="199" spans="1:5" ht="12.75">
      <c r="A199" s="579"/>
      <c r="B199" s="550"/>
      <c r="C199" s="584"/>
      <c r="D199" s="540"/>
      <c r="E199" s="540"/>
    </row>
    <row r="200" spans="1:5" ht="12.75">
      <c r="A200" s="579"/>
      <c r="B200" s="550"/>
      <c r="C200" s="584"/>
      <c r="D200" s="540"/>
      <c r="E200" s="540"/>
    </row>
    <row r="201" spans="1:5" ht="12.75">
      <c r="A201" s="579"/>
      <c r="B201" s="550"/>
      <c r="C201" s="584"/>
      <c r="D201" s="540"/>
      <c r="E201" s="540"/>
    </row>
    <row r="202" spans="1:5" ht="12.75">
      <c r="A202" s="579"/>
      <c r="B202" s="550"/>
      <c r="C202" s="584"/>
      <c r="D202" s="540"/>
      <c r="E202" s="540"/>
    </row>
    <row r="203" spans="1:5" ht="12.75">
      <c r="A203" s="581"/>
      <c r="B203" s="587"/>
      <c r="C203" s="588"/>
      <c r="D203" s="549"/>
      <c r="E203" s="549"/>
    </row>
  </sheetData>
  <sheetProtection/>
  <mergeCells count="3">
    <mergeCell ref="A2:A3"/>
    <mergeCell ref="B2:B3"/>
    <mergeCell ref="D2:E2"/>
  </mergeCells>
  <printOptions/>
  <pageMargins left="0.7874015748031497" right="0.5905511811023623" top="0.5905511811023623" bottom="0.984251968503937" header="0.5118110236220472" footer="0.5118110236220472"/>
  <pageSetup horizontalDpi="300" verticalDpi="300" orientation="portrait" paperSize="9" r:id="rId1"/>
  <headerFooter alignWithMargins="0">
    <oddFooter>&amp;C&amp;P+1/5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U508"/>
  <sheetViews>
    <sheetView zoomScalePageLayoutView="0" workbookViewId="0" topLeftCell="A1">
      <selection activeCell="F153" sqref="F153"/>
    </sheetView>
  </sheetViews>
  <sheetFormatPr defaultColWidth="9.00390625" defaultRowHeight="12.75"/>
  <cols>
    <col min="1" max="1" width="4.25390625" style="591" customWidth="1"/>
    <col min="2" max="2" width="11.375" style="591" customWidth="1"/>
    <col min="3" max="3" width="54.875" style="591" customWidth="1"/>
    <col min="4" max="4" width="5.625" style="591" customWidth="1"/>
    <col min="5" max="5" width="8.125" style="591" customWidth="1"/>
    <col min="6" max="6" width="10.75390625" style="591" customWidth="1"/>
    <col min="7" max="7" width="12.125" style="591" customWidth="1"/>
    <col min="8" max="8" width="11.625" style="591" customWidth="1"/>
    <col min="9" max="9" width="12.00390625" style="591" customWidth="1"/>
    <col min="10" max="10" width="9.625" style="591" customWidth="1"/>
    <col min="11" max="16384" width="9.125" style="591" customWidth="1"/>
  </cols>
  <sheetData>
    <row r="1" ht="12.75">
      <c r="I1" s="591" t="s">
        <v>573</v>
      </c>
    </row>
    <row r="2" spans="1:10" ht="12.75">
      <c r="A2" s="591" t="s">
        <v>574</v>
      </c>
      <c r="B2" s="591" t="s">
        <v>575</v>
      </c>
      <c r="C2" s="592" t="s">
        <v>576</v>
      </c>
      <c r="D2" s="593" t="s">
        <v>577</v>
      </c>
      <c r="E2" s="593" t="s">
        <v>578</v>
      </c>
      <c r="F2" s="594" t="s">
        <v>579</v>
      </c>
      <c r="G2" s="593" t="s">
        <v>579</v>
      </c>
      <c r="H2" s="593" t="s">
        <v>580</v>
      </c>
      <c r="I2" s="593" t="s">
        <v>581</v>
      </c>
      <c r="J2" s="592"/>
    </row>
    <row r="3" spans="3:10" ht="12.75">
      <c r="C3" s="593"/>
      <c r="D3" s="593"/>
      <c r="E3" s="593"/>
      <c r="F3" s="594" t="s">
        <v>582</v>
      </c>
      <c r="G3" s="593" t="s">
        <v>583</v>
      </c>
      <c r="H3" s="593" t="s">
        <v>584</v>
      </c>
      <c r="I3" s="593" t="s">
        <v>585</v>
      </c>
      <c r="J3" s="593"/>
    </row>
    <row r="4" spans="3:10" ht="12.75">
      <c r="C4" s="593"/>
      <c r="D4" s="593"/>
      <c r="E4" s="593"/>
      <c r="F4" s="593"/>
      <c r="G4" s="593"/>
      <c r="H4" s="593"/>
      <c r="I4" s="593"/>
      <c r="J4" s="593"/>
    </row>
    <row r="5" spans="1:10" ht="12.75">
      <c r="A5" s="591" t="s">
        <v>586</v>
      </c>
      <c r="C5" s="595"/>
      <c r="D5" s="593"/>
      <c r="E5" s="593"/>
      <c r="F5" s="593"/>
      <c r="G5" s="593"/>
      <c r="H5" s="593"/>
      <c r="I5" s="593"/>
      <c r="J5" s="593"/>
    </row>
    <row r="6" spans="3:10" ht="12.75">
      <c r="C6" s="595" t="s">
        <v>587</v>
      </c>
      <c r="D6" s="593"/>
      <c r="E6" s="593"/>
      <c r="F6" s="593"/>
      <c r="G6" s="593"/>
      <c r="H6" s="593"/>
      <c r="I6" s="593"/>
      <c r="J6" s="593"/>
    </row>
    <row r="7" spans="3:10" ht="12.75">
      <c r="C7" s="595" t="s">
        <v>588</v>
      </c>
      <c r="D7" s="593"/>
      <c r="E7" s="593"/>
      <c r="F7" s="593"/>
      <c r="G7" s="593"/>
      <c r="H7" s="593"/>
      <c r="I7" s="593"/>
      <c r="J7" s="593"/>
    </row>
    <row r="8" spans="3:10" ht="12.75">
      <c r="C8" s="595" t="s">
        <v>589</v>
      </c>
      <c r="D8" s="593"/>
      <c r="E8" s="593"/>
      <c r="F8" s="593"/>
      <c r="G8" s="593"/>
      <c r="H8" s="593"/>
      <c r="I8" s="593"/>
      <c r="J8" s="593"/>
    </row>
    <row r="9" spans="3:10" ht="12.75">
      <c r="C9" s="595"/>
      <c r="D9" s="593"/>
      <c r="E9" s="593"/>
      <c r="F9" s="593"/>
      <c r="G9" s="593"/>
      <c r="H9" s="593"/>
      <c r="I9" s="593"/>
      <c r="J9" s="593"/>
    </row>
    <row r="10" spans="3:10" ht="12.75">
      <c r="C10" s="596" t="s">
        <v>590</v>
      </c>
      <c r="J10" s="597"/>
    </row>
    <row r="11" spans="3:10" ht="12.75">
      <c r="C11" s="593"/>
      <c r="D11" s="593"/>
      <c r="E11" s="593"/>
      <c r="F11" s="593"/>
      <c r="G11" s="593"/>
      <c r="H11" s="593"/>
      <c r="I11" s="593"/>
      <c r="J11" s="593"/>
    </row>
    <row r="12" spans="1:10" ht="12.75">
      <c r="A12" s="591" t="s">
        <v>591</v>
      </c>
      <c r="C12" s="591" t="s">
        <v>592</v>
      </c>
      <c r="D12" s="593"/>
      <c r="E12" s="593"/>
      <c r="F12" s="593"/>
      <c r="G12" s="598">
        <f>H53</f>
        <v>0</v>
      </c>
      <c r="H12" s="593"/>
      <c r="I12" s="593"/>
      <c r="J12" s="593"/>
    </row>
    <row r="13" spans="1:10" ht="12.75">
      <c r="A13" s="591" t="s">
        <v>593</v>
      </c>
      <c r="C13" s="591" t="s">
        <v>594</v>
      </c>
      <c r="D13" s="593"/>
      <c r="E13" s="593"/>
      <c r="F13" s="593"/>
      <c r="G13" s="598">
        <f>H69</f>
        <v>0</v>
      </c>
      <c r="H13" s="593"/>
      <c r="I13" s="593"/>
      <c r="J13" s="593"/>
    </row>
    <row r="14" spans="1:10" ht="12.75">
      <c r="A14" s="591" t="s">
        <v>595</v>
      </c>
      <c r="C14" s="591" t="s">
        <v>596</v>
      </c>
      <c r="D14" s="593"/>
      <c r="E14" s="593"/>
      <c r="F14" s="593"/>
      <c r="G14" s="598">
        <f>H85</f>
        <v>0</v>
      </c>
      <c r="H14" s="593"/>
      <c r="I14" s="593"/>
      <c r="J14" s="593"/>
    </row>
    <row r="15" spans="1:10" ht="12.75">
      <c r="A15" s="591" t="s">
        <v>597</v>
      </c>
      <c r="C15" s="591" t="s">
        <v>598</v>
      </c>
      <c r="D15" s="593"/>
      <c r="E15" s="593"/>
      <c r="F15" s="593"/>
      <c r="G15" s="598">
        <f>H127</f>
        <v>0</v>
      </c>
      <c r="H15" s="593"/>
      <c r="I15" s="593"/>
      <c r="J15" s="593"/>
    </row>
    <row r="16" spans="1:10" ht="12.75">
      <c r="A16" s="591" t="s">
        <v>599</v>
      </c>
      <c r="C16" s="591" t="s">
        <v>1686</v>
      </c>
      <c r="D16" s="593"/>
      <c r="E16" s="593"/>
      <c r="F16" s="593"/>
      <c r="G16" s="598">
        <f>I141</f>
        <v>0</v>
      </c>
      <c r="H16" s="593"/>
      <c r="I16" s="593"/>
      <c r="J16" s="593"/>
    </row>
    <row r="17" spans="1:10" ht="12.75">
      <c r="A17" s="591" t="s">
        <v>600</v>
      </c>
      <c r="C17" s="591" t="s">
        <v>601</v>
      </c>
      <c r="D17" s="593"/>
      <c r="E17" s="593"/>
      <c r="F17" s="593"/>
      <c r="G17" s="598">
        <f>I135</f>
        <v>0</v>
      </c>
      <c r="H17" s="593"/>
      <c r="I17" s="593"/>
      <c r="J17" s="593"/>
    </row>
    <row r="18" spans="3:7" ht="12.75">
      <c r="C18" s="596" t="s">
        <v>602</v>
      </c>
      <c r="G18" s="599">
        <f>SUM(G12:G17)</f>
        <v>0</v>
      </c>
    </row>
    <row r="20" spans="3:7" ht="12.75">
      <c r="C20" s="595" t="s">
        <v>603</v>
      </c>
      <c r="G20" s="600">
        <f>I158</f>
        <v>0</v>
      </c>
    </row>
    <row r="22" spans="3:7" ht="12.75">
      <c r="C22" s="596" t="s">
        <v>604</v>
      </c>
      <c r="G22" s="601">
        <f>G18+G20</f>
        <v>0</v>
      </c>
    </row>
    <row r="29" spans="3:10" ht="12.75">
      <c r="C29" s="596"/>
      <c r="J29" s="597"/>
    </row>
    <row r="30" spans="3:10" ht="12.75">
      <c r="C30" s="596"/>
      <c r="J30" s="597"/>
    </row>
    <row r="31" spans="3:10" ht="12.75">
      <c r="C31" s="596"/>
      <c r="J31" s="597"/>
    </row>
    <row r="32" spans="3:10" ht="12.75">
      <c r="C32" s="596"/>
      <c r="J32" s="597"/>
    </row>
    <row r="33" spans="3:10" ht="12.75">
      <c r="C33" s="596"/>
      <c r="J33" s="597"/>
    </row>
    <row r="34" spans="3:10" ht="12.75">
      <c r="C34" s="596"/>
      <c r="J34" s="597"/>
    </row>
    <row r="35" spans="3:10" ht="12.75">
      <c r="C35" s="596"/>
      <c r="J35" s="597"/>
    </row>
    <row r="36" spans="3:10" ht="12.75">
      <c r="C36" s="596"/>
      <c r="J36" s="597"/>
    </row>
    <row r="37" ht="12.75">
      <c r="I37" s="591" t="s">
        <v>605</v>
      </c>
    </row>
    <row r="38" spans="1:9" ht="12.75">
      <c r="A38" s="591" t="s">
        <v>574</v>
      </c>
      <c r="B38" s="591" t="s">
        <v>575</v>
      </c>
      <c r="C38" s="591" t="s">
        <v>606</v>
      </c>
      <c r="D38" s="591" t="s">
        <v>577</v>
      </c>
      <c r="E38" s="591" t="s">
        <v>578</v>
      </c>
      <c r="F38" s="591" t="s">
        <v>1684</v>
      </c>
      <c r="G38" s="591" t="s">
        <v>1684</v>
      </c>
      <c r="H38" s="591" t="s">
        <v>1685</v>
      </c>
      <c r="I38" s="591" t="s">
        <v>607</v>
      </c>
    </row>
    <row r="39" spans="6:9" ht="12.75">
      <c r="F39" s="591" t="s">
        <v>1063</v>
      </c>
      <c r="G39" s="591" t="s">
        <v>1064</v>
      </c>
      <c r="H39" s="591" t="s">
        <v>1063</v>
      </c>
      <c r="I39" s="591" t="s">
        <v>1064</v>
      </c>
    </row>
    <row r="40" spans="3:10" ht="12.75">
      <c r="C40" s="596"/>
      <c r="J40" s="597"/>
    </row>
    <row r="41" spans="3:10" ht="12.75">
      <c r="C41" s="602" t="s">
        <v>608</v>
      </c>
      <c r="J41" s="593"/>
    </row>
    <row r="42" ht="12.75">
      <c r="C42" s="596" t="s">
        <v>609</v>
      </c>
    </row>
    <row r="43" spans="1:11" ht="12.75">
      <c r="A43" s="591" t="s">
        <v>591</v>
      </c>
      <c r="B43" s="603" t="s">
        <v>610</v>
      </c>
      <c r="C43" s="591" t="s">
        <v>611</v>
      </c>
      <c r="D43" s="591" t="s">
        <v>276</v>
      </c>
      <c r="E43" s="591">
        <v>25</v>
      </c>
      <c r="F43" s="604"/>
      <c r="G43" s="605">
        <f aca="true" t="shared" si="0" ref="G43:G51">E43*F43</f>
        <v>0</v>
      </c>
      <c r="H43" s="604"/>
      <c r="I43" s="604">
        <f aca="true" t="shared" si="1" ref="I43:I51">E43*H43</f>
        <v>0</v>
      </c>
      <c r="K43" s="606"/>
    </row>
    <row r="44" spans="1:9" ht="12.75">
      <c r="A44" s="591" t="s">
        <v>612</v>
      </c>
      <c r="B44" s="603" t="s">
        <v>613</v>
      </c>
      <c r="C44" s="591" t="s">
        <v>614</v>
      </c>
      <c r="D44" s="591" t="s">
        <v>615</v>
      </c>
      <c r="E44" s="591">
        <v>1</v>
      </c>
      <c r="F44" s="604"/>
      <c r="G44" s="605">
        <f t="shared" si="0"/>
        <v>0</v>
      </c>
      <c r="H44" s="604"/>
      <c r="I44" s="604">
        <f t="shared" si="1"/>
        <v>0</v>
      </c>
    </row>
    <row r="45" spans="1:9" ht="12.75">
      <c r="A45" s="591" t="s">
        <v>616</v>
      </c>
      <c r="B45" s="603" t="s">
        <v>617</v>
      </c>
      <c r="C45" s="591" t="s">
        <v>618</v>
      </c>
      <c r="D45" s="591" t="s">
        <v>276</v>
      </c>
      <c r="E45" s="607">
        <v>60</v>
      </c>
      <c r="F45" s="604"/>
      <c r="G45" s="605">
        <f t="shared" si="0"/>
        <v>0</v>
      </c>
      <c r="H45" s="604"/>
      <c r="I45" s="604">
        <f t="shared" si="1"/>
        <v>0</v>
      </c>
    </row>
    <row r="46" spans="1:9" ht="12.75">
      <c r="A46" s="591" t="s">
        <v>619</v>
      </c>
      <c r="B46" s="603" t="s">
        <v>620</v>
      </c>
      <c r="C46" s="591" t="s">
        <v>621</v>
      </c>
      <c r="D46" s="591" t="s">
        <v>615</v>
      </c>
      <c r="E46" s="591">
        <v>1</v>
      </c>
      <c r="F46" s="604"/>
      <c r="G46" s="605">
        <f t="shared" si="0"/>
        <v>0</v>
      </c>
      <c r="H46" s="604"/>
      <c r="I46" s="604">
        <f t="shared" si="1"/>
        <v>0</v>
      </c>
    </row>
    <row r="47" spans="1:10" ht="12.75">
      <c r="A47" s="591" t="s">
        <v>622</v>
      </c>
      <c r="B47" s="603" t="s">
        <v>623</v>
      </c>
      <c r="C47" s="591" t="s">
        <v>624</v>
      </c>
      <c r="D47" s="591" t="s">
        <v>615</v>
      </c>
      <c r="E47" s="591">
        <v>1</v>
      </c>
      <c r="F47" s="604"/>
      <c r="G47" s="605">
        <f t="shared" si="0"/>
        <v>0</v>
      </c>
      <c r="H47" s="604"/>
      <c r="I47" s="604">
        <f t="shared" si="1"/>
        <v>0</v>
      </c>
      <c r="J47" s="607"/>
    </row>
    <row r="48" spans="1:10" ht="12.75">
      <c r="A48" s="591" t="s">
        <v>625</v>
      </c>
      <c r="B48" s="603" t="s">
        <v>623</v>
      </c>
      <c r="C48" s="591" t="s">
        <v>626</v>
      </c>
      <c r="D48" s="591" t="s">
        <v>615</v>
      </c>
      <c r="E48" s="591">
        <v>1</v>
      </c>
      <c r="F48" s="604"/>
      <c r="G48" s="605">
        <f t="shared" si="0"/>
        <v>0</v>
      </c>
      <c r="H48" s="604"/>
      <c r="I48" s="604">
        <f t="shared" si="1"/>
        <v>0</v>
      </c>
      <c r="J48" s="597"/>
    </row>
    <row r="49" spans="1:10" ht="12.75">
      <c r="A49" s="592" t="s">
        <v>627</v>
      </c>
      <c r="B49" s="603" t="s">
        <v>628</v>
      </c>
      <c r="C49" s="592" t="s">
        <v>629</v>
      </c>
      <c r="D49" s="593" t="s">
        <v>615</v>
      </c>
      <c r="E49" s="593">
        <v>1</v>
      </c>
      <c r="F49" s="605"/>
      <c r="G49" s="605">
        <f t="shared" si="0"/>
        <v>0</v>
      </c>
      <c r="H49" s="605"/>
      <c r="I49" s="604">
        <f t="shared" si="1"/>
        <v>0</v>
      </c>
      <c r="J49" s="605"/>
    </row>
    <row r="50" spans="1:10" ht="12.75">
      <c r="A50" s="592" t="s">
        <v>630</v>
      </c>
      <c r="B50" s="603" t="s">
        <v>623</v>
      </c>
      <c r="C50" s="592" t="s">
        <v>631</v>
      </c>
      <c r="D50" s="593" t="s">
        <v>615</v>
      </c>
      <c r="E50" s="593">
        <v>1</v>
      </c>
      <c r="F50" s="606"/>
      <c r="G50" s="605">
        <f t="shared" si="0"/>
        <v>0</v>
      </c>
      <c r="H50" s="606"/>
      <c r="I50" s="604">
        <f t="shared" si="1"/>
        <v>0</v>
      </c>
      <c r="J50" s="593"/>
    </row>
    <row r="51" spans="1:10" ht="12.75">
      <c r="A51" s="592" t="s">
        <v>632</v>
      </c>
      <c r="B51" s="593" t="s">
        <v>633</v>
      </c>
      <c r="C51" s="592" t="s">
        <v>634</v>
      </c>
      <c r="D51" s="592" t="s">
        <v>615</v>
      </c>
      <c r="E51" s="593">
        <v>1</v>
      </c>
      <c r="F51" s="606"/>
      <c r="G51" s="605">
        <f t="shared" si="0"/>
        <v>0</v>
      </c>
      <c r="H51" s="606"/>
      <c r="I51" s="604">
        <f t="shared" si="1"/>
        <v>0</v>
      </c>
      <c r="J51" s="593"/>
    </row>
    <row r="52" spans="3:10" ht="12.75">
      <c r="C52" s="591" t="s">
        <v>635</v>
      </c>
      <c r="F52" s="608"/>
      <c r="G52" s="608">
        <f>SUM(G25:G51)</f>
        <v>0</v>
      </c>
      <c r="H52" s="597"/>
      <c r="I52" s="608">
        <f>SUM(I25:I51)</f>
        <v>0</v>
      </c>
      <c r="J52" s="606"/>
    </row>
    <row r="53" spans="3:10" ht="12.75">
      <c r="C53" s="595" t="s">
        <v>636</v>
      </c>
      <c r="F53" s="609"/>
      <c r="G53" s="609"/>
      <c r="H53" s="599">
        <f>G52+I52</f>
        <v>0</v>
      </c>
      <c r="J53" s="606"/>
    </row>
    <row r="54" spans="3:10" ht="12.75">
      <c r="C54" s="592"/>
      <c r="D54" s="593"/>
      <c r="E54" s="593"/>
      <c r="F54" s="606"/>
      <c r="G54" s="605"/>
      <c r="H54" s="606"/>
      <c r="I54" s="604"/>
      <c r="J54" s="593"/>
    </row>
    <row r="55" spans="1:12" ht="12.75">
      <c r="A55" s="593"/>
      <c r="B55" s="593"/>
      <c r="C55" s="595" t="s">
        <v>637</v>
      </c>
      <c r="D55" s="593"/>
      <c r="E55" s="593"/>
      <c r="F55" s="594"/>
      <c r="G55" s="593"/>
      <c r="H55" s="606"/>
      <c r="I55" s="606"/>
      <c r="J55" s="610"/>
      <c r="K55" s="605"/>
      <c r="L55" s="593"/>
    </row>
    <row r="56" spans="1:11" ht="12.75">
      <c r="A56" s="591" t="s">
        <v>591</v>
      </c>
      <c r="B56" s="603" t="s">
        <v>610</v>
      </c>
      <c r="C56" s="591" t="s">
        <v>638</v>
      </c>
      <c r="D56" s="591" t="s">
        <v>276</v>
      </c>
      <c r="E56" s="591">
        <v>40</v>
      </c>
      <c r="F56" s="604"/>
      <c r="G56" s="605">
        <f>E56*F56</f>
        <v>0</v>
      </c>
      <c r="H56" s="604"/>
      <c r="I56" s="604">
        <f aca="true" t="shared" si="2" ref="I56:I65">E56*H56</f>
        <v>0</v>
      </c>
      <c r="K56" s="606"/>
    </row>
    <row r="57" spans="1:11" ht="12.75">
      <c r="A57" s="591" t="s">
        <v>593</v>
      </c>
      <c r="B57" s="603" t="s">
        <v>610</v>
      </c>
      <c r="C57" s="591" t="s">
        <v>639</v>
      </c>
      <c r="D57" s="591" t="s">
        <v>276</v>
      </c>
      <c r="E57" s="591">
        <v>45</v>
      </c>
      <c r="F57" s="604"/>
      <c r="G57" s="605">
        <f>E57*F57</f>
        <v>0</v>
      </c>
      <c r="H57" s="604"/>
      <c r="I57" s="604">
        <f>E57*H57</f>
        <v>0</v>
      </c>
      <c r="K57" s="606"/>
    </row>
    <row r="58" spans="1:11" ht="12.75">
      <c r="A58" s="591" t="s">
        <v>595</v>
      </c>
      <c r="B58" s="603" t="s">
        <v>640</v>
      </c>
      <c r="C58" s="592" t="s">
        <v>641</v>
      </c>
      <c r="D58" s="593" t="s">
        <v>276</v>
      </c>
      <c r="E58" s="610">
        <v>90</v>
      </c>
      <c r="F58" s="606"/>
      <c r="G58" s="605">
        <f>E58*F58</f>
        <v>0</v>
      </c>
      <c r="H58" s="606"/>
      <c r="I58" s="604">
        <f t="shared" si="2"/>
        <v>0</v>
      </c>
      <c r="J58" s="606"/>
      <c r="K58" s="611"/>
    </row>
    <row r="59" spans="1:11" ht="12.75">
      <c r="A59" s="591" t="s">
        <v>597</v>
      </c>
      <c r="B59" s="603" t="s">
        <v>640</v>
      </c>
      <c r="C59" s="592" t="s">
        <v>642</v>
      </c>
      <c r="D59" s="593" t="s">
        <v>276</v>
      </c>
      <c r="E59" s="610">
        <v>30</v>
      </c>
      <c r="F59" s="606"/>
      <c r="G59" s="605">
        <f>E59*F59</f>
        <v>0</v>
      </c>
      <c r="H59" s="606"/>
      <c r="I59" s="604">
        <f>E59*H59</f>
        <v>0</v>
      </c>
      <c r="J59" s="606"/>
      <c r="K59" s="611"/>
    </row>
    <row r="60" spans="1:11" ht="12.75">
      <c r="A60" s="591" t="s">
        <v>599</v>
      </c>
      <c r="B60" s="603" t="s">
        <v>640</v>
      </c>
      <c r="C60" s="592" t="s">
        <v>643</v>
      </c>
      <c r="D60" s="593" t="s">
        <v>276</v>
      </c>
      <c r="E60" s="610">
        <v>180</v>
      </c>
      <c r="F60" s="606"/>
      <c r="G60" s="605">
        <f>E60*F60</f>
        <v>0</v>
      </c>
      <c r="H60" s="606"/>
      <c r="I60" s="604">
        <f>E60*H60</f>
        <v>0</v>
      </c>
      <c r="J60" s="606"/>
      <c r="K60" s="611"/>
    </row>
    <row r="61" spans="1:11" ht="12.75">
      <c r="A61" s="591" t="s">
        <v>600</v>
      </c>
      <c r="B61" s="603" t="s">
        <v>644</v>
      </c>
      <c r="C61" s="592" t="s">
        <v>645</v>
      </c>
      <c r="D61" s="593" t="s">
        <v>615</v>
      </c>
      <c r="E61" s="610">
        <v>4</v>
      </c>
      <c r="F61" s="605"/>
      <c r="G61" s="605"/>
      <c r="H61" s="606"/>
      <c r="I61" s="604">
        <f t="shared" si="2"/>
        <v>0</v>
      </c>
      <c r="J61" s="593"/>
      <c r="K61" s="611"/>
    </row>
    <row r="62" spans="1:11" ht="12.75">
      <c r="A62" s="591" t="s">
        <v>612</v>
      </c>
      <c r="B62" s="603" t="s">
        <v>644</v>
      </c>
      <c r="C62" s="592" t="s">
        <v>646</v>
      </c>
      <c r="D62" s="593" t="s">
        <v>615</v>
      </c>
      <c r="E62" s="610">
        <v>2</v>
      </c>
      <c r="F62" s="605"/>
      <c r="G62" s="605">
        <f>E62*F62</f>
        <v>0</v>
      </c>
      <c r="H62" s="606"/>
      <c r="I62" s="604">
        <f>E62*H62</f>
        <v>0</v>
      </c>
      <c r="J62" s="593"/>
      <c r="K62" s="611"/>
    </row>
    <row r="63" spans="1:11" ht="12.75">
      <c r="A63" s="591" t="s">
        <v>616</v>
      </c>
      <c r="B63" s="603" t="s">
        <v>647</v>
      </c>
      <c r="C63" s="592" t="s">
        <v>648</v>
      </c>
      <c r="D63" s="593" t="s">
        <v>615</v>
      </c>
      <c r="E63" s="610">
        <v>1</v>
      </c>
      <c r="F63" s="605"/>
      <c r="G63" s="605"/>
      <c r="H63" s="606"/>
      <c r="I63" s="604">
        <f t="shared" si="2"/>
        <v>0</v>
      </c>
      <c r="J63" s="593"/>
      <c r="K63" s="611"/>
    </row>
    <row r="64" spans="1:11" ht="12.75">
      <c r="A64" s="591" t="s">
        <v>649</v>
      </c>
      <c r="B64" s="603" t="s">
        <v>650</v>
      </c>
      <c r="C64" s="592" t="s">
        <v>651</v>
      </c>
      <c r="D64" s="593" t="s">
        <v>615</v>
      </c>
      <c r="E64" s="593">
        <v>1</v>
      </c>
      <c r="F64" s="605"/>
      <c r="G64" s="605"/>
      <c r="H64" s="605"/>
      <c r="I64" s="604">
        <f t="shared" si="2"/>
        <v>0</v>
      </c>
      <c r="J64" s="593"/>
      <c r="K64" s="611"/>
    </row>
    <row r="65" spans="1:11" ht="12.75">
      <c r="A65" s="591" t="s">
        <v>619</v>
      </c>
      <c r="B65" s="603" t="s">
        <v>652</v>
      </c>
      <c r="C65" s="592" t="s">
        <v>653</v>
      </c>
      <c r="D65" s="593" t="s">
        <v>615</v>
      </c>
      <c r="E65" s="593">
        <v>1</v>
      </c>
      <c r="F65" s="605"/>
      <c r="G65" s="605">
        <f>E65*F65</f>
        <v>0</v>
      </c>
      <c r="H65" s="605"/>
      <c r="I65" s="604">
        <f t="shared" si="2"/>
        <v>0</v>
      </c>
      <c r="J65" s="593"/>
      <c r="K65" s="611"/>
    </row>
    <row r="66" spans="1:10" ht="12.75">
      <c r="A66" s="592" t="s">
        <v>622</v>
      </c>
      <c r="B66" s="603" t="s">
        <v>654</v>
      </c>
      <c r="C66" s="592" t="s">
        <v>655</v>
      </c>
      <c r="D66" s="592" t="s">
        <v>615</v>
      </c>
      <c r="E66" s="593">
        <v>1</v>
      </c>
      <c r="F66" s="605"/>
      <c r="G66" s="605">
        <f>E66*F66</f>
        <v>0</v>
      </c>
      <c r="H66" s="605"/>
      <c r="I66" s="604">
        <f>E66*H66</f>
        <v>0</v>
      </c>
      <c r="J66" s="593"/>
    </row>
    <row r="67" spans="1:11" ht="12.75">
      <c r="A67" s="592" t="s">
        <v>625</v>
      </c>
      <c r="B67" s="603" t="s">
        <v>654</v>
      </c>
      <c r="C67" s="592" t="s">
        <v>656</v>
      </c>
      <c r="D67" s="593" t="s">
        <v>1754</v>
      </c>
      <c r="E67" s="593">
        <v>8</v>
      </c>
      <c r="F67" s="605"/>
      <c r="G67" s="605">
        <f>E67*F67</f>
        <v>0</v>
      </c>
      <c r="H67" s="605"/>
      <c r="I67" s="604">
        <f>E67*H67</f>
        <v>0</v>
      </c>
      <c r="J67" s="593"/>
      <c r="K67" s="611"/>
    </row>
    <row r="68" spans="2:11" ht="12.75">
      <c r="B68" s="603"/>
      <c r="C68" s="591" t="s">
        <v>657</v>
      </c>
      <c r="F68" s="610"/>
      <c r="G68" s="604">
        <f>SUM(G42:G67)</f>
        <v>0</v>
      </c>
      <c r="H68" s="606"/>
      <c r="I68" s="604">
        <f>SUM(I42:I67)</f>
        <v>0</v>
      </c>
      <c r="J68" s="593"/>
      <c r="K68" s="611"/>
    </row>
    <row r="69" spans="3:11" ht="12.75">
      <c r="C69" s="595" t="s">
        <v>658</v>
      </c>
      <c r="H69" s="612">
        <f>G68+I68</f>
        <v>0</v>
      </c>
      <c r="I69" s="593"/>
      <c r="J69" s="593"/>
      <c r="K69" s="611"/>
    </row>
    <row r="70" spans="2:11" ht="12.75">
      <c r="B70" s="603"/>
      <c r="C70" s="592"/>
      <c r="D70" s="593"/>
      <c r="E70" s="593"/>
      <c r="F70" s="605"/>
      <c r="G70" s="605"/>
      <c r="H70" s="605"/>
      <c r="I70" s="604"/>
      <c r="J70" s="593"/>
      <c r="K70" s="611"/>
    </row>
    <row r="71" spans="2:11" ht="12.75">
      <c r="B71" s="603"/>
      <c r="C71" s="592"/>
      <c r="D71" s="593"/>
      <c r="E71" s="593"/>
      <c r="F71" s="605"/>
      <c r="G71" s="605"/>
      <c r="H71" s="605"/>
      <c r="I71" s="604"/>
      <c r="J71" s="593"/>
      <c r="K71" s="611"/>
    </row>
    <row r="72" spans="2:11" ht="12.75">
      <c r="B72" s="603"/>
      <c r="C72" s="592"/>
      <c r="D72" s="593"/>
      <c r="E72" s="593"/>
      <c r="F72" s="605"/>
      <c r="G72" s="605"/>
      <c r="H72" s="605"/>
      <c r="I72" s="604"/>
      <c r="J72" s="593"/>
      <c r="K72" s="611"/>
    </row>
    <row r="73" spans="9:11" ht="12.75">
      <c r="I73" s="591" t="s">
        <v>659</v>
      </c>
      <c r="J73" s="593"/>
      <c r="K73" s="611"/>
    </row>
    <row r="74" spans="1:11" ht="12.75">
      <c r="A74" s="591" t="s">
        <v>574</v>
      </c>
      <c r="B74" s="591" t="s">
        <v>575</v>
      </c>
      <c r="C74" s="591" t="s">
        <v>606</v>
      </c>
      <c r="D74" s="591" t="s">
        <v>577</v>
      </c>
      <c r="E74" s="591" t="s">
        <v>578</v>
      </c>
      <c r="F74" s="591" t="s">
        <v>1684</v>
      </c>
      <c r="G74" s="591" t="s">
        <v>1684</v>
      </c>
      <c r="H74" s="591" t="s">
        <v>1685</v>
      </c>
      <c r="I74" s="591" t="s">
        <v>607</v>
      </c>
      <c r="J74" s="593"/>
      <c r="K74" s="611"/>
    </row>
    <row r="75" spans="6:11" ht="12.75">
      <c r="F75" s="591" t="s">
        <v>1063</v>
      </c>
      <c r="G75" s="591" t="s">
        <v>1064</v>
      </c>
      <c r="H75" s="591" t="s">
        <v>1063</v>
      </c>
      <c r="I75" s="591" t="s">
        <v>1064</v>
      </c>
      <c r="J75" s="593"/>
      <c r="K75" s="611"/>
    </row>
    <row r="76" spans="3:10" ht="12.75">
      <c r="C76" s="595"/>
      <c r="H76" s="612"/>
      <c r="I76" s="593"/>
      <c r="J76" s="593"/>
    </row>
    <row r="77" spans="2:9" ht="12.75">
      <c r="B77" s="603"/>
      <c r="C77" s="596" t="s">
        <v>660</v>
      </c>
      <c r="F77" s="613"/>
      <c r="G77" s="605"/>
      <c r="H77" s="614"/>
      <c r="I77" s="604"/>
    </row>
    <row r="78" spans="1:11" ht="12.75">
      <c r="A78" s="591" t="s">
        <v>591</v>
      </c>
      <c r="B78" s="603" t="s">
        <v>610</v>
      </c>
      <c r="C78" s="591" t="s">
        <v>638</v>
      </c>
      <c r="D78" s="591" t="s">
        <v>276</v>
      </c>
      <c r="E78" s="591">
        <v>30</v>
      </c>
      <c r="F78" s="604"/>
      <c r="G78" s="605">
        <f>E78*F78</f>
        <v>0</v>
      </c>
      <c r="H78" s="604"/>
      <c r="I78" s="604">
        <f>E78*H78</f>
        <v>0</v>
      </c>
      <c r="K78" s="606"/>
    </row>
    <row r="79" spans="1:9" ht="12.75">
      <c r="A79" s="591" t="s">
        <v>593</v>
      </c>
      <c r="B79" s="603" t="s">
        <v>617</v>
      </c>
      <c r="C79" s="591" t="s">
        <v>661</v>
      </c>
      <c r="D79" s="591" t="s">
        <v>276</v>
      </c>
      <c r="E79" s="607">
        <v>250</v>
      </c>
      <c r="F79" s="604"/>
      <c r="G79" s="605">
        <f>E79*F79</f>
        <v>0</v>
      </c>
      <c r="H79" s="604"/>
      <c r="I79" s="604">
        <f>E79*H79</f>
        <v>0</v>
      </c>
    </row>
    <row r="80" spans="1:10" ht="12.75">
      <c r="A80" s="591" t="s">
        <v>595</v>
      </c>
      <c r="B80" s="603" t="s">
        <v>662</v>
      </c>
      <c r="C80" s="592" t="s">
        <v>663</v>
      </c>
      <c r="D80" s="592"/>
      <c r="E80" s="592"/>
      <c r="F80" s="615"/>
      <c r="G80" s="605"/>
      <c r="H80" s="615"/>
      <c r="I80" s="615"/>
      <c r="J80" s="593"/>
    </row>
    <row r="81" spans="2:10" ht="12.75">
      <c r="B81" s="603"/>
      <c r="C81" s="592" t="s">
        <v>664</v>
      </c>
      <c r="D81" s="593" t="s">
        <v>615</v>
      </c>
      <c r="E81" s="593">
        <v>3</v>
      </c>
      <c r="F81" s="606"/>
      <c r="G81" s="605">
        <f>E81*F81</f>
        <v>0</v>
      </c>
      <c r="H81" s="606"/>
      <c r="I81" s="604">
        <f>E81*H81</f>
        <v>0</v>
      </c>
      <c r="J81" s="593"/>
    </row>
    <row r="82" spans="1:11" ht="12.75">
      <c r="A82" s="591" t="s">
        <v>597</v>
      </c>
      <c r="B82" s="603" t="s">
        <v>665</v>
      </c>
      <c r="C82" s="592" t="s">
        <v>666</v>
      </c>
      <c r="D82" s="593"/>
      <c r="E82" s="593"/>
      <c r="F82" s="606"/>
      <c r="G82" s="605"/>
      <c r="H82" s="606"/>
      <c r="I82" s="604"/>
      <c r="J82" s="593"/>
      <c r="K82" s="607"/>
    </row>
    <row r="83" spans="2:11" ht="12.75">
      <c r="B83" s="603"/>
      <c r="C83" s="592" t="s">
        <v>667</v>
      </c>
      <c r="D83" s="593" t="s">
        <v>668</v>
      </c>
      <c r="E83" s="593">
        <v>1</v>
      </c>
      <c r="F83" s="606"/>
      <c r="G83" s="605">
        <f>E83*F83</f>
        <v>0</v>
      </c>
      <c r="H83" s="606"/>
      <c r="I83" s="604">
        <f>E83*H83</f>
        <v>0</v>
      </c>
      <c r="J83" s="593"/>
      <c r="K83" s="607"/>
    </row>
    <row r="84" spans="2:11" ht="12.75">
      <c r="B84" s="603"/>
      <c r="C84" s="591" t="s">
        <v>669</v>
      </c>
      <c r="F84" s="610"/>
      <c r="G84" s="604">
        <f>SUM(G78:G83)</f>
        <v>0</v>
      </c>
      <c r="H84" s="606"/>
      <c r="I84" s="604">
        <f>SUM(I78:I83)</f>
        <v>0</v>
      </c>
      <c r="J84" s="593"/>
      <c r="K84" s="607"/>
    </row>
    <row r="85" spans="3:10" ht="12.75">
      <c r="C85" s="595" t="s">
        <v>670</v>
      </c>
      <c r="H85" s="612">
        <f>SUM(G84:I84)</f>
        <v>0</v>
      </c>
      <c r="I85" s="593"/>
      <c r="J85" s="593"/>
    </row>
    <row r="86" spans="3:10" ht="12.75">
      <c r="C86" s="596"/>
      <c r="F86" s="609"/>
      <c r="G86" s="597"/>
      <c r="H86" s="599"/>
      <c r="I86" s="607"/>
      <c r="J86" s="607"/>
    </row>
    <row r="87" spans="3:10" ht="12.75">
      <c r="C87" s="596" t="s">
        <v>671</v>
      </c>
      <c r="F87" s="609"/>
      <c r="G87" s="597"/>
      <c r="H87" s="599"/>
      <c r="I87" s="607"/>
      <c r="J87" s="607"/>
    </row>
    <row r="88" spans="1:11" ht="12.75">
      <c r="A88" s="591" t="s">
        <v>591</v>
      </c>
      <c r="B88" s="603" t="s">
        <v>610</v>
      </c>
      <c r="C88" s="591" t="s">
        <v>638</v>
      </c>
      <c r="D88" s="591" t="s">
        <v>276</v>
      </c>
      <c r="E88" s="591">
        <v>40</v>
      </c>
      <c r="F88" s="604"/>
      <c r="G88" s="605">
        <f aca="true" t="shared" si="3" ref="G88:G99">E88*F88</f>
        <v>0</v>
      </c>
      <c r="H88" s="604"/>
      <c r="I88" s="604">
        <f aca="true" t="shared" si="4" ref="I88:I99">E88*H88</f>
        <v>0</v>
      </c>
      <c r="K88" s="606"/>
    </row>
    <row r="89" spans="1:11" ht="12.75">
      <c r="A89" s="591" t="s">
        <v>593</v>
      </c>
      <c r="B89" s="603" t="s">
        <v>672</v>
      </c>
      <c r="C89" s="591" t="s">
        <v>673</v>
      </c>
      <c r="D89" s="591" t="s">
        <v>276</v>
      </c>
      <c r="E89" s="591">
        <v>12</v>
      </c>
      <c r="F89" s="604"/>
      <c r="G89" s="605">
        <f t="shared" si="3"/>
        <v>0</v>
      </c>
      <c r="H89" s="604"/>
      <c r="I89" s="604">
        <f t="shared" si="4"/>
        <v>0</v>
      </c>
      <c r="J89" s="610"/>
      <c r="K89" s="606"/>
    </row>
    <row r="90" spans="1:10" ht="12.75">
      <c r="A90" s="591" t="s">
        <v>595</v>
      </c>
      <c r="B90" s="603" t="s">
        <v>674</v>
      </c>
      <c r="C90" s="592" t="s">
        <v>675</v>
      </c>
      <c r="D90" s="593" t="s">
        <v>615</v>
      </c>
      <c r="E90" s="593">
        <v>4</v>
      </c>
      <c r="F90" s="606"/>
      <c r="G90" s="605">
        <f t="shared" si="3"/>
        <v>0</v>
      </c>
      <c r="H90" s="606"/>
      <c r="I90" s="604">
        <f t="shared" si="4"/>
        <v>0</v>
      </c>
      <c r="J90" s="606"/>
    </row>
    <row r="91" spans="1:10" ht="12.75">
      <c r="A91" s="591" t="s">
        <v>597</v>
      </c>
      <c r="B91" s="603" t="s">
        <v>676</v>
      </c>
      <c r="C91" s="592" t="s">
        <v>677</v>
      </c>
      <c r="D91" s="592" t="s">
        <v>276</v>
      </c>
      <c r="E91" s="593">
        <v>60</v>
      </c>
      <c r="F91" s="606"/>
      <c r="G91" s="605">
        <f t="shared" si="3"/>
        <v>0</v>
      </c>
      <c r="H91" s="606"/>
      <c r="I91" s="604">
        <f t="shared" si="4"/>
        <v>0</v>
      </c>
      <c r="J91" s="606"/>
    </row>
    <row r="92" spans="1:10" ht="12.75">
      <c r="A92" s="591" t="s">
        <v>599</v>
      </c>
      <c r="B92" s="603" t="s">
        <v>678</v>
      </c>
      <c r="C92" s="592" t="s">
        <v>679</v>
      </c>
      <c r="D92" s="592" t="s">
        <v>276</v>
      </c>
      <c r="E92" s="593">
        <v>50</v>
      </c>
      <c r="F92" s="606"/>
      <c r="G92" s="605">
        <f t="shared" si="3"/>
        <v>0</v>
      </c>
      <c r="H92" s="606"/>
      <c r="I92" s="604">
        <f t="shared" si="4"/>
        <v>0</v>
      </c>
      <c r="J92" s="606"/>
    </row>
    <row r="93" spans="1:10" ht="12.75">
      <c r="A93" s="591" t="s">
        <v>600</v>
      </c>
      <c r="B93" s="603" t="s">
        <v>676</v>
      </c>
      <c r="C93" s="592" t="s">
        <v>680</v>
      </c>
      <c r="D93" s="592" t="s">
        <v>276</v>
      </c>
      <c r="E93" s="593">
        <v>20</v>
      </c>
      <c r="F93" s="606"/>
      <c r="G93" s="605">
        <f t="shared" si="3"/>
        <v>0</v>
      </c>
      <c r="H93" s="606"/>
      <c r="I93" s="604">
        <f t="shared" si="4"/>
        <v>0</v>
      </c>
      <c r="J93" s="606"/>
    </row>
    <row r="94" spans="1:10" ht="12.75">
      <c r="A94" s="592" t="s">
        <v>612</v>
      </c>
      <c r="B94" s="593"/>
      <c r="C94" s="592" t="s">
        <v>681</v>
      </c>
      <c r="D94" s="591" t="s">
        <v>615</v>
      </c>
      <c r="E94" s="592">
        <v>2</v>
      </c>
      <c r="F94" s="609"/>
      <c r="G94" s="597">
        <f t="shared" si="3"/>
        <v>0</v>
      </c>
      <c r="H94" s="608"/>
      <c r="I94" s="604">
        <f t="shared" si="4"/>
        <v>0</v>
      </c>
      <c r="J94" s="616"/>
    </row>
    <row r="95" spans="1:10" ht="12.75">
      <c r="A95" s="592" t="s">
        <v>616</v>
      </c>
      <c r="B95" s="593"/>
      <c r="C95" s="592" t="s">
        <v>682</v>
      </c>
      <c r="D95" s="591" t="s">
        <v>615</v>
      </c>
      <c r="E95" s="592">
        <v>2</v>
      </c>
      <c r="F95" s="609"/>
      <c r="G95" s="597">
        <f t="shared" si="3"/>
        <v>0</v>
      </c>
      <c r="H95" s="608"/>
      <c r="I95" s="604">
        <f t="shared" si="4"/>
        <v>0</v>
      </c>
      <c r="J95" s="616"/>
    </row>
    <row r="96" spans="1:10" ht="12.75">
      <c r="A96" s="592" t="s">
        <v>649</v>
      </c>
      <c r="B96" s="593"/>
      <c r="C96" s="592" t="s">
        <v>683</v>
      </c>
      <c r="D96" s="591" t="s">
        <v>615</v>
      </c>
      <c r="E96" s="592">
        <v>2</v>
      </c>
      <c r="F96" s="609"/>
      <c r="G96" s="597">
        <f t="shared" si="3"/>
        <v>0</v>
      </c>
      <c r="H96" s="608"/>
      <c r="I96" s="604">
        <f t="shared" si="4"/>
        <v>0</v>
      </c>
      <c r="J96" s="616"/>
    </row>
    <row r="97" spans="1:10" ht="12.75">
      <c r="A97" s="592" t="s">
        <v>619</v>
      </c>
      <c r="B97" s="593"/>
      <c r="C97" s="592" t="s">
        <v>1446</v>
      </c>
      <c r="D97" s="591" t="s">
        <v>615</v>
      </c>
      <c r="E97" s="592">
        <v>2</v>
      </c>
      <c r="F97" s="609"/>
      <c r="G97" s="597">
        <f t="shared" si="3"/>
        <v>0</v>
      </c>
      <c r="H97" s="608"/>
      <c r="I97" s="604">
        <f t="shared" si="4"/>
        <v>0</v>
      </c>
      <c r="J97" s="616"/>
    </row>
    <row r="98" spans="1:10" ht="12.75">
      <c r="A98" s="592" t="s">
        <v>622</v>
      </c>
      <c r="B98" s="593"/>
      <c r="C98" s="592" t="s">
        <v>1447</v>
      </c>
      <c r="D98" s="591" t="s">
        <v>615</v>
      </c>
      <c r="E98" s="592">
        <v>2</v>
      </c>
      <c r="F98" s="609"/>
      <c r="G98" s="597">
        <f t="shared" si="3"/>
        <v>0</v>
      </c>
      <c r="H98" s="608"/>
      <c r="I98" s="604">
        <f t="shared" si="4"/>
        <v>0</v>
      </c>
      <c r="J98" s="616"/>
    </row>
    <row r="99" spans="1:10" ht="12.75">
      <c r="A99" s="592" t="s">
        <v>625</v>
      </c>
      <c r="B99" s="593"/>
      <c r="C99" s="592" t="s">
        <v>1448</v>
      </c>
      <c r="D99" s="591" t="s">
        <v>615</v>
      </c>
      <c r="E99" s="592">
        <v>2</v>
      </c>
      <c r="F99" s="609"/>
      <c r="G99" s="597">
        <f t="shared" si="3"/>
        <v>0</v>
      </c>
      <c r="H99" s="608"/>
      <c r="I99" s="604">
        <f t="shared" si="4"/>
        <v>0</v>
      </c>
      <c r="J99" s="616"/>
    </row>
    <row r="100" spans="1:10" ht="12.75">
      <c r="A100" s="592" t="s">
        <v>627</v>
      </c>
      <c r="B100" s="592" t="s">
        <v>1449</v>
      </c>
      <c r="C100" s="592" t="s">
        <v>1450</v>
      </c>
      <c r="D100" s="591" t="s">
        <v>615</v>
      </c>
      <c r="E100" s="592">
        <v>1</v>
      </c>
      <c r="F100" s="609"/>
      <c r="G100" s="597"/>
      <c r="H100" s="608"/>
      <c r="I100" s="604">
        <f>E100*H100</f>
        <v>0</v>
      </c>
      <c r="J100" s="616"/>
    </row>
    <row r="101" spans="1:10" ht="12.75">
      <c r="A101" s="592" t="s">
        <v>630</v>
      </c>
      <c r="B101" s="592" t="s">
        <v>1451</v>
      </c>
      <c r="C101" s="592" t="s">
        <v>1452</v>
      </c>
      <c r="D101" s="591" t="s">
        <v>615</v>
      </c>
      <c r="E101" s="592">
        <v>1</v>
      </c>
      <c r="F101" s="609"/>
      <c r="G101" s="597"/>
      <c r="H101" s="608"/>
      <c r="I101" s="604">
        <f>E101*H101</f>
        <v>0</v>
      </c>
      <c r="J101" s="616"/>
    </row>
    <row r="102" spans="2:11" ht="12.75">
      <c r="B102" s="603"/>
      <c r="C102" s="591" t="s">
        <v>669</v>
      </c>
      <c r="F102" s="610"/>
      <c r="G102" s="604">
        <f>SUM(G88:G101)</f>
        <v>0</v>
      </c>
      <c r="H102" s="606"/>
      <c r="I102" s="604">
        <f>SUM(I88:I101)</f>
        <v>0</v>
      </c>
      <c r="J102" s="593"/>
      <c r="K102" s="607"/>
    </row>
    <row r="103" spans="3:10" ht="12.75">
      <c r="C103" s="595" t="s">
        <v>670</v>
      </c>
      <c r="H103" s="612">
        <f>SUM(G102:I102)</f>
        <v>0</v>
      </c>
      <c r="I103" s="593"/>
      <c r="J103" s="593"/>
    </row>
    <row r="104" spans="3:10" ht="12.75">
      <c r="C104" s="596"/>
      <c r="F104" s="609"/>
      <c r="G104" s="597"/>
      <c r="H104" s="599"/>
      <c r="I104" s="607"/>
      <c r="J104" s="607"/>
    </row>
    <row r="109" ht="12.75">
      <c r="I109" s="591" t="s">
        <v>1453</v>
      </c>
    </row>
    <row r="110" spans="1:9" ht="12.75">
      <c r="A110" s="591" t="s">
        <v>574</v>
      </c>
      <c r="B110" s="591" t="s">
        <v>575</v>
      </c>
      <c r="C110" s="591" t="s">
        <v>606</v>
      </c>
      <c r="D110" s="591" t="s">
        <v>577</v>
      </c>
      <c r="E110" s="591" t="s">
        <v>578</v>
      </c>
      <c r="F110" s="591" t="s">
        <v>1684</v>
      </c>
      <c r="G110" s="591" t="s">
        <v>1684</v>
      </c>
      <c r="H110" s="591" t="s">
        <v>1685</v>
      </c>
      <c r="I110" s="591" t="s">
        <v>607</v>
      </c>
    </row>
    <row r="111" spans="6:11" ht="12.75">
      <c r="F111" s="591" t="s">
        <v>1063</v>
      </c>
      <c r="G111" s="591" t="s">
        <v>1064</v>
      </c>
      <c r="H111" s="591" t="s">
        <v>1063</v>
      </c>
      <c r="I111" s="591" t="s">
        <v>1064</v>
      </c>
      <c r="K111" s="606"/>
    </row>
    <row r="112" spans="2:11" ht="12.75">
      <c r="B112" s="603"/>
      <c r="C112" s="596" t="s">
        <v>1454</v>
      </c>
      <c r="D112" s="593"/>
      <c r="E112" s="593"/>
      <c r="F112" s="606"/>
      <c r="G112" s="605"/>
      <c r="H112" s="606"/>
      <c r="I112" s="604"/>
      <c r="J112" s="593"/>
      <c r="K112" s="604"/>
    </row>
    <row r="113" spans="1:11" ht="12.75">
      <c r="A113" s="591" t="s">
        <v>591</v>
      </c>
      <c r="B113" s="603" t="s">
        <v>1455</v>
      </c>
      <c r="C113" s="591" t="s">
        <v>1456</v>
      </c>
      <c r="F113" s="604"/>
      <c r="G113" s="605"/>
      <c r="H113" s="604"/>
      <c r="I113" s="604"/>
      <c r="J113" s="593"/>
      <c r="K113" s="604"/>
    </row>
    <row r="114" spans="2:11" ht="12.75">
      <c r="B114" s="603"/>
      <c r="C114" s="592" t="s">
        <v>1457</v>
      </c>
      <c r="D114" s="591" t="s">
        <v>615</v>
      </c>
      <c r="E114" s="591">
        <v>3</v>
      </c>
      <c r="F114" s="604"/>
      <c r="G114" s="605"/>
      <c r="H114" s="604"/>
      <c r="I114" s="604">
        <f aca="true" t="shared" si="5" ref="I114:I125">E114*H114</f>
        <v>0</v>
      </c>
      <c r="J114" s="593"/>
      <c r="K114" s="604"/>
    </row>
    <row r="115" spans="1:11" ht="12.75">
      <c r="A115" s="591" t="s">
        <v>593</v>
      </c>
      <c r="B115" s="603" t="s">
        <v>1458</v>
      </c>
      <c r="C115" s="591" t="s">
        <v>1459</v>
      </c>
      <c r="D115" s="591" t="s">
        <v>615</v>
      </c>
      <c r="E115" s="591">
        <v>10</v>
      </c>
      <c r="F115" s="604"/>
      <c r="G115" s="605">
        <f>E115*F115</f>
        <v>0</v>
      </c>
      <c r="H115" s="604"/>
      <c r="I115" s="604">
        <f>E115*H115</f>
        <v>0</v>
      </c>
      <c r="J115" s="593"/>
      <c r="K115" s="604"/>
    </row>
    <row r="116" spans="1:11" ht="12.75">
      <c r="A116" s="591" t="s">
        <v>595</v>
      </c>
      <c r="B116" s="603" t="s">
        <v>1458</v>
      </c>
      <c r="C116" s="591" t="s">
        <v>1460</v>
      </c>
      <c r="D116" s="591" t="s">
        <v>615</v>
      </c>
      <c r="E116" s="591">
        <v>3</v>
      </c>
      <c r="F116" s="604"/>
      <c r="G116" s="605">
        <f>E116*F116</f>
        <v>0</v>
      </c>
      <c r="H116" s="604"/>
      <c r="I116" s="604">
        <f>E116*H116</f>
        <v>0</v>
      </c>
      <c r="J116" s="593"/>
      <c r="K116" s="604"/>
    </row>
    <row r="117" spans="1:11" ht="12.75">
      <c r="A117" s="591" t="s">
        <v>597</v>
      </c>
      <c r="B117" s="603" t="s">
        <v>1458</v>
      </c>
      <c r="C117" s="591" t="s">
        <v>1461</v>
      </c>
      <c r="D117" s="591" t="s">
        <v>615</v>
      </c>
      <c r="E117" s="591">
        <v>2</v>
      </c>
      <c r="F117" s="604"/>
      <c r="G117" s="605">
        <f>E117*F117</f>
        <v>0</v>
      </c>
      <c r="H117" s="604"/>
      <c r="I117" s="604">
        <f>E117*H117</f>
        <v>0</v>
      </c>
      <c r="J117" s="593"/>
      <c r="K117" s="604"/>
    </row>
    <row r="118" spans="1:11" ht="12.75">
      <c r="A118" s="591" t="s">
        <v>599</v>
      </c>
      <c r="B118" s="603" t="s">
        <v>1458</v>
      </c>
      <c r="C118" s="591" t="s">
        <v>1462</v>
      </c>
      <c r="D118" s="591" t="s">
        <v>615</v>
      </c>
      <c r="E118" s="591">
        <v>6</v>
      </c>
      <c r="F118" s="604"/>
      <c r="G118" s="605"/>
      <c r="H118" s="604"/>
      <c r="I118" s="604">
        <f t="shared" si="5"/>
        <v>0</v>
      </c>
      <c r="J118" s="593"/>
      <c r="K118" s="604"/>
    </row>
    <row r="119" spans="1:11" ht="12.75">
      <c r="A119" s="591" t="s">
        <v>600</v>
      </c>
      <c r="B119" s="603" t="s">
        <v>1463</v>
      </c>
      <c r="C119" s="591" t="s">
        <v>1464</v>
      </c>
      <c r="D119" s="591" t="s">
        <v>615</v>
      </c>
      <c r="E119" s="591">
        <v>2</v>
      </c>
      <c r="F119" s="604"/>
      <c r="G119" s="605"/>
      <c r="H119" s="604"/>
      <c r="I119" s="604">
        <f t="shared" si="5"/>
        <v>0</v>
      </c>
      <c r="J119" s="593"/>
      <c r="K119" s="604"/>
    </row>
    <row r="120" spans="1:11" ht="12.75">
      <c r="A120" s="592" t="s">
        <v>612</v>
      </c>
      <c r="B120" s="603" t="s">
        <v>1465</v>
      </c>
      <c r="C120" s="592" t="s">
        <v>1466</v>
      </c>
      <c r="D120" s="592" t="s">
        <v>276</v>
      </c>
      <c r="E120" s="592">
        <v>60</v>
      </c>
      <c r="F120" s="617"/>
      <c r="G120" s="608">
        <f>E120*F120</f>
        <v>0</v>
      </c>
      <c r="H120" s="617"/>
      <c r="I120" s="598">
        <f t="shared" si="5"/>
        <v>0</v>
      </c>
      <c r="J120" s="593"/>
      <c r="K120" s="604"/>
    </row>
    <row r="121" spans="1:11" ht="12.75">
      <c r="A121" s="592" t="s">
        <v>616</v>
      </c>
      <c r="B121" s="603" t="s">
        <v>1467</v>
      </c>
      <c r="C121" s="592" t="s">
        <v>1468</v>
      </c>
      <c r="D121" s="592" t="s">
        <v>276</v>
      </c>
      <c r="E121" s="592">
        <v>60</v>
      </c>
      <c r="F121" s="598"/>
      <c r="G121" s="608">
        <f>E121*F121</f>
        <v>0</v>
      </c>
      <c r="H121" s="617"/>
      <c r="I121" s="598">
        <f>E121*H121</f>
        <v>0</v>
      </c>
      <c r="J121" s="593"/>
      <c r="K121" s="593"/>
    </row>
    <row r="122" spans="1:11" ht="12.75">
      <c r="A122" s="592" t="s">
        <v>649</v>
      </c>
      <c r="B122" s="603" t="s">
        <v>1467</v>
      </c>
      <c r="C122" s="592" t="s">
        <v>1469</v>
      </c>
      <c r="D122" s="592" t="s">
        <v>276</v>
      </c>
      <c r="E122" s="592">
        <v>110</v>
      </c>
      <c r="F122" s="598"/>
      <c r="G122" s="608">
        <f>E122*F122</f>
        <v>0</v>
      </c>
      <c r="H122" s="617"/>
      <c r="I122" s="598">
        <f t="shared" si="5"/>
        <v>0</v>
      </c>
      <c r="J122" s="593"/>
      <c r="K122" s="593"/>
    </row>
    <row r="123" spans="1:14" ht="12.75">
      <c r="A123" s="592" t="s">
        <v>619</v>
      </c>
      <c r="B123" s="603" t="s">
        <v>1470</v>
      </c>
      <c r="C123" s="592" t="s">
        <v>1471</v>
      </c>
      <c r="D123" s="592" t="s">
        <v>615</v>
      </c>
      <c r="E123" s="592">
        <v>1</v>
      </c>
      <c r="F123" s="617"/>
      <c r="G123" s="608">
        <f>E123*F123</f>
        <v>0</v>
      </c>
      <c r="H123" s="617"/>
      <c r="I123" s="598">
        <f t="shared" si="5"/>
        <v>0</v>
      </c>
      <c r="J123" s="593"/>
      <c r="K123" s="593"/>
      <c r="L123" s="593"/>
      <c r="M123" s="593"/>
      <c r="N123" s="593"/>
    </row>
    <row r="124" spans="1:14" ht="12.75">
      <c r="A124" s="592" t="s">
        <v>622</v>
      </c>
      <c r="B124" s="603" t="s">
        <v>1470</v>
      </c>
      <c r="C124" s="592" t="s">
        <v>1472</v>
      </c>
      <c r="D124" s="592" t="s">
        <v>615</v>
      </c>
      <c r="E124" s="592">
        <v>2</v>
      </c>
      <c r="F124" s="617"/>
      <c r="G124" s="608"/>
      <c r="H124" s="617"/>
      <c r="I124" s="598">
        <f>E124*H124</f>
        <v>0</v>
      </c>
      <c r="J124" s="593"/>
      <c r="K124" s="593"/>
      <c r="L124" s="593"/>
      <c r="M124" s="593"/>
      <c r="N124" s="593"/>
    </row>
    <row r="125" spans="1:14" ht="12.75">
      <c r="A125" s="592" t="s">
        <v>625</v>
      </c>
      <c r="B125" s="603" t="s">
        <v>1470</v>
      </c>
      <c r="C125" s="592" t="s">
        <v>1473</v>
      </c>
      <c r="D125" s="592" t="s">
        <v>615</v>
      </c>
      <c r="E125" s="592">
        <v>1</v>
      </c>
      <c r="F125" s="617"/>
      <c r="G125" s="608"/>
      <c r="H125" s="617"/>
      <c r="I125" s="598">
        <f t="shared" si="5"/>
        <v>0</v>
      </c>
      <c r="J125" s="593"/>
      <c r="K125" s="593"/>
      <c r="L125" s="593"/>
      <c r="M125" s="593"/>
      <c r="N125" s="593"/>
    </row>
    <row r="126" spans="2:11" ht="12.75">
      <c r="B126" s="603"/>
      <c r="C126" s="591" t="s">
        <v>1474</v>
      </c>
      <c r="F126" s="610"/>
      <c r="G126" s="604">
        <f>SUM(G113:G125)</f>
        <v>0</v>
      </c>
      <c r="H126" s="606"/>
      <c r="I126" s="604">
        <f>SUM(I113:I125)</f>
        <v>0</v>
      </c>
      <c r="J126" s="604"/>
      <c r="K126" s="604"/>
    </row>
    <row r="127" spans="3:11" ht="12.75">
      <c r="C127" s="595" t="s">
        <v>1475</v>
      </c>
      <c r="H127" s="612">
        <f>SUM(G126:I126)</f>
        <v>0</v>
      </c>
      <c r="I127" s="593"/>
      <c r="J127" s="604"/>
      <c r="K127" s="604"/>
    </row>
    <row r="128" spans="2:11" ht="12.75">
      <c r="B128" s="603"/>
      <c r="C128" s="592"/>
      <c r="D128" s="593"/>
      <c r="E128" s="593"/>
      <c r="F128" s="606"/>
      <c r="G128" s="605"/>
      <c r="H128" s="606"/>
      <c r="I128" s="604"/>
      <c r="J128" s="593"/>
      <c r="K128" s="604"/>
    </row>
    <row r="129" spans="2:11" ht="12.75">
      <c r="B129" s="603"/>
      <c r="C129" s="592"/>
      <c r="D129" s="593"/>
      <c r="E129" s="593"/>
      <c r="F129" s="606"/>
      <c r="G129" s="605"/>
      <c r="H129" s="606"/>
      <c r="I129" s="604"/>
      <c r="J129" s="593"/>
      <c r="K129" s="604"/>
    </row>
    <row r="130" spans="3:10" ht="12.75">
      <c r="C130" s="596" t="s">
        <v>1476</v>
      </c>
      <c r="F130" s="609"/>
      <c r="G130" s="597"/>
      <c r="H130" s="599"/>
      <c r="I130" s="607"/>
      <c r="J130" s="607"/>
    </row>
    <row r="131" spans="1:10" ht="12.75">
      <c r="A131" s="591" t="s">
        <v>591</v>
      </c>
      <c r="B131" s="603" t="s">
        <v>1477</v>
      </c>
      <c r="C131" s="591" t="s">
        <v>1478</v>
      </c>
      <c r="D131" s="591" t="s">
        <v>615</v>
      </c>
      <c r="E131" s="591">
        <v>50</v>
      </c>
      <c r="H131" s="597"/>
      <c r="I131" s="604">
        <f>E131*H131</f>
        <v>0</v>
      </c>
      <c r="J131" s="597"/>
    </row>
    <row r="132" spans="1:10" ht="12.75">
      <c r="A132" s="591" t="s">
        <v>593</v>
      </c>
      <c r="B132" s="603" t="s">
        <v>1479</v>
      </c>
      <c r="C132" s="591" t="s">
        <v>1480</v>
      </c>
      <c r="D132" s="591" t="s">
        <v>615</v>
      </c>
      <c r="E132" s="591">
        <v>15</v>
      </c>
      <c r="H132" s="597"/>
      <c r="I132" s="604">
        <f>E132*H132</f>
        <v>0</v>
      </c>
      <c r="J132" s="597"/>
    </row>
    <row r="133" spans="1:10" ht="12.75">
      <c r="A133" s="591" t="s">
        <v>595</v>
      </c>
      <c r="B133" s="603" t="s">
        <v>1481</v>
      </c>
      <c r="C133" s="591" t="s">
        <v>1482</v>
      </c>
      <c r="D133" s="591" t="s">
        <v>237</v>
      </c>
      <c r="E133" s="591">
        <v>8</v>
      </c>
      <c r="H133" s="597"/>
      <c r="I133" s="604">
        <f>E133*H133</f>
        <v>0</v>
      </c>
      <c r="J133" s="597"/>
    </row>
    <row r="134" spans="1:10" ht="12.75">
      <c r="A134" s="591" t="s">
        <v>597</v>
      </c>
      <c r="B134" s="603" t="s">
        <v>1483</v>
      </c>
      <c r="C134" s="591" t="s">
        <v>1484</v>
      </c>
      <c r="D134" s="591" t="s">
        <v>876</v>
      </c>
      <c r="E134" s="591">
        <v>8</v>
      </c>
      <c r="H134" s="597"/>
      <c r="I134" s="604">
        <f>E134*H134</f>
        <v>0</v>
      </c>
      <c r="J134" s="597"/>
    </row>
    <row r="135" spans="3:10" ht="12.75">
      <c r="C135" s="596" t="s">
        <v>1485</v>
      </c>
      <c r="H135" s="597"/>
      <c r="I135" s="618">
        <f>SUM(I131:I134)</f>
        <v>0</v>
      </c>
      <c r="J135" s="597"/>
    </row>
    <row r="137" spans="3:10" ht="12.75">
      <c r="C137" s="596" t="s">
        <v>1686</v>
      </c>
      <c r="J137" s="597"/>
    </row>
    <row r="138" spans="1:10" ht="12.75">
      <c r="A138" s="591" t="s">
        <v>591</v>
      </c>
      <c r="B138" s="591" t="s">
        <v>1486</v>
      </c>
      <c r="C138" s="591" t="s">
        <v>1487</v>
      </c>
      <c r="D138" s="591" t="s">
        <v>1754</v>
      </c>
      <c r="E138" s="591">
        <v>20</v>
      </c>
      <c r="F138" s="597"/>
      <c r="G138" s="597"/>
      <c r="H138" s="604"/>
      <c r="I138" s="604">
        <f>E138*H138</f>
        <v>0</v>
      </c>
      <c r="J138" s="597"/>
    </row>
    <row r="139" spans="1:10" ht="12.75">
      <c r="A139" s="591" t="s">
        <v>593</v>
      </c>
      <c r="B139" s="591" t="s">
        <v>1486</v>
      </c>
      <c r="C139" s="591" t="s">
        <v>1488</v>
      </c>
      <c r="D139" s="591" t="s">
        <v>1754</v>
      </c>
      <c r="E139" s="591">
        <v>20</v>
      </c>
      <c r="F139" s="597"/>
      <c r="G139" s="597"/>
      <c r="H139" s="604"/>
      <c r="I139" s="604">
        <f>E139*H139</f>
        <v>0</v>
      </c>
      <c r="J139" s="597"/>
    </row>
    <row r="140" spans="1:10" ht="12.75">
      <c r="A140" s="591" t="s">
        <v>595</v>
      </c>
      <c r="B140" s="591" t="s">
        <v>1486</v>
      </c>
      <c r="C140" s="591" t="s">
        <v>1489</v>
      </c>
      <c r="D140" s="591" t="s">
        <v>1754</v>
      </c>
      <c r="E140" s="591">
        <v>5</v>
      </c>
      <c r="F140" s="597"/>
      <c r="G140" s="597"/>
      <c r="H140" s="604"/>
      <c r="I140" s="604">
        <f>E140*H140</f>
        <v>0</v>
      </c>
      <c r="J140" s="597"/>
    </row>
    <row r="141" spans="3:9" ht="12.75">
      <c r="C141" s="596" t="s">
        <v>1490</v>
      </c>
      <c r="I141" s="618">
        <f>SUM(I138:I140)</f>
        <v>0</v>
      </c>
    </row>
    <row r="143" spans="2:12" ht="12.75">
      <c r="B143" s="603"/>
      <c r="C143" s="592"/>
      <c r="D143" s="593"/>
      <c r="E143" s="593"/>
      <c r="F143" s="606"/>
      <c r="G143" s="605"/>
      <c r="H143" s="606"/>
      <c r="I143" s="604"/>
      <c r="J143" s="593"/>
      <c r="K143" s="593"/>
      <c r="L143" s="593"/>
    </row>
    <row r="144" spans="2:12" ht="12.75">
      <c r="B144" s="603"/>
      <c r="C144" s="592"/>
      <c r="D144" s="593"/>
      <c r="E144" s="593"/>
      <c r="F144" s="606"/>
      <c r="G144" s="605"/>
      <c r="H144" s="606"/>
      <c r="I144" s="604"/>
      <c r="J144" s="593"/>
      <c r="K144" s="593"/>
      <c r="L144" s="593"/>
    </row>
    <row r="145" spans="9:12" ht="12.75">
      <c r="I145" s="591" t="s">
        <v>1491</v>
      </c>
      <c r="J145" s="606"/>
      <c r="K145" s="593"/>
      <c r="L145" s="593"/>
    </row>
    <row r="146" spans="1:12" ht="12.75">
      <c r="A146" s="591" t="s">
        <v>574</v>
      </c>
      <c r="B146" s="591" t="s">
        <v>575</v>
      </c>
      <c r="C146" s="591" t="s">
        <v>606</v>
      </c>
      <c r="D146" s="591" t="s">
        <v>577</v>
      </c>
      <c r="E146" s="591" t="s">
        <v>578</v>
      </c>
      <c r="F146" s="591" t="s">
        <v>1684</v>
      </c>
      <c r="G146" s="591" t="s">
        <v>1684</v>
      </c>
      <c r="H146" s="591" t="s">
        <v>1685</v>
      </c>
      <c r="I146" s="591" t="s">
        <v>607</v>
      </c>
      <c r="J146" s="606"/>
      <c r="K146" s="593"/>
      <c r="L146" s="593"/>
    </row>
    <row r="147" spans="6:10" ht="12.75">
      <c r="F147" s="591" t="s">
        <v>1063</v>
      </c>
      <c r="G147" s="591" t="s">
        <v>1064</v>
      </c>
      <c r="H147" s="591" t="s">
        <v>1063</v>
      </c>
      <c r="I147" s="591" t="s">
        <v>1064</v>
      </c>
      <c r="J147" s="606"/>
    </row>
    <row r="148" spans="1:10" ht="12.75">
      <c r="A148" s="591" t="s">
        <v>591</v>
      </c>
      <c r="B148" s="591" t="s">
        <v>213</v>
      </c>
      <c r="C148" s="592" t="s">
        <v>1492</v>
      </c>
      <c r="J148" s="604"/>
    </row>
    <row r="149" spans="3:10" ht="12.75">
      <c r="C149" s="592" t="s">
        <v>1493</v>
      </c>
      <c r="J149" s="604"/>
    </row>
    <row r="150" spans="1:11" ht="12.75">
      <c r="A150" s="593"/>
      <c r="B150" s="593"/>
      <c r="C150" s="592" t="s">
        <v>1494</v>
      </c>
      <c r="D150" s="593"/>
      <c r="E150" s="593"/>
      <c r="F150" s="606"/>
      <c r="G150" s="619"/>
      <c r="H150" s="606"/>
      <c r="I150" s="593"/>
      <c r="J150" s="604"/>
      <c r="K150" s="593"/>
    </row>
    <row r="151" spans="1:11" ht="12.75">
      <c r="A151" s="592"/>
      <c r="B151" s="620"/>
      <c r="C151" s="592" t="s">
        <v>1495</v>
      </c>
      <c r="D151" s="592" t="s">
        <v>615</v>
      </c>
      <c r="E151" s="610">
        <v>1</v>
      </c>
      <c r="F151" s="610"/>
      <c r="G151" s="610"/>
      <c r="H151" s="621"/>
      <c r="I151" s="604">
        <f>E151*H151</f>
        <v>0</v>
      </c>
      <c r="J151" s="604"/>
      <c r="K151" s="593"/>
    </row>
    <row r="152" spans="1:11" ht="12.75">
      <c r="A152" s="592" t="s">
        <v>593</v>
      </c>
      <c r="B152" s="591" t="s">
        <v>216</v>
      </c>
      <c r="C152" s="592" t="s">
        <v>1496</v>
      </c>
      <c r="D152" s="592"/>
      <c r="E152" s="610"/>
      <c r="F152" s="610"/>
      <c r="G152" s="610"/>
      <c r="H152" s="621"/>
      <c r="I152" s="604"/>
      <c r="J152" s="604"/>
      <c r="K152" s="593"/>
    </row>
    <row r="153" spans="1:11" ht="12.75">
      <c r="A153" s="592"/>
      <c r="C153" s="592" t="s">
        <v>1497</v>
      </c>
      <c r="D153" s="592" t="s">
        <v>615</v>
      </c>
      <c r="E153" s="610">
        <v>1</v>
      </c>
      <c r="F153" s="610"/>
      <c r="G153" s="610"/>
      <c r="H153" s="621"/>
      <c r="I153" s="604">
        <f>E153*H153</f>
        <v>0</v>
      </c>
      <c r="J153" s="604"/>
      <c r="K153" s="593"/>
    </row>
    <row r="154" spans="1:11" ht="12.75">
      <c r="A154" s="592" t="s">
        <v>595</v>
      </c>
      <c r="B154" s="591" t="s">
        <v>216</v>
      </c>
      <c r="C154" s="592" t="s">
        <v>1498</v>
      </c>
      <c r="D154" s="592" t="s">
        <v>1754</v>
      </c>
      <c r="E154" s="610">
        <v>20</v>
      </c>
      <c r="F154" s="610"/>
      <c r="G154" s="610"/>
      <c r="H154" s="621"/>
      <c r="I154" s="604">
        <f>E154*H154</f>
        <v>0</v>
      </c>
      <c r="J154" s="604"/>
      <c r="K154" s="593"/>
    </row>
    <row r="155" spans="1:11" ht="12.75">
      <c r="A155" s="591" t="s">
        <v>597</v>
      </c>
      <c r="B155" s="591" t="s">
        <v>213</v>
      </c>
      <c r="C155" s="592" t="s">
        <v>1499</v>
      </c>
      <c r="D155" s="592"/>
      <c r="E155" s="610"/>
      <c r="F155" s="610"/>
      <c r="G155" s="610"/>
      <c r="H155" s="621"/>
      <c r="I155" s="622"/>
      <c r="J155" s="604"/>
      <c r="K155" s="606"/>
    </row>
    <row r="156" spans="1:12" ht="12.75">
      <c r="A156" s="592"/>
      <c r="B156" s="620"/>
      <c r="C156" s="592" t="s">
        <v>1500</v>
      </c>
      <c r="D156" s="593"/>
      <c r="E156" s="610"/>
      <c r="F156" s="610"/>
      <c r="G156" s="610"/>
      <c r="H156" s="621"/>
      <c r="I156" s="622"/>
      <c r="J156" s="604"/>
      <c r="K156" s="623"/>
      <c r="L156" s="593"/>
    </row>
    <row r="157" spans="1:10" ht="12.75">
      <c r="A157" s="592"/>
      <c r="B157" s="620"/>
      <c r="C157" s="592" t="s">
        <v>1501</v>
      </c>
      <c r="D157" s="592" t="s">
        <v>615</v>
      </c>
      <c r="E157" s="610">
        <v>1</v>
      </c>
      <c r="F157" s="610"/>
      <c r="G157" s="610"/>
      <c r="H157" s="621"/>
      <c r="I157" s="604">
        <f>E157*H157</f>
        <v>0</v>
      </c>
      <c r="J157" s="604"/>
    </row>
    <row r="158" spans="3:12" ht="12.75">
      <c r="C158" s="596" t="s">
        <v>1502</v>
      </c>
      <c r="H158" s="597"/>
      <c r="I158" s="618">
        <f>SUM(I148:I157)</f>
        <v>0</v>
      </c>
      <c r="J158" s="604"/>
      <c r="K158" s="624"/>
      <c r="L158" s="597"/>
    </row>
    <row r="159" spans="2:12" ht="12.75">
      <c r="B159" s="603"/>
      <c r="C159" s="625"/>
      <c r="D159" s="625"/>
      <c r="E159" s="626"/>
      <c r="F159" s="627"/>
      <c r="G159" s="627"/>
      <c r="H159" s="627"/>
      <c r="I159" s="627"/>
      <c r="J159" s="624"/>
      <c r="K159" s="624"/>
      <c r="L159" s="597"/>
    </row>
    <row r="160" spans="2:12" ht="12.75">
      <c r="B160" s="603"/>
      <c r="C160" s="625"/>
      <c r="D160" s="625"/>
      <c r="E160" s="626"/>
      <c r="F160" s="627"/>
      <c r="G160" s="627"/>
      <c r="H160" s="627"/>
      <c r="I160" s="627"/>
      <c r="J160" s="624"/>
      <c r="K160" s="624"/>
      <c r="L160" s="597"/>
    </row>
    <row r="161" spans="2:12" ht="12.75">
      <c r="B161" s="603"/>
      <c r="C161" s="625"/>
      <c r="D161" s="625"/>
      <c r="E161" s="626"/>
      <c r="F161" s="627"/>
      <c r="G161" s="627"/>
      <c r="H161" s="627"/>
      <c r="I161" s="627"/>
      <c r="J161" s="624"/>
      <c r="K161" s="624"/>
      <c r="L161" s="597"/>
    </row>
    <row r="162" spans="2:11" ht="12.75">
      <c r="B162" s="603"/>
      <c r="C162" s="625"/>
      <c r="D162" s="625"/>
      <c r="E162" s="626"/>
      <c r="F162" s="627"/>
      <c r="G162" s="627"/>
      <c r="H162" s="627"/>
      <c r="I162" s="627"/>
      <c r="J162" s="624"/>
      <c r="K162" s="624"/>
    </row>
    <row r="163" spans="2:11" ht="12.75">
      <c r="B163" s="603"/>
      <c r="C163" s="625"/>
      <c r="D163" s="625"/>
      <c r="E163" s="626"/>
      <c r="F163" s="627"/>
      <c r="G163" s="627"/>
      <c r="H163" s="627"/>
      <c r="I163" s="627"/>
      <c r="J163" s="624"/>
      <c r="K163" s="624"/>
    </row>
    <row r="164" spans="3:12" ht="12.75">
      <c r="C164" s="625"/>
      <c r="D164" s="625"/>
      <c r="E164" s="626"/>
      <c r="F164" s="627"/>
      <c r="G164" s="618"/>
      <c r="H164" s="627"/>
      <c r="I164" s="618"/>
      <c r="J164" s="624"/>
      <c r="K164" s="624"/>
      <c r="L164" s="597"/>
    </row>
    <row r="165" spans="3:11" ht="12.75">
      <c r="C165" s="596"/>
      <c r="F165" s="623"/>
      <c r="G165" s="623"/>
      <c r="H165" s="599"/>
      <c r="I165" s="623"/>
      <c r="J165" s="604"/>
      <c r="K165" s="624"/>
    </row>
    <row r="166" spans="3:11" ht="12.75">
      <c r="C166" s="596"/>
      <c r="D166" s="593"/>
      <c r="E166" s="593"/>
      <c r="F166" s="606"/>
      <c r="G166" s="606"/>
      <c r="H166" s="606"/>
      <c r="I166" s="606"/>
      <c r="J166" s="593"/>
      <c r="K166" s="624"/>
    </row>
    <row r="167" spans="2:10" ht="12.75">
      <c r="B167" s="603"/>
      <c r="C167" s="592"/>
      <c r="D167" s="593"/>
      <c r="E167" s="593"/>
      <c r="F167" s="606"/>
      <c r="G167" s="605"/>
      <c r="H167" s="606"/>
      <c r="I167" s="604"/>
      <c r="J167" s="593"/>
    </row>
    <row r="168" spans="2:11" ht="12.75">
      <c r="B168" s="603"/>
      <c r="C168" s="592"/>
      <c r="D168" s="593"/>
      <c r="E168" s="593"/>
      <c r="F168" s="606"/>
      <c r="G168" s="605"/>
      <c r="H168" s="606"/>
      <c r="I168" s="604"/>
      <c r="J168" s="593"/>
      <c r="K168" s="604"/>
    </row>
    <row r="169" spans="2:12" ht="12.75">
      <c r="B169" s="603"/>
      <c r="C169" s="592"/>
      <c r="D169" s="593"/>
      <c r="E169" s="593"/>
      <c r="F169" s="606"/>
      <c r="G169" s="605"/>
      <c r="H169" s="606"/>
      <c r="I169" s="604"/>
      <c r="J169" s="593"/>
      <c r="K169" s="604"/>
      <c r="L169" s="623"/>
    </row>
    <row r="170" spans="2:12" ht="12.75">
      <c r="B170" s="603"/>
      <c r="D170" s="592"/>
      <c r="E170" s="592"/>
      <c r="F170" s="604"/>
      <c r="G170" s="605"/>
      <c r="H170" s="604"/>
      <c r="I170" s="604"/>
      <c r="J170" s="604"/>
      <c r="K170" s="604"/>
      <c r="L170" s="623"/>
    </row>
    <row r="171" spans="2:12" ht="12.75">
      <c r="B171" s="603"/>
      <c r="D171" s="592"/>
      <c r="E171" s="592"/>
      <c r="F171" s="604"/>
      <c r="G171" s="605"/>
      <c r="H171" s="604"/>
      <c r="I171" s="604"/>
      <c r="J171" s="604"/>
      <c r="K171" s="604"/>
      <c r="L171" s="623"/>
    </row>
    <row r="172" spans="2:12" ht="12.75">
      <c r="B172" s="603"/>
      <c r="D172" s="592"/>
      <c r="E172" s="592"/>
      <c r="F172" s="604"/>
      <c r="G172" s="605"/>
      <c r="H172" s="604"/>
      <c r="I172" s="604"/>
      <c r="J172" s="604"/>
      <c r="K172" s="604"/>
      <c r="L172" s="623"/>
    </row>
    <row r="173" spans="2:12" ht="12.75">
      <c r="B173" s="603"/>
      <c r="D173" s="592"/>
      <c r="E173" s="592"/>
      <c r="F173" s="604"/>
      <c r="G173" s="605"/>
      <c r="H173" s="604"/>
      <c r="I173" s="604"/>
      <c r="J173" s="604"/>
      <c r="K173" s="604"/>
      <c r="L173" s="623"/>
    </row>
    <row r="174" spans="2:12" ht="12.75">
      <c r="B174" s="603"/>
      <c r="D174" s="592"/>
      <c r="E174" s="592"/>
      <c r="F174" s="604"/>
      <c r="G174" s="605"/>
      <c r="H174" s="604"/>
      <c r="I174" s="604"/>
      <c r="J174" s="604"/>
      <c r="K174" s="604"/>
      <c r="L174" s="623"/>
    </row>
    <row r="175" spans="2:12" ht="12.75">
      <c r="B175" s="603"/>
      <c r="D175" s="592"/>
      <c r="E175" s="592"/>
      <c r="F175" s="604"/>
      <c r="G175" s="605"/>
      <c r="H175" s="604"/>
      <c r="I175" s="604"/>
      <c r="J175" s="604"/>
      <c r="K175" s="604"/>
      <c r="L175" s="623"/>
    </row>
    <row r="176" spans="2:12" ht="12.75">
      <c r="B176" s="603"/>
      <c r="D176" s="592"/>
      <c r="E176" s="592"/>
      <c r="F176" s="604"/>
      <c r="G176" s="605"/>
      <c r="H176" s="604"/>
      <c r="I176" s="604"/>
      <c r="J176" s="604"/>
      <c r="K176" s="604"/>
      <c r="L176" s="623"/>
    </row>
    <row r="177" spans="2:12" ht="12.75">
      <c r="B177" s="603"/>
      <c r="D177" s="592"/>
      <c r="E177" s="592"/>
      <c r="F177" s="604"/>
      <c r="G177" s="605"/>
      <c r="H177" s="604"/>
      <c r="I177" s="604"/>
      <c r="J177" s="604"/>
      <c r="K177" s="604"/>
      <c r="L177" s="623"/>
    </row>
    <row r="178" spans="2:12" ht="12.75">
      <c r="B178" s="603"/>
      <c r="D178" s="592"/>
      <c r="E178" s="592"/>
      <c r="F178" s="604"/>
      <c r="G178" s="605"/>
      <c r="H178" s="604"/>
      <c r="I178" s="604"/>
      <c r="J178" s="604"/>
      <c r="K178" s="604"/>
      <c r="L178" s="623"/>
    </row>
    <row r="179" spans="2:12" ht="12.75">
      <c r="B179" s="603"/>
      <c r="D179" s="592"/>
      <c r="E179" s="592"/>
      <c r="F179" s="604"/>
      <c r="G179" s="605"/>
      <c r="H179" s="604"/>
      <c r="I179" s="604"/>
      <c r="J179" s="604"/>
      <c r="K179" s="604"/>
      <c r="L179" s="623"/>
    </row>
    <row r="180" spans="2:12" ht="12.75">
      <c r="B180" s="603"/>
      <c r="D180" s="592"/>
      <c r="E180" s="592"/>
      <c r="F180" s="604"/>
      <c r="G180" s="605"/>
      <c r="H180" s="604"/>
      <c r="I180" s="604"/>
      <c r="J180" s="604"/>
      <c r="K180" s="604"/>
      <c r="L180" s="623"/>
    </row>
    <row r="181" spans="11:12" ht="12.75">
      <c r="K181" s="604"/>
      <c r="L181" s="623"/>
    </row>
    <row r="182" spans="3:12" ht="12.75">
      <c r="C182" s="592"/>
      <c r="D182" s="593"/>
      <c r="E182" s="593"/>
      <c r="F182" s="594"/>
      <c r="G182" s="593"/>
      <c r="H182" s="593"/>
      <c r="I182" s="593"/>
      <c r="J182" s="592"/>
      <c r="K182" s="604"/>
      <c r="L182" s="623"/>
    </row>
    <row r="183" spans="3:12" ht="12.75">
      <c r="C183" s="593"/>
      <c r="D183" s="593"/>
      <c r="E183" s="593"/>
      <c r="F183" s="594"/>
      <c r="G183" s="593"/>
      <c r="H183" s="593"/>
      <c r="I183" s="593"/>
      <c r="J183" s="593"/>
      <c r="K183" s="604"/>
      <c r="L183" s="623"/>
    </row>
    <row r="184" spans="2:12" ht="12.75">
      <c r="B184" s="603"/>
      <c r="D184" s="592"/>
      <c r="E184" s="592"/>
      <c r="F184" s="604"/>
      <c r="G184" s="605"/>
      <c r="H184" s="604"/>
      <c r="I184" s="604"/>
      <c r="J184" s="604"/>
      <c r="K184" s="604"/>
      <c r="L184" s="623"/>
    </row>
    <row r="185" spans="2:12" ht="12.75">
      <c r="B185" s="603"/>
      <c r="D185" s="592"/>
      <c r="E185" s="592"/>
      <c r="F185" s="604"/>
      <c r="G185" s="605"/>
      <c r="H185" s="604"/>
      <c r="I185" s="604"/>
      <c r="J185" s="604"/>
      <c r="K185" s="604"/>
      <c r="L185" s="623"/>
    </row>
    <row r="186" spans="2:12" ht="12.75">
      <c r="B186" s="603"/>
      <c r="D186" s="592"/>
      <c r="E186" s="592"/>
      <c r="F186" s="604"/>
      <c r="G186" s="605"/>
      <c r="H186" s="604"/>
      <c r="I186" s="604"/>
      <c r="J186" s="604"/>
      <c r="K186" s="604"/>
      <c r="L186" s="623"/>
    </row>
    <row r="187" spans="2:12" ht="12.75">
      <c r="B187" s="603"/>
      <c r="D187" s="592"/>
      <c r="E187" s="592"/>
      <c r="F187" s="604"/>
      <c r="G187" s="605"/>
      <c r="H187" s="604"/>
      <c r="I187" s="604"/>
      <c r="J187" s="604"/>
      <c r="K187" s="604"/>
      <c r="L187" s="623"/>
    </row>
    <row r="188" spans="2:12" ht="12.75">
      <c r="B188" s="603"/>
      <c r="D188" s="592"/>
      <c r="E188" s="592"/>
      <c r="F188" s="604"/>
      <c r="G188" s="605"/>
      <c r="H188" s="604"/>
      <c r="I188" s="604"/>
      <c r="J188" s="604"/>
      <c r="K188" s="604"/>
      <c r="L188" s="623"/>
    </row>
    <row r="189" spans="2:12" ht="12.75">
      <c r="B189" s="603"/>
      <c r="D189" s="592"/>
      <c r="E189" s="592"/>
      <c r="F189" s="604"/>
      <c r="G189" s="605"/>
      <c r="H189" s="604"/>
      <c r="I189" s="604"/>
      <c r="J189" s="604"/>
      <c r="K189" s="604"/>
      <c r="L189" s="623"/>
    </row>
    <row r="190" spans="2:12" ht="12.75">
      <c r="B190" s="603"/>
      <c r="D190" s="592"/>
      <c r="E190" s="592"/>
      <c r="F190" s="604"/>
      <c r="G190" s="605"/>
      <c r="H190" s="604"/>
      <c r="I190" s="604"/>
      <c r="J190" s="604"/>
      <c r="K190" s="604"/>
      <c r="L190" s="623"/>
    </row>
    <row r="191" spans="2:12" ht="12.75">
      <c r="B191" s="603"/>
      <c r="D191" s="592"/>
      <c r="E191" s="592"/>
      <c r="F191" s="604"/>
      <c r="G191" s="605"/>
      <c r="H191" s="604"/>
      <c r="I191" s="604"/>
      <c r="J191" s="604"/>
      <c r="K191" s="604"/>
      <c r="L191" s="623"/>
    </row>
    <row r="192" spans="2:12" ht="12.75">
      <c r="B192" s="603"/>
      <c r="D192" s="592"/>
      <c r="E192" s="592"/>
      <c r="F192" s="604"/>
      <c r="G192" s="605"/>
      <c r="H192" s="604"/>
      <c r="I192" s="604"/>
      <c r="J192" s="604"/>
      <c r="K192" s="604"/>
      <c r="L192" s="623"/>
    </row>
    <row r="193" spans="2:12" ht="12.75">
      <c r="B193" s="603"/>
      <c r="D193" s="592"/>
      <c r="E193" s="592"/>
      <c r="F193" s="604"/>
      <c r="G193" s="605"/>
      <c r="H193" s="604"/>
      <c r="I193" s="604"/>
      <c r="J193" s="604"/>
      <c r="K193" s="604"/>
      <c r="L193" s="623"/>
    </row>
    <row r="194" spans="2:12" ht="12.75">
      <c r="B194" s="603"/>
      <c r="D194" s="592"/>
      <c r="E194" s="592"/>
      <c r="F194" s="604"/>
      <c r="G194" s="605"/>
      <c r="H194" s="604"/>
      <c r="I194" s="604"/>
      <c r="J194" s="604"/>
      <c r="K194" s="604"/>
      <c r="L194" s="623"/>
    </row>
    <row r="195" spans="2:12" ht="12.75">
      <c r="B195" s="603"/>
      <c r="D195" s="592"/>
      <c r="E195" s="592"/>
      <c r="F195" s="604"/>
      <c r="G195" s="605"/>
      <c r="H195" s="604"/>
      <c r="I195" s="604"/>
      <c r="J195" s="604"/>
      <c r="K195" s="604"/>
      <c r="L195" s="623"/>
    </row>
    <row r="196" spans="2:12" ht="12.75">
      <c r="B196" s="603"/>
      <c r="D196" s="592"/>
      <c r="E196" s="592"/>
      <c r="F196" s="604"/>
      <c r="G196" s="605"/>
      <c r="H196" s="604"/>
      <c r="I196" s="604"/>
      <c r="J196" s="604"/>
      <c r="K196" s="604"/>
      <c r="L196" s="623"/>
    </row>
    <row r="197" spans="2:12" ht="12.75">
      <c r="B197" s="603"/>
      <c r="D197" s="592"/>
      <c r="E197" s="592"/>
      <c r="F197" s="604"/>
      <c r="G197" s="605"/>
      <c r="H197" s="604"/>
      <c r="I197" s="604"/>
      <c r="J197" s="604"/>
      <c r="K197" s="604"/>
      <c r="L197" s="623"/>
    </row>
    <row r="198" spans="2:12" ht="12.75">
      <c r="B198" s="603"/>
      <c r="D198" s="592"/>
      <c r="E198" s="592"/>
      <c r="F198" s="604"/>
      <c r="G198" s="605"/>
      <c r="H198" s="604"/>
      <c r="I198" s="604"/>
      <c r="J198" s="604"/>
      <c r="K198" s="604"/>
      <c r="L198" s="623"/>
    </row>
    <row r="199" spans="2:12" ht="12.75">
      <c r="B199" s="603"/>
      <c r="D199" s="592"/>
      <c r="E199" s="592"/>
      <c r="F199" s="604"/>
      <c r="G199" s="605"/>
      <c r="H199" s="604"/>
      <c r="I199" s="604"/>
      <c r="J199" s="604"/>
      <c r="K199" s="604"/>
      <c r="L199" s="623"/>
    </row>
    <row r="200" spans="2:12" ht="12.75">
      <c r="B200" s="603"/>
      <c r="D200" s="592"/>
      <c r="E200" s="592"/>
      <c r="F200" s="604"/>
      <c r="G200" s="605"/>
      <c r="H200" s="604"/>
      <c r="I200" s="604"/>
      <c r="J200" s="604"/>
      <c r="K200" s="604"/>
      <c r="L200" s="623"/>
    </row>
    <row r="201" spans="2:12" ht="12.75">
      <c r="B201" s="603"/>
      <c r="D201" s="592"/>
      <c r="E201" s="592"/>
      <c r="F201" s="604"/>
      <c r="G201" s="605"/>
      <c r="H201" s="604"/>
      <c r="I201" s="604"/>
      <c r="J201" s="604"/>
      <c r="K201" s="604"/>
      <c r="L201" s="623"/>
    </row>
    <row r="202" spans="2:12" ht="12.75">
      <c r="B202" s="603"/>
      <c r="D202" s="592"/>
      <c r="E202" s="592"/>
      <c r="F202" s="604"/>
      <c r="G202" s="605"/>
      <c r="H202" s="604"/>
      <c r="I202" s="604"/>
      <c r="J202" s="604"/>
      <c r="K202" s="604"/>
      <c r="L202" s="623"/>
    </row>
    <row r="203" spans="2:12" ht="12.75">
      <c r="B203" s="603"/>
      <c r="D203" s="592"/>
      <c r="E203" s="592"/>
      <c r="F203" s="604"/>
      <c r="G203" s="605"/>
      <c r="H203" s="604"/>
      <c r="I203" s="604"/>
      <c r="J203" s="604"/>
      <c r="K203" s="604"/>
      <c r="L203" s="623"/>
    </row>
    <row r="204" spans="2:12" ht="12.75">
      <c r="B204" s="603"/>
      <c r="D204" s="592"/>
      <c r="E204" s="592"/>
      <c r="F204" s="604"/>
      <c r="G204" s="605"/>
      <c r="H204" s="604"/>
      <c r="I204" s="604"/>
      <c r="J204" s="604"/>
      <c r="K204" s="604"/>
      <c r="L204" s="623"/>
    </row>
    <row r="205" spans="2:12" ht="12.75">
      <c r="B205" s="603"/>
      <c r="D205" s="592"/>
      <c r="E205" s="592"/>
      <c r="F205" s="604"/>
      <c r="G205" s="605"/>
      <c r="H205" s="604"/>
      <c r="I205" s="604"/>
      <c r="J205" s="604"/>
      <c r="K205" s="604"/>
      <c r="L205" s="623"/>
    </row>
    <row r="206" spans="2:12" ht="12.75">
      <c r="B206" s="603"/>
      <c r="D206" s="592"/>
      <c r="E206" s="592"/>
      <c r="F206" s="604"/>
      <c r="G206" s="605"/>
      <c r="H206" s="604"/>
      <c r="I206" s="604"/>
      <c r="J206" s="604"/>
      <c r="K206" s="604"/>
      <c r="L206" s="623"/>
    </row>
    <row r="207" spans="2:12" ht="12.75">
      <c r="B207" s="603"/>
      <c r="D207" s="592"/>
      <c r="E207" s="592"/>
      <c r="F207" s="604"/>
      <c r="G207" s="605"/>
      <c r="H207" s="604"/>
      <c r="I207" s="604"/>
      <c r="J207" s="604"/>
      <c r="K207" s="604"/>
      <c r="L207" s="623"/>
    </row>
    <row r="208" spans="2:12" ht="12.75">
      <c r="B208" s="603"/>
      <c r="D208" s="592"/>
      <c r="E208" s="592"/>
      <c r="F208" s="604"/>
      <c r="G208" s="605"/>
      <c r="H208" s="604"/>
      <c r="I208" s="604"/>
      <c r="J208" s="604"/>
      <c r="K208" s="604"/>
      <c r="L208" s="623"/>
    </row>
    <row r="209" spans="2:12" ht="12.75">
      <c r="B209" s="603"/>
      <c r="D209" s="592"/>
      <c r="E209" s="592"/>
      <c r="F209" s="604"/>
      <c r="G209" s="605"/>
      <c r="H209" s="604"/>
      <c r="I209" s="604"/>
      <c r="J209" s="604"/>
      <c r="K209" s="604"/>
      <c r="L209" s="623"/>
    </row>
    <row r="210" spans="2:12" ht="12.75">
      <c r="B210" s="603"/>
      <c r="D210" s="592"/>
      <c r="E210" s="592"/>
      <c r="F210" s="604"/>
      <c r="G210" s="605"/>
      <c r="H210" s="604"/>
      <c r="I210" s="604"/>
      <c r="J210" s="604"/>
      <c r="K210" s="604"/>
      <c r="L210" s="623"/>
    </row>
    <row r="211" spans="2:12" ht="12.75">
      <c r="B211" s="603"/>
      <c r="D211" s="592"/>
      <c r="E211" s="592"/>
      <c r="F211" s="604"/>
      <c r="G211" s="605"/>
      <c r="H211" s="604"/>
      <c r="I211" s="604"/>
      <c r="J211" s="604"/>
      <c r="K211" s="604"/>
      <c r="L211" s="623"/>
    </row>
    <row r="212" spans="2:12" ht="12.75">
      <c r="B212" s="603"/>
      <c r="C212" s="592"/>
      <c r="D212" s="593"/>
      <c r="E212" s="593"/>
      <c r="F212" s="606"/>
      <c r="G212" s="605"/>
      <c r="H212" s="606"/>
      <c r="I212" s="604"/>
      <c r="J212" s="593"/>
      <c r="K212" s="604"/>
      <c r="L212" s="623"/>
    </row>
    <row r="213" spans="2:12" ht="12.75">
      <c r="B213" s="603"/>
      <c r="C213" s="595"/>
      <c r="F213" s="623"/>
      <c r="G213" s="599"/>
      <c r="H213" s="604"/>
      <c r="I213" s="599"/>
      <c r="J213" s="623"/>
      <c r="K213" s="604"/>
      <c r="L213" s="623"/>
    </row>
    <row r="214" spans="6:12" ht="12.75">
      <c r="F214" s="604"/>
      <c r="G214" s="608"/>
      <c r="H214" s="599"/>
      <c r="I214" s="608"/>
      <c r="J214" s="604"/>
      <c r="K214" s="604"/>
      <c r="L214" s="623"/>
    </row>
    <row r="215" spans="6:12" ht="12.75">
      <c r="F215" s="604"/>
      <c r="G215" s="608"/>
      <c r="H215" s="599"/>
      <c r="I215" s="608"/>
      <c r="J215" s="604"/>
      <c r="K215" s="623"/>
      <c r="L215" s="623"/>
    </row>
    <row r="216" spans="6:12" ht="12.75">
      <c r="F216" s="604"/>
      <c r="G216" s="608"/>
      <c r="H216" s="599"/>
      <c r="I216" s="608"/>
      <c r="J216" s="604"/>
      <c r="K216" s="604"/>
      <c r="L216" s="597"/>
    </row>
    <row r="217" ht="12.75">
      <c r="K217" s="604"/>
    </row>
    <row r="218" spans="3:11" ht="12.75">
      <c r="C218" s="592"/>
      <c r="D218" s="593"/>
      <c r="E218" s="593"/>
      <c r="F218" s="594"/>
      <c r="G218" s="593"/>
      <c r="H218" s="593"/>
      <c r="I218" s="593"/>
      <c r="J218" s="592"/>
      <c r="K218" s="604"/>
    </row>
    <row r="219" spans="3:11" ht="12.75">
      <c r="C219" s="593"/>
      <c r="D219" s="593"/>
      <c r="E219" s="593"/>
      <c r="F219" s="594"/>
      <c r="G219" s="593"/>
      <c r="H219" s="593"/>
      <c r="I219" s="593"/>
      <c r="J219" s="593"/>
      <c r="K219" s="604"/>
    </row>
    <row r="220" spans="3:11" ht="12.75">
      <c r="C220" s="595"/>
      <c r="D220" s="593"/>
      <c r="E220" s="593"/>
      <c r="F220" s="594"/>
      <c r="G220" s="593"/>
      <c r="H220" s="606"/>
      <c r="I220" s="606"/>
      <c r="J220" s="610"/>
      <c r="K220" s="604"/>
    </row>
    <row r="221" spans="3:11" ht="12.75">
      <c r="C221" s="595"/>
      <c r="D221" s="593"/>
      <c r="E221" s="593"/>
      <c r="F221" s="594"/>
      <c r="G221" s="593"/>
      <c r="H221" s="606"/>
      <c r="I221" s="606"/>
      <c r="J221" s="610"/>
      <c r="K221" s="604"/>
    </row>
    <row r="222" spans="3:11" ht="12.75">
      <c r="C222" s="595"/>
      <c r="D222" s="593"/>
      <c r="E222" s="593"/>
      <c r="F222" s="594"/>
      <c r="G222" s="593"/>
      <c r="H222" s="606"/>
      <c r="I222" s="606"/>
      <c r="J222" s="610"/>
      <c r="K222" s="606"/>
    </row>
    <row r="223" spans="2:15" ht="12.75">
      <c r="B223" s="603"/>
      <c r="C223" s="625"/>
      <c r="D223" s="628"/>
      <c r="E223" s="629"/>
      <c r="F223" s="630"/>
      <c r="G223" s="605"/>
      <c r="H223" s="630"/>
      <c r="I223" s="604"/>
      <c r="J223" s="611"/>
      <c r="K223" s="606"/>
      <c r="L223" s="593"/>
      <c r="M223" s="593"/>
      <c r="N223" s="593"/>
      <c r="O223" s="593"/>
    </row>
    <row r="224" spans="2:15" ht="12.75">
      <c r="B224" s="603"/>
      <c r="C224" s="625"/>
      <c r="D224" s="628"/>
      <c r="E224" s="629"/>
      <c r="F224" s="630"/>
      <c r="G224" s="605"/>
      <c r="H224" s="630"/>
      <c r="I224" s="604"/>
      <c r="J224" s="611"/>
      <c r="K224" s="606"/>
      <c r="L224" s="593"/>
      <c r="M224" s="593"/>
      <c r="N224" s="593"/>
      <c r="O224" s="593"/>
    </row>
    <row r="225" spans="2:15" ht="12.75">
      <c r="B225" s="603"/>
      <c r="C225" s="625"/>
      <c r="D225" s="628"/>
      <c r="E225" s="629"/>
      <c r="F225" s="630"/>
      <c r="G225" s="605"/>
      <c r="H225" s="630"/>
      <c r="I225" s="604"/>
      <c r="J225" s="611"/>
      <c r="K225" s="611"/>
      <c r="L225" s="593"/>
      <c r="M225" s="593"/>
      <c r="N225" s="593"/>
      <c r="O225" s="593"/>
    </row>
    <row r="226" spans="2:15" ht="12.75">
      <c r="B226" s="603"/>
      <c r="C226" s="625"/>
      <c r="D226" s="628"/>
      <c r="E226" s="629"/>
      <c r="F226" s="630"/>
      <c r="G226" s="605"/>
      <c r="H226" s="630"/>
      <c r="I226" s="604"/>
      <c r="J226" s="611"/>
      <c r="K226" s="611"/>
      <c r="M226" s="593"/>
      <c r="N226" s="593"/>
      <c r="O226" s="593"/>
    </row>
    <row r="227" spans="3:15" ht="12.75">
      <c r="C227" s="592"/>
      <c r="D227" s="593"/>
      <c r="E227" s="610"/>
      <c r="F227" s="606"/>
      <c r="G227" s="605"/>
      <c r="H227" s="606"/>
      <c r="I227" s="604"/>
      <c r="J227" s="606"/>
      <c r="K227" s="611"/>
      <c r="L227" s="597"/>
      <c r="O227" s="593"/>
    </row>
    <row r="228" spans="3:15" ht="12.75">
      <c r="C228" s="592"/>
      <c r="D228" s="593"/>
      <c r="E228" s="610"/>
      <c r="F228" s="606"/>
      <c r="G228" s="605"/>
      <c r="H228" s="606"/>
      <c r="I228" s="604"/>
      <c r="J228" s="606"/>
      <c r="K228" s="611"/>
      <c r="L228" s="597"/>
      <c r="M228" s="593"/>
      <c r="N228" s="593"/>
      <c r="O228" s="593"/>
    </row>
    <row r="229" spans="3:15" ht="12.75">
      <c r="C229" s="592"/>
      <c r="D229" s="593"/>
      <c r="E229" s="593"/>
      <c r="F229" s="605"/>
      <c r="G229" s="605"/>
      <c r="H229" s="605"/>
      <c r="I229" s="604"/>
      <c r="J229" s="593"/>
      <c r="K229" s="593"/>
      <c r="M229" s="593"/>
      <c r="N229" s="593"/>
      <c r="O229" s="593"/>
    </row>
    <row r="230" spans="3:15" ht="12.75">
      <c r="C230" s="592"/>
      <c r="D230" s="593"/>
      <c r="E230" s="593"/>
      <c r="F230" s="605"/>
      <c r="G230" s="605"/>
      <c r="H230" s="605"/>
      <c r="I230" s="604"/>
      <c r="J230" s="593"/>
      <c r="K230" s="593"/>
      <c r="L230" s="593"/>
      <c r="M230" s="593"/>
      <c r="N230" s="593"/>
      <c r="O230" s="593"/>
    </row>
    <row r="231" spans="3:15" ht="12.75">
      <c r="C231" s="592"/>
      <c r="D231" s="593"/>
      <c r="E231" s="593"/>
      <c r="F231" s="605"/>
      <c r="G231" s="605"/>
      <c r="H231" s="605"/>
      <c r="I231" s="604"/>
      <c r="J231" s="593"/>
      <c r="K231" s="593"/>
      <c r="L231" s="593"/>
      <c r="M231" s="593"/>
      <c r="N231" s="593"/>
      <c r="O231" s="593"/>
    </row>
    <row r="232" spans="3:15" ht="12.75">
      <c r="C232" s="592"/>
      <c r="D232" s="593"/>
      <c r="E232" s="593"/>
      <c r="F232" s="605"/>
      <c r="G232" s="605"/>
      <c r="H232" s="605"/>
      <c r="I232" s="604"/>
      <c r="J232" s="593"/>
      <c r="K232" s="593"/>
      <c r="L232" s="593"/>
      <c r="M232" s="593"/>
      <c r="N232" s="593"/>
      <c r="O232" s="593"/>
    </row>
    <row r="233" spans="1:15" ht="12.75">
      <c r="A233" s="592"/>
      <c r="B233" s="593"/>
      <c r="C233" s="631"/>
      <c r="D233" s="631"/>
      <c r="E233" s="631"/>
      <c r="F233" s="632"/>
      <c r="G233" s="633"/>
      <c r="H233" s="632"/>
      <c r="I233" s="633"/>
      <c r="J233" s="606"/>
      <c r="K233" s="593"/>
      <c r="L233" s="593"/>
      <c r="M233" s="593"/>
      <c r="N233" s="593"/>
      <c r="O233" s="593"/>
    </row>
    <row r="234" spans="1:15" ht="12.75">
      <c r="A234" s="592"/>
      <c r="C234" s="634"/>
      <c r="D234" s="634"/>
      <c r="E234" s="631"/>
      <c r="F234" s="605"/>
      <c r="G234" s="605"/>
      <c r="H234" s="605"/>
      <c r="I234" s="604"/>
      <c r="J234" s="593"/>
      <c r="K234" s="593"/>
      <c r="L234" s="593"/>
      <c r="M234" s="593"/>
      <c r="N234" s="593"/>
      <c r="O234" s="593"/>
    </row>
    <row r="235" spans="1:15" ht="12.75">
      <c r="A235" s="592"/>
      <c r="C235" s="634"/>
      <c r="D235" s="634"/>
      <c r="E235" s="631"/>
      <c r="F235" s="605"/>
      <c r="G235" s="605"/>
      <c r="H235" s="605"/>
      <c r="I235" s="604"/>
      <c r="J235" s="593"/>
      <c r="K235" s="606"/>
      <c r="L235" s="593"/>
      <c r="M235" s="593"/>
      <c r="N235" s="593"/>
      <c r="O235" s="593"/>
    </row>
    <row r="236" spans="1:15" ht="12.75">
      <c r="A236" s="592"/>
      <c r="C236" s="634"/>
      <c r="D236" s="634"/>
      <c r="E236" s="593"/>
      <c r="F236" s="605"/>
      <c r="G236" s="605"/>
      <c r="H236" s="605"/>
      <c r="I236" s="604"/>
      <c r="J236" s="593"/>
      <c r="K236" s="593"/>
      <c r="L236" s="606"/>
      <c r="M236" s="606"/>
      <c r="N236" s="593"/>
      <c r="O236" s="593"/>
    </row>
    <row r="237" spans="1:15" ht="12.75">
      <c r="A237" s="592"/>
      <c r="C237" s="634"/>
      <c r="D237" s="634"/>
      <c r="E237" s="593"/>
      <c r="F237" s="605"/>
      <c r="G237" s="605"/>
      <c r="H237" s="605"/>
      <c r="I237" s="604"/>
      <c r="J237" s="593"/>
      <c r="K237" s="593"/>
      <c r="L237" s="593"/>
      <c r="M237" s="593"/>
      <c r="N237" s="593"/>
      <c r="O237" s="593"/>
    </row>
    <row r="238" spans="1:15" ht="12.75">
      <c r="A238" s="592"/>
      <c r="C238" s="634"/>
      <c r="D238" s="634"/>
      <c r="E238" s="593"/>
      <c r="F238" s="605"/>
      <c r="G238" s="605"/>
      <c r="H238" s="605"/>
      <c r="I238" s="604"/>
      <c r="J238" s="593"/>
      <c r="K238" s="593"/>
      <c r="L238" s="593"/>
      <c r="M238" s="593"/>
      <c r="N238" s="593"/>
      <c r="O238" s="593"/>
    </row>
    <row r="239" spans="1:15" ht="12.75">
      <c r="A239" s="592"/>
      <c r="C239" s="634"/>
      <c r="D239" s="634"/>
      <c r="E239" s="593"/>
      <c r="F239" s="605"/>
      <c r="G239" s="605"/>
      <c r="H239" s="605"/>
      <c r="I239" s="604"/>
      <c r="J239" s="593"/>
      <c r="K239" s="593"/>
      <c r="L239" s="593"/>
      <c r="M239" s="593"/>
      <c r="N239" s="593"/>
      <c r="O239" s="593"/>
    </row>
    <row r="240" spans="3:15" ht="12.75">
      <c r="C240" s="592"/>
      <c r="F240" s="623"/>
      <c r="G240" s="599"/>
      <c r="H240" s="599"/>
      <c r="I240" s="599"/>
      <c r="J240" s="623"/>
      <c r="K240" s="593"/>
      <c r="L240" s="593"/>
      <c r="M240" s="593"/>
      <c r="N240" s="593"/>
      <c r="O240" s="593"/>
    </row>
    <row r="241" spans="3:15" ht="12.75">
      <c r="C241" s="595"/>
      <c r="F241" s="604"/>
      <c r="G241" s="608"/>
      <c r="H241" s="599"/>
      <c r="I241" s="608"/>
      <c r="J241" s="604"/>
      <c r="K241" s="593"/>
      <c r="L241" s="593"/>
      <c r="M241" s="593"/>
      <c r="N241" s="593"/>
      <c r="O241" s="593"/>
    </row>
    <row r="242" spans="6:15" ht="12.75">
      <c r="F242" s="607"/>
      <c r="G242" s="604"/>
      <c r="H242" s="604"/>
      <c r="I242" s="604"/>
      <c r="J242" s="607"/>
      <c r="K242" s="623"/>
      <c r="L242" s="593"/>
      <c r="M242" s="593"/>
      <c r="N242" s="593"/>
      <c r="O242" s="593"/>
    </row>
    <row r="243" spans="3:15" ht="12.75">
      <c r="C243" s="596"/>
      <c r="D243" s="593"/>
      <c r="E243" s="593"/>
      <c r="F243" s="606"/>
      <c r="G243" s="606"/>
      <c r="H243" s="606"/>
      <c r="I243" s="606"/>
      <c r="J243" s="593"/>
      <c r="K243" s="604"/>
      <c r="L243" s="597"/>
      <c r="M243" s="593"/>
      <c r="N243" s="593"/>
      <c r="O243" s="593"/>
    </row>
    <row r="244" spans="3:12" ht="12.75">
      <c r="C244" s="592"/>
      <c r="D244" s="593"/>
      <c r="E244" s="610"/>
      <c r="F244" s="605"/>
      <c r="G244" s="605"/>
      <c r="H244" s="606"/>
      <c r="I244" s="604"/>
      <c r="J244" s="606"/>
      <c r="K244" s="607"/>
      <c r="L244" s="623"/>
    </row>
    <row r="245" spans="3:11" ht="12.75">
      <c r="C245" s="592"/>
      <c r="D245" s="592"/>
      <c r="E245" s="610"/>
      <c r="F245" s="605"/>
      <c r="G245" s="605"/>
      <c r="H245" s="606"/>
      <c r="I245" s="604"/>
      <c r="J245" s="606"/>
      <c r="K245" s="604"/>
    </row>
    <row r="246" spans="3:12" ht="12.75">
      <c r="C246" s="592"/>
      <c r="F246" s="623"/>
      <c r="G246" s="605"/>
      <c r="H246" s="608"/>
      <c r="I246" s="604"/>
      <c r="K246" s="593"/>
      <c r="L246" s="623"/>
    </row>
    <row r="247" spans="3:12" ht="12.75">
      <c r="C247" s="592"/>
      <c r="F247" s="623"/>
      <c r="G247" s="605"/>
      <c r="H247" s="623"/>
      <c r="I247" s="604"/>
      <c r="K247" s="593"/>
      <c r="L247" s="593"/>
    </row>
    <row r="248" spans="3:12" ht="12.75">
      <c r="C248" s="592"/>
      <c r="F248" s="623"/>
      <c r="H248" s="623"/>
      <c r="L248" s="593"/>
    </row>
    <row r="249" spans="3:9" ht="12.75">
      <c r="C249" s="592"/>
      <c r="F249" s="623"/>
      <c r="G249" s="605"/>
      <c r="H249" s="623"/>
      <c r="I249" s="604"/>
    </row>
    <row r="250" spans="3:11" ht="12.75">
      <c r="C250" s="592"/>
      <c r="F250" s="623"/>
      <c r="G250" s="605"/>
      <c r="H250" s="623"/>
      <c r="I250" s="604"/>
      <c r="K250" s="597"/>
    </row>
    <row r="251" spans="3:11" ht="12.75">
      <c r="C251" s="592"/>
      <c r="F251" s="623"/>
      <c r="G251" s="605"/>
      <c r="H251" s="623"/>
      <c r="I251" s="604"/>
      <c r="K251" s="597"/>
    </row>
    <row r="252" spans="3:11" ht="12.75">
      <c r="C252" s="592"/>
      <c r="F252" s="623"/>
      <c r="G252" s="605"/>
      <c r="H252" s="623"/>
      <c r="I252" s="604"/>
      <c r="K252" s="597"/>
    </row>
    <row r="253" ht="12.75">
      <c r="K253" s="597"/>
    </row>
    <row r="254" spans="3:11" ht="12.75">
      <c r="C254" s="592"/>
      <c r="D254" s="593"/>
      <c r="E254" s="593"/>
      <c r="F254" s="594"/>
      <c r="G254" s="593"/>
      <c r="H254" s="593"/>
      <c r="I254" s="593"/>
      <c r="J254" s="592"/>
      <c r="K254" s="597"/>
    </row>
    <row r="255" spans="3:11" ht="12.75">
      <c r="C255" s="593"/>
      <c r="D255" s="593"/>
      <c r="E255" s="593"/>
      <c r="F255" s="594"/>
      <c r="G255" s="593"/>
      <c r="H255" s="593"/>
      <c r="I255" s="593"/>
      <c r="J255" s="593"/>
      <c r="K255" s="597"/>
    </row>
    <row r="256" spans="3:11" ht="12.75">
      <c r="C256" s="592"/>
      <c r="F256" s="623"/>
      <c r="G256" s="605"/>
      <c r="H256" s="623"/>
      <c r="I256" s="604"/>
      <c r="K256" s="597"/>
    </row>
    <row r="257" spans="3:11" ht="12.75">
      <c r="C257" s="592"/>
      <c r="F257" s="623"/>
      <c r="G257" s="605"/>
      <c r="H257" s="623"/>
      <c r="I257" s="604"/>
      <c r="K257" s="597"/>
    </row>
    <row r="258" spans="3:11" ht="12.75">
      <c r="C258" s="631"/>
      <c r="D258" s="631"/>
      <c r="E258" s="631"/>
      <c r="F258" s="635"/>
      <c r="G258" s="604"/>
      <c r="H258" s="632"/>
      <c r="I258" s="633"/>
      <c r="J258" s="606"/>
      <c r="K258" s="597"/>
    </row>
    <row r="259" spans="3:11" ht="12.75">
      <c r="C259" s="631"/>
      <c r="D259" s="631"/>
      <c r="E259" s="631"/>
      <c r="F259" s="635"/>
      <c r="G259" s="633"/>
      <c r="H259" s="632"/>
      <c r="I259" s="633"/>
      <c r="J259" s="606"/>
      <c r="K259" s="597"/>
    </row>
    <row r="260" spans="3:11" ht="12.75">
      <c r="C260" s="592"/>
      <c r="F260" s="623"/>
      <c r="G260" s="599"/>
      <c r="H260" s="599"/>
      <c r="I260" s="599"/>
      <c r="J260" s="623"/>
      <c r="K260" s="606"/>
    </row>
    <row r="261" spans="3:14" ht="12.75">
      <c r="C261" s="595"/>
      <c r="F261" s="604"/>
      <c r="G261" s="608"/>
      <c r="H261" s="599"/>
      <c r="I261" s="608"/>
      <c r="J261" s="604"/>
      <c r="K261" s="606"/>
      <c r="L261" s="606"/>
      <c r="M261" s="606"/>
      <c r="N261" s="606"/>
    </row>
    <row r="262" spans="6:14" ht="12.75">
      <c r="F262" s="623"/>
      <c r="G262" s="608"/>
      <c r="H262" s="604"/>
      <c r="I262" s="608"/>
      <c r="J262" s="623"/>
      <c r="K262" s="623"/>
      <c r="L262" s="606"/>
      <c r="M262" s="606"/>
      <c r="N262" s="606"/>
    </row>
    <row r="263" spans="3:11" ht="12.75">
      <c r="C263" s="596"/>
      <c r="F263" s="604"/>
      <c r="G263" s="604"/>
      <c r="H263" s="604"/>
      <c r="I263" s="604"/>
      <c r="J263" s="623"/>
      <c r="K263" s="604"/>
    </row>
    <row r="264" spans="3:11" ht="12.75">
      <c r="C264" s="636"/>
      <c r="D264" s="637"/>
      <c r="F264" s="604"/>
      <c r="G264" s="605"/>
      <c r="H264" s="604"/>
      <c r="I264" s="604"/>
      <c r="J264" s="623"/>
      <c r="K264" s="623"/>
    </row>
    <row r="265" spans="3:12" ht="12.75">
      <c r="C265" s="636"/>
      <c r="D265" s="637"/>
      <c r="F265" s="604"/>
      <c r="G265" s="605"/>
      <c r="H265" s="604"/>
      <c r="I265" s="604"/>
      <c r="J265" s="623"/>
      <c r="K265" s="623"/>
      <c r="L265" s="597"/>
    </row>
    <row r="266" spans="3:12" ht="12.75">
      <c r="C266" s="636"/>
      <c r="D266" s="637"/>
      <c r="F266" s="623"/>
      <c r="G266" s="605"/>
      <c r="H266" s="608"/>
      <c r="I266" s="604"/>
      <c r="J266" s="623"/>
      <c r="K266" s="604"/>
      <c r="L266" s="638"/>
    </row>
    <row r="267" spans="3:11" ht="12.75">
      <c r="C267" s="636"/>
      <c r="D267" s="637"/>
      <c r="F267" s="609"/>
      <c r="G267" s="605"/>
      <c r="H267" s="639"/>
      <c r="I267" s="604"/>
      <c r="K267" s="604"/>
    </row>
    <row r="268" spans="3:11" ht="12.75">
      <c r="C268" s="636"/>
      <c r="D268" s="637"/>
      <c r="F268" s="604"/>
      <c r="G268" s="605"/>
      <c r="H268" s="604"/>
      <c r="I268" s="604"/>
      <c r="J268" s="604"/>
      <c r="K268" s="623"/>
    </row>
    <row r="269" spans="3:11" ht="12.75">
      <c r="C269" s="636"/>
      <c r="D269" s="637"/>
      <c r="F269" s="604"/>
      <c r="G269" s="605"/>
      <c r="H269" s="604"/>
      <c r="I269" s="604"/>
      <c r="J269" s="604"/>
      <c r="K269" s="597"/>
    </row>
    <row r="270" spans="3:11" ht="12.75">
      <c r="C270" s="636"/>
      <c r="D270" s="640"/>
      <c r="E270" s="592"/>
      <c r="F270" s="608"/>
      <c r="G270" s="605"/>
      <c r="H270" s="608"/>
      <c r="I270" s="604"/>
      <c r="J270" s="608"/>
      <c r="K270" s="604"/>
    </row>
    <row r="271" spans="3:11" ht="12.75">
      <c r="C271" s="636"/>
      <c r="D271" s="637"/>
      <c r="E271" s="592"/>
      <c r="F271" s="608"/>
      <c r="G271" s="605"/>
      <c r="H271" s="608"/>
      <c r="I271" s="604"/>
      <c r="J271" s="608"/>
      <c r="K271" s="623"/>
    </row>
    <row r="272" spans="2:11" ht="12.75">
      <c r="B272" s="603"/>
      <c r="C272" s="636"/>
      <c r="D272" s="640"/>
      <c r="E272" s="592"/>
      <c r="F272" s="608"/>
      <c r="G272" s="605"/>
      <c r="H272" s="608"/>
      <c r="I272" s="604"/>
      <c r="J272" s="608"/>
      <c r="K272" s="617"/>
    </row>
    <row r="273" spans="2:11" ht="12.75">
      <c r="B273" s="603"/>
      <c r="C273" s="636"/>
      <c r="D273" s="640"/>
      <c r="E273" s="592"/>
      <c r="F273" s="608"/>
      <c r="G273" s="605"/>
      <c r="H273" s="608"/>
      <c r="I273" s="604"/>
      <c r="J273" s="608"/>
      <c r="K273" s="617"/>
    </row>
    <row r="274" spans="2:11" ht="12.75">
      <c r="B274" s="603"/>
      <c r="C274" s="636"/>
      <c r="D274" s="640"/>
      <c r="E274" s="592"/>
      <c r="F274" s="608"/>
      <c r="G274" s="605"/>
      <c r="H274" s="608"/>
      <c r="I274" s="604"/>
      <c r="J274" s="608"/>
      <c r="K274" s="617"/>
    </row>
    <row r="275" spans="2:11" ht="12.75">
      <c r="B275" s="603"/>
      <c r="C275" s="636"/>
      <c r="D275" s="640"/>
      <c r="E275" s="592"/>
      <c r="F275" s="608"/>
      <c r="G275" s="605"/>
      <c r="H275" s="608"/>
      <c r="I275" s="604"/>
      <c r="J275" s="608"/>
      <c r="K275" s="617"/>
    </row>
    <row r="276" spans="2:11" ht="12.75">
      <c r="B276" s="603"/>
      <c r="C276" s="636"/>
      <c r="D276" s="640"/>
      <c r="E276" s="592"/>
      <c r="F276" s="608"/>
      <c r="G276" s="605"/>
      <c r="H276" s="608"/>
      <c r="I276" s="604"/>
      <c r="J276" s="608"/>
      <c r="K276" s="617"/>
    </row>
    <row r="277" spans="3:11" ht="12.75">
      <c r="C277" s="641"/>
      <c r="D277" s="640"/>
      <c r="E277" s="610"/>
      <c r="F277" s="606"/>
      <c r="G277" s="605"/>
      <c r="H277" s="606"/>
      <c r="I277" s="604"/>
      <c r="J277" s="608"/>
      <c r="K277" s="617"/>
    </row>
    <row r="278" spans="3:11" ht="12.75">
      <c r="C278" s="592"/>
      <c r="F278" s="623"/>
      <c r="G278" s="599"/>
      <c r="H278" s="599"/>
      <c r="I278" s="599"/>
      <c r="J278" s="623"/>
      <c r="K278" s="617"/>
    </row>
    <row r="279" spans="3:11" ht="12.75">
      <c r="C279" s="595"/>
      <c r="F279" s="604"/>
      <c r="G279" s="608"/>
      <c r="H279" s="599"/>
      <c r="I279" s="608"/>
      <c r="J279" s="604"/>
      <c r="K279" s="617"/>
    </row>
    <row r="280" spans="3:11" ht="12.75">
      <c r="C280" s="592"/>
      <c r="D280" s="592"/>
      <c r="E280" s="592"/>
      <c r="F280" s="608"/>
      <c r="G280" s="605"/>
      <c r="H280" s="608"/>
      <c r="I280" s="604"/>
      <c r="J280" s="608"/>
      <c r="K280" s="623"/>
    </row>
    <row r="281" spans="3:11" ht="12.75">
      <c r="C281" s="596"/>
      <c r="D281" s="592"/>
      <c r="E281" s="592"/>
      <c r="F281" s="608"/>
      <c r="G281" s="605"/>
      <c r="H281" s="608"/>
      <c r="I281" s="604"/>
      <c r="J281" s="608"/>
      <c r="K281" s="604"/>
    </row>
    <row r="282" spans="6:11" ht="12.75">
      <c r="F282" s="608"/>
      <c r="G282" s="605"/>
      <c r="H282" s="608"/>
      <c r="I282" s="604"/>
      <c r="J282" s="608"/>
      <c r="K282" s="617"/>
    </row>
    <row r="283" spans="6:11" ht="12.75">
      <c r="F283" s="608"/>
      <c r="G283" s="605"/>
      <c r="H283" s="608"/>
      <c r="I283" s="604"/>
      <c r="J283" s="608"/>
      <c r="K283" s="604"/>
    </row>
    <row r="284" spans="6:11" ht="12.75">
      <c r="F284" s="614"/>
      <c r="G284" s="605"/>
      <c r="H284" s="614"/>
      <c r="I284" s="604"/>
      <c r="J284" s="604"/>
      <c r="K284" s="604"/>
    </row>
    <row r="285" spans="6:11" ht="12.75">
      <c r="F285" s="604"/>
      <c r="G285" s="605"/>
      <c r="H285" s="604"/>
      <c r="I285" s="604"/>
      <c r="J285" s="604"/>
      <c r="K285" s="604"/>
    </row>
    <row r="286" spans="6:11" ht="12.75">
      <c r="F286" s="604"/>
      <c r="G286" s="605"/>
      <c r="H286" s="604"/>
      <c r="I286" s="604"/>
      <c r="J286" s="604"/>
      <c r="K286" s="617"/>
    </row>
    <row r="287" spans="6:11" ht="12.75">
      <c r="F287" s="623"/>
      <c r="G287" s="599"/>
      <c r="H287" s="599"/>
      <c r="I287" s="599"/>
      <c r="J287" s="623"/>
      <c r="K287" s="604"/>
    </row>
    <row r="288" spans="3:11" ht="12.75">
      <c r="C288" s="596"/>
      <c r="F288" s="604"/>
      <c r="G288" s="608"/>
      <c r="H288" s="599"/>
      <c r="I288" s="608"/>
      <c r="J288" s="604"/>
      <c r="K288" s="604"/>
    </row>
    <row r="289" ht="12.75">
      <c r="K289" s="604"/>
    </row>
    <row r="290" spans="3:11" ht="12.75">
      <c r="C290" s="592"/>
      <c r="D290" s="593"/>
      <c r="E290" s="593"/>
      <c r="F290" s="594"/>
      <c r="G290" s="593"/>
      <c r="H290" s="593"/>
      <c r="I290" s="593"/>
      <c r="J290" s="592"/>
      <c r="K290" s="623"/>
    </row>
    <row r="291" spans="3:11" ht="12.75">
      <c r="C291" s="593"/>
      <c r="D291" s="593"/>
      <c r="E291" s="593"/>
      <c r="F291" s="594"/>
      <c r="G291" s="593"/>
      <c r="H291" s="593"/>
      <c r="I291" s="593"/>
      <c r="J291" s="593"/>
      <c r="K291" s="597"/>
    </row>
    <row r="292" spans="3:11" ht="12.75">
      <c r="C292" s="596"/>
      <c r="D292" s="592"/>
      <c r="E292" s="592"/>
      <c r="F292" s="608"/>
      <c r="G292" s="605"/>
      <c r="H292" s="608"/>
      <c r="I292" s="604"/>
      <c r="J292" s="608"/>
      <c r="K292" s="597"/>
    </row>
    <row r="293" spans="2:11" ht="12.75">
      <c r="B293" s="603"/>
      <c r="C293" s="625"/>
      <c r="D293" s="628"/>
      <c r="E293" s="629"/>
      <c r="F293" s="630"/>
      <c r="G293" s="605"/>
      <c r="H293" s="630"/>
      <c r="I293" s="604"/>
      <c r="J293" s="611"/>
      <c r="K293" s="597"/>
    </row>
    <row r="294" spans="2:11" ht="12.75">
      <c r="B294" s="603"/>
      <c r="C294" s="625"/>
      <c r="D294" s="628"/>
      <c r="E294" s="629"/>
      <c r="F294" s="630"/>
      <c r="G294" s="605"/>
      <c r="H294" s="630"/>
      <c r="I294" s="604"/>
      <c r="J294" s="611"/>
      <c r="K294" s="604"/>
    </row>
    <row r="295" spans="3:11" ht="12.75">
      <c r="C295" s="592"/>
      <c r="D295" s="593"/>
      <c r="E295" s="610"/>
      <c r="F295" s="606"/>
      <c r="G295" s="605"/>
      <c r="H295" s="606"/>
      <c r="I295" s="604"/>
      <c r="J295" s="606"/>
      <c r="K295" s="611"/>
    </row>
    <row r="296" spans="2:11" ht="12.75">
      <c r="B296" s="603"/>
      <c r="E296" s="607"/>
      <c r="F296" s="604"/>
      <c r="G296" s="605"/>
      <c r="H296" s="604"/>
      <c r="I296" s="604"/>
      <c r="J296" s="604"/>
      <c r="K296" s="611"/>
    </row>
    <row r="297" spans="6:11" ht="12.75">
      <c r="F297" s="597"/>
      <c r="G297" s="597"/>
      <c r="H297" s="597"/>
      <c r="I297" s="597"/>
      <c r="K297" s="593"/>
    </row>
    <row r="298" spans="6:10" ht="12.75">
      <c r="F298" s="623"/>
      <c r="G298" s="599"/>
      <c r="H298" s="599"/>
      <c r="I298" s="599"/>
      <c r="J298" s="623"/>
    </row>
    <row r="299" spans="3:10" ht="12.75">
      <c r="C299" s="596"/>
      <c r="F299" s="604"/>
      <c r="G299" s="608"/>
      <c r="H299" s="599"/>
      <c r="I299" s="608"/>
      <c r="J299" s="604"/>
    </row>
    <row r="300" spans="6:14" ht="12.75">
      <c r="F300" s="597"/>
      <c r="G300" s="597"/>
      <c r="H300" s="597"/>
      <c r="I300" s="597"/>
      <c r="K300" s="604"/>
      <c r="N300" s="597"/>
    </row>
    <row r="301" spans="3:14" ht="12.75">
      <c r="C301" s="595"/>
      <c r="F301" s="597"/>
      <c r="G301" s="597"/>
      <c r="H301" s="597"/>
      <c r="I301" s="597"/>
      <c r="K301" s="623"/>
      <c r="M301" s="597"/>
      <c r="N301" s="597"/>
    </row>
    <row r="302" spans="6:14" ht="12.75">
      <c r="F302" s="597"/>
      <c r="G302" s="597"/>
      <c r="H302" s="597"/>
      <c r="I302" s="597"/>
      <c r="M302" s="597"/>
      <c r="N302" s="597"/>
    </row>
    <row r="303" spans="3:14" ht="12.75">
      <c r="C303" s="592"/>
      <c r="F303" s="597"/>
      <c r="G303" s="597"/>
      <c r="H303" s="597"/>
      <c r="I303" s="597"/>
      <c r="K303" s="597"/>
      <c r="M303" s="597"/>
      <c r="N303" s="597"/>
    </row>
    <row r="304" spans="3:14" ht="12.75">
      <c r="C304" s="592"/>
      <c r="F304" s="597"/>
      <c r="G304" s="597"/>
      <c r="H304" s="597"/>
      <c r="I304" s="597"/>
      <c r="K304" s="597"/>
      <c r="M304" s="597"/>
      <c r="N304" s="597"/>
    </row>
    <row r="305" spans="3:14" ht="12.75">
      <c r="C305" s="592"/>
      <c r="F305" s="597"/>
      <c r="G305" s="597"/>
      <c r="H305" s="597"/>
      <c r="I305" s="597"/>
      <c r="K305" s="597"/>
      <c r="M305" s="597"/>
      <c r="N305" s="597"/>
    </row>
    <row r="306" spans="3:14" ht="12.75">
      <c r="C306" s="592"/>
      <c r="F306" s="597"/>
      <c r="G306" s="597"/>
      <c r="H306" s="597"/>
      <c r="I306" s="597"/>
      <c r="K306" s="597"/>
      <c r="M306" s="597"/>
      <c r="N306" s="597"/>
    </row>
    <row r="307" spans="3:14" ht="12.75">
      <c r="C307" s="592"/>
      <c r="F307" s="597"/>
      <c r="G307" s="597"/>
      <c r="H307" s="597"/>
      <c r="I307" s="597"/>
      <c r="K307" s="597"/>
      <c r="M307" s="597"/>
      <c r="N307" s="597"/>
    </row>
    <row r="308" spans="3:14" ht="12.75">
      <c r="C308" s="592"/>
      <c r="F308" s="597"/>
      <c r="G308" s="597"/>
      <c r="H308" s="597"/>
      <c r="I308" s="597"/>
      <c r="K308" s="597"/>
      <c r="M308" s="597"/>
      <c r="N308" s="597"/>
    </row>
    <row r="309" spans="6:14" ht="12.75">
      <c r="F309" s="597"/>
      <c r="G309" s="597"/>
      <c r="H309" s="597"/>
      <c r="I309" s="597"/>
      <c r="K309" s="597"/>
      <c r="M309" s="597"/>
      <c r="N309" s="597"/>
    </row>
    <row r="310" spans="6:14" ht="12.75">
      <c r="F310" s="597"/>
      <c r="G310" s="597"/>
      <c r="H310" s="597"/>
      <c r="I310" s="597"/>
      <c r="K310" s="597"/>
      <c r="M310" s="597"/>
      <c r="N310" s="597"/>
    </row>
    <row r="311" spans="6:14" ht="12.75">
      <c r="F311" s="597"/>
      <c r="G311" s="597"/>
      <c r="H311" s="597"/>
      <c r="I311" s="597"/>
      <c r="K311" s="597"/>
      <c r="M311" s="597"/>
      <c r="N311" s="597"/>
    </row>
    <row r="312" spans="6:14" ht="12.75">
      <c r="F312" s="597"/>
      <c r="G312" s="597"/>
      <c r="H312" s="597"/>
      <c r="I312" s="597"/>
      <c r="K312" s="597"/>
      <c r="M312" s="597"/>
      <c r="N312" s="597"/>
    </row>
    <row r="313" spans="6:14" ht="12.75">
      <c r="F313" s="597"/>
      <c r="G313" s="597"/>
      <c r="H313" s="597"/>
      <c r="I313" s="597"/>
      <c r="K313" s="597"/>
      <c r="M313" s="597"/>
      <c r="N313" s="597"/>
    </row>
    <row r="314" spans="6:14" ht="12.75">
      <c r="F314" s="597"/>
      <c r="G314" s="597"/>
      <c r="H314" s="597"/>
      <c r="I314" s="597"/>
      <c r="K314" s="597"/>
      <c r="M314" s="597"/>
      <c r="N314" s="597"/>
    </row>
    <row r="315" spans="6:14" ht="12.75">
      <c r="F315" s="597"/>
      <c r="G315" s="597"/>
      <c r="H315" s="597"/>
      <c r="I315" s="597"/>
      <c r="K315" s="597"/>
      <c r="M315" s="597"/>
      <c r="N315" s="597"/>
    </row>
    <row r="316" spans="6:14" ht="12.75">
      <c r="F316" s="597"/>
      <c r="G316" s="597"/>
      <c r="H316" s="597"/>
      <c r="I316" s="597"/>
      <c r="K316" s="597"/>
      <c r="M316" s="597"/>
      <c r="N316" s="597"/>
    </row>
    <row r="317" spans="6:14" ht="12.75">
      <c r="F317" s="597"/>
      <c r="G317" s="597"/>
      <c r="H317" s="597"/>
      <c r="I317" s="597"/>
      <c r="K317" s="597"/>
      <c r="M317" s="597"/>
      <c r="N317" s="597"/>
    </row>
    <row r="318" spans="6:14" ht="12.75">
      <c r="F318" s="597"/>
      <c r="G318" s="597"/>
      <c r="H318" s="597"/>
      <c r="I318" s="597"/>
      <c r="K318" s="597"/>
      <c r="M318" s="597"/>
      <c r="N318" s="597"/>
    </row>
    <row r="319" spans="6:14" ht="12.75">
      <c r="F319" s="597"/>
      <c r="G319" s="597"/>
      <c r="H319" s="597"/>
      <c r="I319" s="597"/>
      <c r="K319" s="597"/>
      <c r="M319" s="597"/>
      <c r="N319" s="597"/>
    </row>
    <row r="320" spans="6:14" ht="12.75">
      <c r="F320" s="597"/>
      <c r="G320" s="597"/>
      <c r="H320" s="597"/>
      <c r="I320" s="597"/>
      <c r="K320" s="597"/>
      <c r="M320" s="597"/>
      <c r="N320" s="597"/>
    </row>
    <row r="321" spans="6:14" ht="12.75">
      <c r="F321" s="597"/>
      <c r="G321" s="597"/>
      <c r="H321" s="597"/>
      <c r="I321" s="597"/>
      <c r="K321" s="597"/>
      <c r="M321" s="597"/>
      <c r="N321" s="597"/>
    </row>
    <row r="322" spans="6:14" ht="12.75">
      <c r="F322" s="597"/>
      <c r="G322" s="597"/>
      <c r="H322" s="597"/>
      <c r="I322" s="597"/>
      <c r="K322" s="597"/>
      <c r="M322" s="597"/>
      <c r="N322" s="597"/>
    </row>
    <row r="323" spans="6:14" ht="12.75">
      <c r="F323" s="597"/>
      <c r="G323" s="597"/>
      <c r="H323" s="597"/>
      <c r="I323" s="597"/>
      <c r="K323" s="597"/>
      <c r="M323" s="597"/>
      <c r="N323" s="597"/>
    </row>
    <row r="324" spans="6:14" ht="12.75">
      <c r="F324" s="597"/>
      <c r="G324" s="597"/>
      <c r="H324" s="597"/>
      <c r="I324" s="597"/>
      <c r="K324" s="597"/>
      <c r="M324" s="597"/>
      <c r="N324" s="597"/>
    </row>
    <row r="325" spans="6:14" ht="12.75">
      <c r="F325" s="597"/>
      <c r="G325" s="597"/>
      <c r="H325" s="597"/>
      <c r="I325" s="597"/>
      <c r="K325" s="597"/>
      <c r="M325" s="597"/>
      <c r="N325" s="597"/>
    </row>
    <row r="326" spans="6:14" ht="12.75">
      <c r="F326" s="597"/>
      <c r="G326" s="597"/>
      <c r="H326" s="597"/>
      <c r="I326" s="597"/>
      <c r="K326" s="597"/>
      <c r="M326" s="597"/>
      <c r="N326" s="597"/>
    </row>
    <row r="327" spans="6:14" ht="12.75">
      <c r="F327" s="597"/>
      <c r="G327" s="597"/>
      <c r="H327" s="597"/>
      <c r="I327" s="597"/>
      <c r="K327" s="597"/>
      <c r="M327" s="597"/>
      <c r="N327" s="597"/>
    </row>
    <row r="328" spans="6:14" ht="12.75">
      <c r="F328" s="597"/>
      <c r="G328" s="597"/>
      <c r="H328" s="597"/>
      <c r="I328" s="597"/>
      <c r="K328" s="597"/>
      <c r="M328" s="597"/>
      <c r="N328" s="597"/>
    </row>
    <row r="329" spans="3:14" ht="12.75">
      <c r="C329" s="596"/>
      <c r="J329" s="597"/>
      <c r="K329" s="597"/>
      <c r="M329" s="597"/>
      <c r="N329" s="597"/>
    </row>
    <row r="330" spans="6:14" ht="12.75">
      <c r="F330" s="597"/>
      <c r="G330" s="597"/>
      <c r="H330" s="604"/>
      <c r="I330" s="604"/>
      <c r="J330" s="597"/>
      <c r="K330" s="597"/>
      <c r="M330" s="597"/>
      <c r="N330" s="597"/>
    </row>
    <row r="331" spans="6:14" ht="12.75">
      <c r="F331" s="597"/>
      <c r="G331" s="597"/>
      <c r="H331" s="604"/>
      <c r="I331" s="604"/>
      <c r="J331" s="597"/>
      <c r="M331" s="597"/>
      <c r="N331" s="597"/>
    </row>
    <row r="332" spans="6:14" ht="12.75">
      <c r="F332" s="597"/>
      <c r="G332" s="597"/>
      <c r="H332" s="604"/>
      <c r="I332" s="604"/>
      <c r="J332" s="597"/>
      <c r="K332" s="597"/>
      <c r="M332" s="597"/>
      <c r="N332" s="597"/>
    </row>
    <row r="333" spans="6:14" ht="12.75">
      <c r="F333" s="597"/>
      <c r="G333" s="597"/>
      <c r="H333" s="604"/>
      <c r="I333" s="604"/>
      <c r="J333" s="597"/>
      <c r="K333" s="597"/>
      <c r="M333" s="597"/>
      <c r="N333" s="597"/>
    </row>
    <row r="334" spans="6:14" ht="12.75">
      <c r="F334" s="597"/>
      <c r="G334" s="597"/>
      <c r="H334" s="604"/>
      <c r="I334" s="604"/>
      <c r="J334" s="597"/>
      <c r="K334" s="597"/>
      <c r="M334" s="597"/>
      <c r="N334" s="597"/>
    </row>
    <row r="335" spans="6:14" ht="12.75">
      <c r="F335" s="597"/>
      <c r="G335" s="597"/>
      <c r="H335" s="604"/>
      <c r="I335" s="604"/>
      <c r="J335" s="597"/>
      <c r="M335" s="597"/>
      <c r="N335" s="597"/>
    </row>
    <row r="336" spans="6:14" ht="12.75">
      <c r="F336" s="597"/>
      <c r="G336" s="597"/>
      <c r="H336" s="604"/>
      <c r="I336" s="604"/>
      <c r="J336" s="597"/>
      <c r="M336" s="597"/>
      <c r="N336" s="597"/>
    </row>
    <row r="337" spans="3:14" ht="12.75">
      <c r="C337" s="596"/>
      <c r="I337" s="618"/>
      <c r="M337" s="597"/>
      <c r="N337" s="597"/>
    </row>
    <row r="338" ht="12.75">
      <c r="M338" s="597"/>
    </row>
    <row r="340" ht="12.75">
      <c r="K340" s="597"/>
    </row>
    <row r="341" ht="12.75">
      <c r="K341" s="597"/>
    </row>
    <row r="342" spans="7:11" ht="12.75">
      <c r="G342" s="607"/>
      <c r="H342" s="607"/>
      <c r="I342" s="607"/>
      <c r="K342" s="597"/>
    </row>
    <row r="343" spans="7:11" ht="12.75">
      <c r="G343" s="607"/>
      <c r="H343" s="607"/>
      <c r="I343" s="607"/>
      <c r="K343" s="597"/>
    </row>
    <row r="344" spans="7:11" ht="12.75">
      <c r="G344" s="607"/>
      <c r="H344" s="607"/>
      <c r="I344" s="607"/>
      <c r="K344" s="597"/>
    </row>
    <row r="345" spans="7:11" ht="12.75">
      <c r="G345" s="607"/>
      <c r="H345" s="607"/>
      <c r="I345" s="607"/>
      <c r="K345" s="597"/>
    </row>
    <row r="346" spans="7:11" ht="12.75">
      <c r="G346" s="607"/>
      <c r="H346" s="607"/>
      <c r="I346" s="607"/>
      <c r="K346" s="597"/>
    </row>
    <row r="347" spans="3:11" ht="12.75">
      <c r="C347" s="596"/>
      <c r="G347" s="607"/>
      <c r="H347" s="607"/>
      <c r="I347" s="607"/>
      <c r="K347" s="597"/>
    </row>
    <row r="348" spans="7:11" ht="12.75">
      <c r="G348" s="607"/>
      <c r="H348" s="607"/>
      <c r="I348" s="607"/>
      <c r="K348" s="597"/>
    </row>
    <row r="349" spans="7:11" ht="12.75">
      <c r="G349" s="607"/>
      <c r="H349" s="607"/>
      <c r="I349" s="607"/>
      <c r="K349" s="597"/>
    </row>
    <row r="350" spans="7:12" ht="12.75">
      <c r="G350" s="607"/>
      <c r="H350" s="607"/>
      <c r="I350" s="607"/>
      <c r="K350" s="597"/>
      <c r="L350" s="597"/>
    </row>
    <row r="351" spans="11:14" ht="12.75">
      <c r="K351" s="597"/>
      <c r="L351" s="597"/>
      <c r="N351" s="597"/>
    </row>
    <row r="352" spans="3:14" ht="12.75">
      <c r="C352" s="592"/>
      <c r="D352" s="593"/>
      <c r="E352" s="593"/>
      <c r="F352" s="594"/>
      <c r="G352" s="593"/>
      <c r="H352" s="593"/>
      <c r="I352" s="593"/>
      <c r="J352" s="592"/>
      <c r="K352" s="597"/>
      <c r="N352" s="597"/>
    </row>
    <row r="353" spans="3:14" ht="12.75">
      <c r="C353" s="593"/>
      <c r="D353" s="593"/>
      <c r="E353" s="593"/>
      <c r="F353" s="594"/>
      <c r="G353" s="593"/>
      <c r="H353" s="593"/>
      <c r="I353" s="593"/>
      <c r="J353" s="593"/>
      <c r="K353" s="597"/>
      <c r="N353" s="597"/>
    </row>
    <row r="354" spans="7:14" ht="12.75">
      <c r="G354" s="607"/>
      <c r="H354" s="607"/>
      <c r="I354" s="607"/>
      <c r="K354" s="597"/>
      <c r="L354" s="597"/>
      <c r="N354" s="597"/>
    </row>
    <row r="355" spans="1:14" ht="12.75">
      <c r="A355" s="595"/>
      <c r="B355" s="593"/>
      <c r="C355" s="595"/>
      <c r="D355" s="593"/>
      <c r="E355" s="593"/>
      <c r="F355" s="593"/>
      <c r="G355" s="642"/>
      <c r="H355" s="593"/>
      <c r="I355" s="607"/>
      <c r="K355" s="597"/>
      <c r="L355" s="597"/>
      <c r="N355" s="597"/>
    </row>
    <row r="356" spans="1:14" ht="12.75">
      <c r="A356" s="595"/>
      <c r="B356" s="593"/>
      <c r="C356" s="593"/>
      <c r="D356" s="593"/>
      <c r="E356" s="593"/>
      <c r="F356" s="593"/>
      <c r="G356" s="642"/>
      <c r="H356" s="593"/>
      <c r="K356" s="597"/>
      <c r="L356" s="597"/>
      <c r="N356" s="597"/>
    </row>
    <row r="357" spans="1:14" ht="12.75">
      <c r="A357" s="595"/>
      <c r="B357" s="593"/>
      <c r="D357" s="605"/>
      <c r="E357" s="605"/>
      <c r="F357" s="593"/>
      <c r="G357" s="642"/>
      <c r="H357" s="593"/>
      <c r="I357" s="597"/>
      <c r="K357" s="597"/>
      <c r="L357" s="597"/>
      <c r="N357" s="597"/>
    </row>
    <row r="358" spans="2:14" ht="12.75">
      <c r="B358" s="639"/>
      <c r="C358" s="592"/>
      <c r="D358" s="592"/>
      <c r="E358" s="593"/>
      <c r="F358" s="592"/>
      <c r="G358" s="642"/>
      <c r="H358" s="593"/>
      <c r="K358" s="597"/>
      <c r="L358" s="597"/>
      <c r="N358" s="597"/>
    </row>
    <row r="359" spans="1:14" ht="12.75">
      <c r="A359" s="593"/>
      <c r="B359" s="594"/>
      <c r="C359" s="593"/>
      <c r="D359" s="593"/>
      <c r="E359" s="593"/>
      <c r="F359" s="593"/>
      <c r="G359" s="642"/>
      <c r="H359" s="593"/>
      <c r="K359" s="597"/>
      <c r="N359" s="597"/>
    </row>
    <row r="360" spans="2:11" ht="12.75">
      <c r="B360" s="605"/>
      <c r="C360" s="605"/>
      <c r="D360" s="605"/>
      <c r="E360" s="604"/>
      <c r="F360" s="606"/>
      <c r="G360" s="642"/>
      <c r="H360" s="593"/>
      <c r="I360" s="609"/>
      <c r="K360" s="597"/>
    </row>
    <row r="361" spans="2:12" ht="12.75">
      <c r="B361" s="599"/>
      <c r="C361" s="605"/>
      <c r="D361" s="605"/>
      <c r="E361" s="605"/>
      <c r="F361" s="642"/>
      <c r="G361" s="642"/>
      <c r="H361" s="593"/>
      <c r="I361" s="597"/>
      <c r="J361" s="597"/>
      <c r="K361" s="597"/>
      <c r="L361" s="597"/>
    </row>
    <row r="362" spans="1:12" ht="12.75">
      <c r="A362" s="593"/>
      <c r="B362" s="605"/>
      <c r="C362" s="605"/>
      <c r="D362" s="605"/>
      <c r="E362" s="605"/>
      <c r="F362" s="642"/>
      <c r="G362" s="642"/>
      <c r="H362" s="593"/>
      <c r="I362" s="597"/>
      <c r="J362" s="597"/>
      <c r="K362" s="597"/>
      <c r="L362" s="597"/>
    </row>
    <row r="363" spans="1:12" ht="12.75">
      <c r="A363" s="593"/>
      <c r="B363" s="605"/>
      <c r="C363" s="605"/>
      <c r="D363" s="605"/>
      <c r="E363" s="605"/>
      <c r="F363" s="642"/>
      <c r="G363" s="642"/>
      <c r="H363" s="593"/>
      <c r="I363" s="597"/>
      <c r="J363" s="597"/>
      <c r="K363" s="597"/>
      <c r="L363" s="638"/>
    </row>
    <row r="364" spans="1:12" ht="12.75">
      <c r="A364" s="595"/>
      <c r="B364" s="593"/>
      <c r="C364" s="593"/>
      <c r="D364" s="593"/>
      <c r="E364" s="593"/>
      <c r="F364" s="593"/>
      <c r="G364" s="642"/>
      <c r="H364" s="593"/>
      <c r="I364" s="597"/>
      <c r="J364" s="597"/>
      <c r="K364" s="597"/>
      <c r="L364" s="638"/>
    </row>
    <row r="365" spans="1:11" ht="12.75">
      <c r="A365" s="595"/>
      <c r="B365" s="593"/>
      <c r="C365" s="593"/>
      <c r="D365" s="593"/>
      <c r="E365" s="593"/>
      <c r="F365" s="593"/>
      <c r="G365" s="642"/>
      <c r="H365" s="593"/>
      <c r="I365" s="597"/>
      <c r="J365" s="597"/>
      <c r="K365" s="597"/>
    </row>
    <row r="366" spans="1:17" ht="12.75">
      <c r="A366" s="595"/>
      <c r="B366" s="593"/>
      <c r="C366" s="593"/>
      <c r="D366" s="593"/>
      <c r="E366" s="593"/>
      <c r="F366" s="593"/>
      <c r="G366" s="642"/>
      <c r="H366" s="593"/>
      <c r="I366" s="597"/>
      <c r="J366" s="597"/>
      <c r="K366" s="597"/>
      <c r="Q366" s="596"/>
    </row>
    <row r="367" spans="2:12" ht="12.75">
      <c r="B367" s="639"/>
      <c r="C367" s="593"/>
      <c r="D367" s="593"/>
      <c r="E367" s="593"/>
      <c r="F367" s="592"/>
      <c r="G367" s="642"/>
      <c r="H367" s="593"/>
      <c r="I367" s="597"/>
      <c r="J367" s="597"/>
      <c r="L367" s="597"/>
    </row>
    <row r="368" spans="1:12" ht="12.75">
      <c r="A368" s="593"/>
      <c r="B368" s="594"/>
      <c r="C368" s="593"/>
      <c r="D368" s="593"/>
      <c r="E368" s="593"/>
      <c r="F368" s="593"/>
      <c r="G368" s="642"/>
      <c r="H368" s="642"/>
      <c r="I368" s="597"/>
      <c r="J368" s="597"/>
      <c r="L368" s="597"/>
    </row>
    <row r="369" spans="2:12" ht="12.75">
      <c r="B369" s="605"/>
      <c r="C369" s="605"/>
      <c r="D369" s="605"/>
      <c r="E369" s="604"/>
      <c r="F369" s="606"/>
      <c r="G369" s="642"/>
      <c r="H369" s="642"/>
      <c r="I369" s="597"/>
      <c r="J369" s="597"/>
      <c r="K369" s="597"/>
      <c r="L369" s="597"/>
    </row>
    <row r="370" spans="2:12" ht="12.75">
      <c r="B370" s="599"/>
      <c r="C370" s="605"/>
      <c r="D370" s="605"/>
      <c r="E370" s="605"/>
      <c r="F370" s="642"/>
      <c r="G370" s="642"/>
      <c r="H370" s="642"/>
      <c r="I370" s="597"/>
      <c r="J370" s="597"/>
      <c r="K370" s="597"/>
      <c r="L370" s="597"/>
    </row>
    <row r="371" spans="1:12" ht="12.75">
      <c r="A371" s="593"/>
      <c r="B371" s="605"/>
      <c r="C371" s="608"/>
      <c r="D371" s="606"/>
      <c r="E371" s="604"/>
      <c r="F371" s="606"/>
      <c r="G371" s="606"/>
      <c r="H371" s="642"/>
      <c r="L371" s="597"/>
    </row>
    <row r="372" spans="1:12" ht="12.75">
      <c r="A372" s="593"/>
      <c r="B372" s="605"/>
      <c r="C372" s="608"/>
      <c r="D372" s="606"/>
      <c r="E372" s="604"/>
      <c r="F372" s="606"/>
      <c r="G372" s="606"/>
      <c r="H372" s="642"/>
      <c r="L372" s="597"/>
    </row>
    <row r="373" spans="1:12" ht="12.75">
      <c r="A373" s="593"/>
      <c r="B373" s="605"/>
      <c r="C373" s="608"/>
      <c r="D373" s="606"/>
      <c r="E373" s="604"/>
      <c r="F373" s="606"/>
      <c r="G373" s="606"/>
      <c r="H373" s="642"/>
      <c r="I373" s="597"/>
      <c r="J373" s="597"/>
      <c r="L373" s="597"/>
    </row>
    <row r="374" spans="1:12" ht="12.75">
      <c r="A374" s="593"/>
      <c r="B374" s="605"/>
      <c r="C374" s="608"/>
      <c r="D374" s="606"/>
      <c r="E374" s="604"/>
      <c r="F374" s="606"/>
      <c r="G374" s="606"/>
      <c r="H374" s="642"/>
      <c r="L374" s="597"/>
    </row>
    <row r="375" spans="1:12" ht="12.75">
      <c r="A375" s="593"/>
      <c r="B375" s="605"/>
      <c r="C375" s="608"/>
      <c r="D375" s="606"/>
      <c r="E375" s="604"/>
      <c r="F375" s="606"/>
      <c r="G375" s="606"/>
      <c r="H375" s="642"/>
      <c r="L375" s="597"/>
    </row>
    <row r="376" spans="1:12" ht="12.75">
      <c r="A376" s="595"/>
      <c r="B376" s="593"/>
      <c r="C376" s="593"/>
      <c r="D376" s="593"/>
      <c r="E376" s="593"/>
      <c r="F376" s="606"/>
      <c r="G376" s="606"/>
      <c r="H376" s="642"/>
      <c r="L376" s="597"/>
    </row>
    <row r="377" spans="1:17" ht="12.75">
      <c r="A377" s="595"/>
      <c r="B377" s="593"/>
      <c r="C377" s="593"/>
      <c r="D377" s="593"/>
      <c r="E377" s="593"/>
      <c r="F377" s="592"/>
      <c r="G377" s="593"/>
      <c r="H377" s="642"/>
      <c r="L377" s="597"/>
      <c r="Q377" s="596"/>
    </row>
    <row r="378" spans="1:12" ht="12.75">
      <c r="A378" s="595"/>
      <c r="B378" s="593"/>
      <c r="C378" s="593"/>
      <c r="D378" s="593"/>
      <c r="E378" s="593"/>
      <c r="F378" s="593"/>
      <c r="G378" s="593"/>
      <c r="H378" s="642"/>
      <c r="I378" s="597"/>
      <c r="J378" s="597"/>
      <c r="L378" s="597"/>
    </row>
    <row r="379" spans="2:12" ht="12.75">
      <c r="B379" s="639"/>
      <c r="C379" s="593"/>
      <c r="D379" s="593"/>
      <c r="E379" s="593"/>
      <c r="F379" s="606"/>
      <c r="G379" s="606"/>
      <c r="H379" s="642"/>
      <c r="I379" s="597"/>
      <c r="J379" s="597"/>
      <c r="L379" s="597"/>
    </row>
    <row r="380" spans="1:12" ht="12.75">
      <c r="A380" s="593"/>
      <c r="B380" s="594"/>
      <c r="C380" s="593"/>
      <c r="D380" s="593"/>
      <c r="E380" s="593"/>
      <c r="F380" s="606"/>
      <c r="G380" s="593"/>
      <c r="H380" s="593"/>
      <c r="I380" s="597"/>
      <c r="J380" s="597"/>
      <c r="L380" s="597"/>
    </row>
    <row r="381" spans="2:10" ht="12.75">
      <c r="B381" s="605"/>
      <c r="C381" s="605"/>
      <c r="D381" s="605"/>
      <c r="E381" s="604"/>
      <c r="F381" s="606"/>
      <c r="G381" s="593"/>
      <c r="H381" s="593"/>
      <c r="I381" s="597"/>
      <c r="J381" s="597"/>
    </row>
    <row r="382" spans="2:10" ht="12.75">
      <c r="B382" s="599"/>
      <c r="C382" s="605"/>
      <c r="D382" s="605"/>
      <c r="E382" s="605"/>
      <c r="F382" s="606"/>
      <c r="G382" s="593"/>
      <c r="H382" s="593"/>
      <c r="I382" s="597"/>
      <c r="J382" s="597"/>
    </row>
    <row r="383" spans="6:10" ht="12.75">
      <c r="F383" s="597"/>
      <c r="G383" s="597"/>
      <c r="H383" s="597"/>
      <c r="I383" s="597"/>
      <c r="J383" s="597"/>
    </row>
    <row r="384" spans="6:10" ht="12.75">
      <c r="F384" s="597"/>
      <c r="G384" s="597"/>
      <c r="H384" s="597"/>
      <c r="I384" s="597"/>
      <c r="J384" s="597"/>
    </row>
    <row r="385" spans="6:10" ht="12.75">
      <c r="F385" s="597"/>
      <c r="G385" s="597"/>
      <c r="H385" s="597"/>
      <c r="I385" s="597"/>
      <c r="J385" s="597"/>
    </row>
    <row r="386" spans="6:11" ht="12.75">
      <c r="F386" s="597"/>
      <c r="G386" s="597"/>
      <c r="H386" s="597"/>
      <c r="I386" s="597"/>
      <c r="J386" s="597"/>
      <c r="K386" s="597"/>
    </row>
    <row r="387" spans="6:10" ht="12.75">
      <c r="F387" s="597"/>
      <c r="G387" s="597"/>
      <c r="H387" s="597"/>
      <c r="I387" s="597"/>
      <c r="J387" s="597"/>
    </row>
    <row r="388" spans="3:21" ht="12.75">
      <c r="C388" s="596"/>
      <c r="D388" s="596"/>
      <c r="E388" s="596"/>
      <c r="F388" s="596"/>
      <c r="G388" s="596"/>
      <c r="H388" s="596"/>
      <c r="I388" s="596"/>
      <c r="J388" s="596"/>
      <c r="U388" s="607"/>
    </row>
    <row r="389" spans="12:21" ht="12.75">
      <c r="L389" s="597"/>
      <c r="U389" s="607"/>
    </row>
    <row r="390" spans="3:21" ht="12.75">
      <c r="C390" s="596"/>
      <c r="F390" s="597"/>
      <c r="G390" s="597"/>
      <c r="H390" s="597"/>
      <c r="I390" s="597"/>
      <c r="J390" s="597"/>
      <c r="K390" s="597"/>
      <c r="L390" s="597"/>
      <c r="U390" s="607"/>
    </row>
    <row r="391" spans="6:21" ht="12.75">
      <c r="F391" s="597"/>
      <c r="G391" s="597"/>
      <c r="H391" s="597"/>
      <c r="I391" s="597"/>
      <c r="J391" s="597"/>
      <c r="L391" s="597"/>
      <c r="U391" s="607"/>
    </row>
    <row r="392" spans="6:21" ht="12.75">
      <c r="F392" s="597"/>
      <c r="G392" s="597"/>
      <c r="H392" s="597"/>
      <c r="I392" s="597"/>
      <c r="J392" s="597"/>
      <c r="L392" s="597"/>
      <c r="U392" s="607"/>
    </row>
    <row r="393" spans="6:21" ht="12.75">
      <c r="F393" s="597"/>
      <c r="G393" s="597"/>
      <c r="H393" s="597"/>
      <c r="I393" s="597"/>
      <c r="J393" s="597"/>
      <c r="K393" s="597"/>
      <c r="L393" s="597"/>
      <c r="U393" s="607"/>
    </row>
    <row r="394" spans="6:21" ht="12.75">
      <c r="F394" s="597"/>
      <c r="G394" s="597"/>
      <c r="H394" s="597"/>
      <c r="I394" s="597"/>
      <c r="J394" s="597"/>
      <c r="K394" s="597"/>
      <c r="U394" s="607"/>
    </row>
    <row r="395" spans="6:21" ht="12.75">
      <c r="F395" s="597"/>
      <c r="G395" s="597"/>
      <c r="H395" s="597"/>
      <c r="I395" s="597"/>
      <c r="J395" s="597"/>
      <c r="K395" s="597"/>
      <c r="T395" s="609"/>
      <c r="U395" s="607"/>
    </row>
    <row r="396" spans="6:21" ht="12.75">
      <c r="F396" s="597"/>
      <c r="G396" s="597"/>
      <c r="H396" s="597"/>
      <c r="I396" s="597"/>
      <c r="J396" s="597"/>
      <c r="K396" s="597"/>
      <c r="U396" s="607"/>
    </row>
    <row r="397" spans="6:21" ht="12.75">
      <c r="F397" s="597"/>
      <c r="G397" s="597"/>
      <c r="H397" s="597"/>
      <c r="I397" s="597"/>
      <c r="J397" s="597"/>
      <c r="K397" s="597"/>
      <c r="U397" s="643"/>
    </row>
    <row r="398" spans="8:12" ht="12.75">
      <c r="H398" s="596"/>
      <c r="K398" s="597"/>
      <c r="L398" s="597"/>
    </row>
    <row r="399" spans="11:12" ht="12.75">
      <c r="K399" s="597"/>
      <c r="L399" s="597"/>
    </row>
    <row r="400" spans="6:12" ht="12.75">
      <c r="F400" s="609"/>
      <c r="G400" s="609"/>
      <c r="H400" s="644"/>
      <c r="I400" s="609"/>
      <c r="K400" s="597"/>
      <c r="L400" s="597"/>
    </row>
    <row r="401" spans="3:12" ht="12.75">
      <c r="C401" s="596"/>
      <c r="F401" s="609"/>
      <c r="G401" s="609"/>
      <c r="H401" s="644"/>
      <c r="I401" s="609"/>
      <c r="K401" s="597"/>
      <c r="L401" s="597"/>
    </row>
    <row r="402" spans="6:12" ht="12.75">
      <c r="F402" s="609"/>
      <c r="G402" s="609"/>
      <c r="H402" s="644"/>
      <c r="I402" s="609"/>
      <c r="K402" s="597"/>
      <c r="L402" s="597"/>
    </row>
    <row r="403" spans="6:12" ht="12.75">
      <c r="F403" s="609"/>
      <c r="G403" s="609"/>
      <c r="H403" s="609"/>
      <c r="I403" s="644"/>
      <c r="L403" s="597"/>
    </row>
    <row r="404" spans="6:12" ht="12.75">
      <c r="F404" s="609"/>
      <c r="G404" s="609"/>
      <c r="H404" s="644"/>
      <c r="I404" s="609"/>
      <c r="L404" s="597"/>
    </row>
    <row r="405" spans="6:12" ht="12.75">
      <c r="F405" s="609"/>
      <c r="G405" s="609"/>
      <c r="H405" s="644"/>
      <c r="I405" s="609"/>
      <c r="K405" s="597"/>
      <c r="L405" s="597"/>
    </row>
    <row r="406" spans="6:12" ht="12.75">
      <c r="F406" s="609"/>
      <c r="G406" s="609"/>
      <c r="H406" s="644"/>
      <c r="I406" s="609"/>
      <c r="L406" s="597"/>
    </row>
    <row r="407" ht="12.75">
      <c r="L407" s="597"/>
    </row>
    <row r="408" ht="12.75">
      <c r="L408" s="597"/>
    </row>
    <row r="409" ht="12.75">
      <c r="C409" s="596"/>
    </row>
    <row r="410" ht="12.75">
      <c r="K410" s="597"/>
    </row>
    <row r="411" ht="12.75">
      <c r="K411" s="597"/>
    </row>
    <row r="412" spans="8:11" ht="12.75">
      <c r="H412" s="597"/>
      <c r="I412" s="597"/>
      <c r="J412" s="597"/>
      <c r="K412" s="597"/>
    </row>
    <row r="413" spans="6:11" ht="12.75">
      <c r="F413" s="597"/>
      <c r="G413" s="597"/>
      <c r="H413" s="597"/>
      <c r="I413" s="597"/>
      <c r="J413" s="597"/>
      <c r="K413" s="597"/>
    </row>
    <row r="414" spans="6:11" ht="12.75">
      <c r="F414" s="597"/>
      <c r="G414" s="597"/>
      <c r="H414" s="597"/>
      <c r="I414" s="597"/>
      <c r="J414" s="597"/>
      <c r="K414" s="597"/>
    </row>
    <row r="415" spans="6:11" ht="12.75">
      <c r="F415" s="597"/>
      <c r="G415" s="597"/>
      <c r="H415" s="597"/>
      <c r="I415" s="597"/>
      <c r="J415" s="597"/>
      <c r="K415" s="597"/>
    </row>
    <row r="416" spans="6:11" ht="12.75">
      <c r="F416" s="597"/>
      <c r="G416" s="597"/>
      <c r="H416" s="597"/>
      <c r="I416" s="597"/>
      <c r="J416" s="597"/>
      <c r="K416" s="597"/>
    </row>
    <row r="417" spans="6:11" ht="12.75">
      <c r="F417" s="597"/>
      <c r="G417" s="597"/>
      <c r="H417" s="597"/>
      <c r="I417" s="597"/>
      <c r="J417" s="597"/>
      <c r="K417" s="597"/>
    </row>
    <row r="418" spans="6:11" ht="12.75">
      <c r="F418" s="597"/>
      <c r="G418" s="597"/>
      <c r="H418" s="597"/>
      <c r="I418" s="597"/>
      <c r="J418" s="597"/>
      <c r="K418" s="597"/>
    </row>
    <row r="419" spans="6:11" ht="12.75">
      <c r="F419" s="597"/>
      <c r="G419" s="597"/>
      <c r="H419" s="597"/>
      <c r="I419" s="597"/>
      <c r="J419" s="597"/>
      <c r="K419" s="597"/>
    </row>
    <row r="420" spans="6:10" ht="12.75">
      <c r="F420" s="597"/>
      <c r="G420" s="597"/>
      <c r="H420" s="597"/>
      <c r="I420" s="597"/>
      <c r="J420" s="597"/>
    </row>
    <row r="421" spans="6:12" ht="12.75">
      <c r="F421" s="597"/>
      <c r="G421" s="597"/>
      <c r="H421" s="597"/>
      <c r="I421" s="597"/>
      <c r="J421" s="597"/>
      <c r="L421" s="597"/>
    </row>
    <row r="422" spans="6:12" ht="12.75">
      <c r="F422" s="597"/>
      <c r="G422" s="597"/>
      <c r="H422" s="597"/>
      <c r="I422" s="597"/>
      <c r="J422" s="597"/>
      <c r="K422" s="597"/>
      <c r="L422" s="597"/>
    </row>
    <row r="423" spans="6:12" ht="12.75">
      <c r="F423" s="597"/>
      <c r="G423" s="597"/>
      <c r="H423" s="597"/>
      <c r="I423" s="597"/>
      <c r="J423" s="597"/>
      <c r="K423" s="597"/>
      <c r="L423" s="597"/>
    </row>
    <row r="424" spans="6:12" ht="12.75">
      <c r="F424" s="597"/>
      <c r="G424" s="597"/>
      <c r="H424" s="597"/>
      <c r="I424" s="597"/>
      <c r="J424" s="597"/>
      <c r="K424" s="597"/>
      <c r="L424" s="597"/>
    </row>
    <row r="425" spans="6:12" ht="12.75">
      <c r="F425" s="597"/>
      <c r="G425" s="597"/>
      <c r="H425" s="597"/>
      <c r="I425" s="597"/>
      <c r="J425" s="597"/>
      <c r="K425" s="597"/>
      <c r="L425" s="597"/>
    </row>
    <row r="426" spans="6:12" ht="12.75">
      <c r="F426" s="597"/>
      <c r="G426" s="597"/>
      <c r="H426" s="597"/>
      <c r="I426" s="597"/>
      <c r="J426" s="597"/>
      <c r="K426" s="597"/>
      <c r="L426" s="597"/>
    </row>
    <row r="427" spans="6:12" ht="12.75">
      <c r="F427" s="597"/>
      <c r="G427" s="597"/>
      <c r="H427" s="597"/>
      <c r="I427" s="597"/>
      <c r="J427" s="597"/>
      <c r="K427" s="597"/>
      <c r="L427" s="597"/>
    </row>
    <row r="428" spans="6:12" ht="12.75">
      <c r="F428" s="597"/>
      <c r="G428" s="597"/>
      <c r="H428" s="597"/>
      <c r="I428" s="597"/>
      <c r="J428" s="597"/>
      <c r="K428" s="597"/>
      <c r="L428" s="597"/>
    </row>
    <row r="429" spans="6:12" ht="12.75">
      <c r="F429" s="597"/>
      <c r="G429" s="597"/>
      <c r="H429" s="597"/>
      <c r="I429" s="597"/>
      <c r="J429" s="597"/>
      <c r="K429" s="597"/>
      <c r="L429" s="597"/>
    </row>
    <row r="430" spans="6:12" ht="12.75">
      <c r="F430" s="597"/>
      <c r="G430" s="597"/>
      <c r="H430" s="597"/>
      <c r="I430" s="597"/>
      <c r="J430" s="597"/>
      <c r="L430" s="597"/>
    </row>
    <row r="431" spans="3:12" ht="12.75">
      <c r="C431" s="596"/>
      <c r="I431" s="596"/>
      <c r="L431" s="597"/>
    </row>
    <row r="432" ht="12.75">
      <c r="L432" s="597"/>
    </row>
    <row r="433" ht="12.75">
      <c r="L433" s="597"/>
    </row>
    <row r="434" ht="12.75">
      <c r="L434" s="597"/>
    </row>
    <row r="435" ht="12.75">
      <c r="L435" s="597"/>
    </row>
    <row r="436" ht="12.75">
      <c r="L436" s="597"/>
    </row>
    <row r="437" ht="12.75">
      <c r="L437" s="597"/>
    </row>
    <row r="438" ht="12.75">
      <c r="L438" s="597"/>
    </row>
    <row r="439" ht="12.75">
      <c r="L439" s="597"/>
    </row>
    <row r="440" ht="12.75">
      <c r="L440" s="597"/>
    </row>
    <row r="441" ht="12.75">
      <c r="L441" s="597"/>
    </row>
    <row r="444" ht="12.75">
      <c r="K444" s="597"/>
    </row>
    <row r="446" ht="12.75">
      <c r="K446" s="597"/>
    </row>
    <row r="447" spans="7:11" ht="12.75">
      <c r="G447" s="607"/>
      <c r="H447" s="607"/>
      <c r="I447" s="607"/>
      <c r="K447" s="597"/>
    </row>
    <row r="448" spans="7:11" ht="12.75">
      <c r="G448" s="607"/>
      <c r="H448" s="607"/>
      <c r="I448" s="607"/>
      <c r="K448" s="597"/>
    </row>
    <row r="449" spans="7:11" ht="12.75">
      <c r="G449" s="607"/>
      <c r="H449" s="607"/>
      <c r="I449" s="607"/>
      <c r="K449" s="597"/>
    </row>
    <row r="450" spans="7:11" ht="12.75">
      <c r="G450" s="607"/>
      <c r="H450" s="607"/>
      <c r="I450" s="607"/>
      <c r="K450" s="597"/>
    </row>
    <row r="451" spans="7:11" ht="12.75">
      <c r="G451" s="607"/>
      <c r="H451" s="607"/>
      <c r="I451" s="607"/>
      <c r="K451" s="597"/>
    </row>
    <row r="452" spans="7:11" ht="12.75">
      <c r="G452" s="607"/>
      <c r="H452" s="607"/>
      <c r="I452" s="607"/>
      <c r="K452" s="597"/>
    </row>
    <row r="453" spans="7:11" ht="12.75">
      <c r="G453" s="607"/>
      <c r="H453" s="607"/>
      <c r="I453" s="607"/>
      <c r="K453" s="597"/>
    </row>
    <row r="454" spans="7:11" ht="12.75">
      <c r="G454" s="607"/>
      <c r="H454" s="607"/>
      <c r="I454" s="607"/>
      <c r="K454" s="597"/>
    </row>
    <row r="455" spans="7:11" ht="12.75">
      <c r="G455" s="607"/>
      <c r="H455" s="607"/>
      <c r="I455" s="607"/>
      <c r="K455" s="597"/>
    </row>
    <row r="456" spans="7:11" ht="12.75">
      <c r="G456" s="607"/>
      <c r="H456" s="607"/>
      <c r="I456" s="607"/>
      <c r="K456" s="597"/>
    </row>
    <row r="457" spans="7:11" ht="12.75">
      <c r="G457" s="607"/>
      <c r="H457" s="607"/>
      <c r="I457" s="607"/>
      <c r="K457" s="597"/>
    </row>
    <row r="458" spans="3:12" ht="12.75">
      <c r="C458" s="596"/>
      <c r="G458" s="643"/>
      <c r="H458" s="607"/>
      <c r="I458" s="607"/>
      <c r="K458" s="597"/>
      <c r="L458" s="597"/>
    </row>
    <row r="459" spans="11:12" ht="12.75">
      <c r="K459" s="597"/>
      <c r="L459" s="597"/>
    </row>
    <row r="460" ht="12.75">
      <c r="K460" s="597"/>
    </row>
    <row r="461" ht="12.75">
      <c r="K461" s="597"/>
    </row>
    <row r="462" ht="12.75">
      <c r="K462" s="597"/>
    </row>
    <row r="463" ht="12.75">
      <c r="K463" s="597"/>
    </row>
    <row r="464" ht="12.75">
      <c r="K464" s="597"/>
    </row>
    <row r="465" ht="12.75">
      <c r="K465" s="597"/>
    </row>
    <row r="468" ht="12.75">
      <c r="L468" s="597"/>
    </row>
    <row r="469" ht="12.75">
      <c r="L469" s="597"/>
    </row>
    <row r="477" ht="12.75">
      <c r="L477" s="597"/>
    </row>
    <row r="478" ht="12.75">
      <c r="L478" s="597"/>
    </row>
    <row r="479" ht="12.75">
      <c r="L479" s="597"/>
    </row>
    <row r="480" ht="12.75">
      <c r="L480" s="597"/>
    </row>
    <row r="481" ht="12.75">
      <c r="L481" s="597"/>
    </row>
    <row r="482" ht="12.75">
      <c r="L482" s="597"/>
    </row>
    <row r="483" ht="12.75">
      <c r="L483" s="597"/>
    </row>
    <row r="484" ht="12.75">
      <c r="L484" s="597"/>
    </row>
    <row r="485" ht="12.75">
      <c r="L485" s="597"/>
    </row>
    <row r="486" ht="12.75">
      <c r="L486" s="597"/>
    </row>
    <row r="487" ht="12.75">
      <c r="L487" s="597"/>
    </row>
    <row r="488" ht="12.75">
      <c r="L488" s="597"/>
    </row>
    <row r="489" ht="12.75">
      <c r="L489" s="597"/>
    </row>
    <row r="507" ht="12.75">
      <c r="L507" s="597"/>
    </row>
    <row r="508" ht="12.75">
      <c r="L508" s="597"/>
    </row>
  </sheetData>
  <sheetProtection/>
  <printOptions/>
  <pageMargins left="0.7874015748031497" right="0.7874015748031497" top="0.984251968503937" bottom="0.984251968503937" header="0.4921259845" footer="0.49212598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30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.25390625" style="645" customWidth="1"/>
    <col min="2" max="2" width="11.375" style="645" customWidth="1"/>
    <col min="3" max="3" width="54.875" style="645" customWidth="1"/>
    <col min="4" max="4" width="5.625" style="645" customWidth="1"/>
    <col min="5" max="5" width="8.125" style="645" customWidth="1"/>
    <col min="6" max="6" width="10.75390625" style="645" customWidth="1"/>
    <col min="7" max="7" width="13.375" style="645" customWidth="1"/>
    <col min="8" max="8" width="11.625" style="645" customWidth="1"/>
    <col min="9" max="9" width="12.00390625" style="645" customWidth="1"/>
    <col min="10" max="10" width="9.625" style="645" customWidth="1"/>
    <col min="11" max="16384" width="9.125" style="645" customWidth="1"/>
  </cols>
  <sheetData>
    <row r="1" ht="12.75">
      <c r="I1" s="645" t="s">
        <v>573</v>
      </c>
    </row>
    <row r="2" spans="1:10" ht="12.75">
      <c r="A2" s="645" t="s">
        <v>574</v>
      </c>
      <c r="B2" s="645" t="s">
        <v>575</v>
      </c>
      <c r="C2" s="646" t="s">
        <v>576</v>
      </c>
      <c r="D2" s="647" t="s">
        <v>577</v>
      </c>
      <c r="E2" s="647" t="s">
        <v>578</v>
      </c>
      <c r="F2" s="648" t="s">
        <v>579</v>
      </c>
      <c r="G2" s="647" t="s">
        <v>579</v>
      </c>
      <c r="H2" s="647" t="s">
        <v>580</v>
      </c>
      <c r="I2" s="647" t="s">
        <v>581</v>
      </c>
      <c r="J2" s="646"/>
    </row>
    <row r="3" spans="3:10" ht="12.75">
      <c r="C3" s="647"/>
      <c r="D3" s="647"/>
      <c r="E3" s="647"/>
      <c r="F3" s="648" t="s">
        <v>582</v>
      </c>
      <c r="G3" s="647" t="s">
        <v>583</v>
      </c>
      <c r="H3" s="647" t="s">
        <v>584</v>
      </c>
      <c r="I3" s="647" t="s">
        <v>585</v>
      </c>
      <c r="J3" s="647"/>
    </row>
    <row r="4" spans="3:10" ht="12.75">
      <c r="C4" s="647"/>
      <c r="D4" s="647"/>
      <c r="E4" s="647"/>
      <c r="F4" s="647"/>
      <c r="G4" s="647"/>
      <c r="H4" s="647"/>
      <c r="I4" s="647"/>
      <c r="J4" s="647"/>
    </row>
    <row r="5" spans="1:10" ht="12.75">
      <c r="A5" s="645" t="s">
        <v>586</v>
      </c>
      <c r="C5" s="649" t="s">
        <v>587</v>
      </c>
      <c r="D5" s="647"/>
      <c r="E5" s="647"/>
      <c r="F5" s="647"/>
      <c r="G5" s="647"/>
      <c r="H5" s="647"/>
      <c r="I5" s="647"/>
      <c r="J5" s="647"/>
    </row>
    <row r="6" spans="3:10" ht="12.75">
      <c r="C6" s="649" t="s">
        <v>588</v>
      </c>
      <c r="D6" s="647"/>
      <c r="E6" s="647"/>
      <c r="F6" s="647"/>
      <c r="G6" s="647"/>
      <c r="H6" s="647"/>
      <c r="I6" s="647"/>
      <c r="J6" s="647"/>
    </row>
    <row r="7" spans="3:10" ht="12.75">
      <c r="C7" s="649" t="s">
        <v>1640</v>
      </c>
      <c r="D7" s="647"/>
      <c r="E7" s="647"/>
      <c r="F7" s="647"/>
      <c r="G7" s="647"/>
      <c r="H7" s="647"/>
      <c r="I7" s="647"/>
      <c r="J7" s="647"/>
    </row>
    <row r="8" spans="3:10" ht="12.75">
      <c r="C8" s="649"/>
      <c r="D8" s="647"/>
      <c r="E8" s="647"/>
      <c r="F8" s="647"/>
      <c r="G8" s="647"/>
      <c r="H8" s="647"/>
      <c r="I8" s="647"/>
      <c r="J8" s="647"/>
    </row>
    <row r="9" spans="3:10" ht="12.75">
      <c r="C9" s="650" t="s">
        <v>590</v>
      </c>
      <c r="J9" s="651"/>
    </row>
    <row r="10" spans="3:10" ht="12.75">
      <c r="C10" s="647"/>
      <c r="D10" s="647"/>
      <c r="E10" s="647"/>
      <c r="F10" s="647"/>
      <c r="G10" s="647"/>
      <c r="H10" s="647"/>
      <c r="I10" s="647"/>
      <c r="J10" s="647"/>
    </row>
    <row r="11" spans="1:10" ht="12.75">
      <c r="A11" s="645" t="s">
        <v>591</v>
      </c>
      <c r="C11" s="645" t="s">
        <v>592</v>
      </c>
      <c r="D11" s="647"/>
      <c r="E11" s="647"/>
      <c r="F11" s="647"/>
      <c r="G11" s="652">
        <f>H63</f>
        <v>0</v>
      </c>
      <c r="H11" s="647"/>
      <c r="I11" s="647"/>
      <c r="J11" s="647"/>
    </row>
    <row r="12" spans="1:10" ht="12.75">
      <c r="A12" s="645" t="s">
        <v>593</v>
      </c>
      <c r="C12" s="645" t="s">
        <v>594</v>
      </c>
      <c r="D12" s="647"/>
      <c r="E12" s="647"/>
      <c r="F12" s="647"/>
      <c r="G12" s="652">
        <f>H88</f>
        <v>0</v>
      </c>
      <c r="H12" s="647"/>
      <c r="I12" s="647"/>
      <c r="J12" s="647"/>
    </row>
    <row r="13" spans="1:10" ht="12.75">
      <c r="A13" s="645" t="s">
        <v>595</v>
      </c>
      <c r="C13" s="645" t="s">
        <v>596</v>
      </c>
      <c r="D13" s="647"/>
      <c r="E13" s="647"/>
      <c r="F13" s="647"/>
      <c r="G13" s="652">
        <f>H99</f>
        <v>0</v>
      </c>
      <c r="H13" s="647"/>
      <c r="I13" s="647"/>
      <c r="J13" s="647"/>
    </row>
    <row r="14" spans="1:10" ht="12.75">
      <c r="A14" s="645" t="s">
        <v>597</v>
      </c>
      <c r="C14" s="645" t="s">
        <v>1641</v>
      </c>
      <c r="D14" s="647"/>
      <c r="E14" s="647"/>
      <c r="F14" s="647"/>
      <c r="G14" s="652">
        <f>H138</f>
        <v>0</v>
      </c>
      <c r="H14" s="647"/>
      <c r="I14" s="647"/>
      <c r="J14" s="647"/>
    </row>
    <row r="15" spans="1:10" ht="12.75">
      <c r="A15" s="645" t="s">
        <v>599</v>
      </c>
      <c r="C15" s="645" t="s">
        <v>684</v>
      </c>
      <c r="D15" s="647"/>
      <c r="E15" s="647"/>
      <c r="F15" s="647"/>
      <c r="G15" s="652">
        <f>H130</f>
        <v>0</v>
      </c>
      <c r="H15" s="647"/>
      <c r="I15" s="647"/>
      <c r="J15" s="647"/>
    </row>
    <row r="16" spans="3:10" ht="12.75">
      <c r="C16" s="645" t="s">
        <v>598</v>
      </c>
      <c r="D16" s="647"/>
      <c r="E16" s="647"/>
      <c r="F16" s="647"/>
      <c r="G16" s="652">
        <f>H155</f>
        <v>0</v>
      </c>
      <c r="H16" s="647"/>
      <c r="I16" s="647"/>
      <c r="J16" s="647"/>
    </row>
    <row r="17" spans="1:10" ht="12.75">
      <c r="A17" s="645" t="s">
        <v>600</v>
      </c>
      <c r="C17" s="645" t="s">
        <v>1686</v>
      </c>
      <c r="D17" s="647"/>
      <c r="E17" s="647"/>
      <c r="F17" s="647"/>
      <c r="G17" s="652">
        <f>I170</f>
        <v>0</v>
      </c>
      <c r="H17" s="647"/>
      <c r="I17" s="647"/>
      <c r="J17" s="647"/>
    </row>
    <row r="18" spans="1:10" ht="12.75">
      <c r="A18" s="645" t="s">
        <v>612</v>
      </c>
      <c r="C18" s="645" t="s">
        <v>601</v>
      </c>
      <c r="D18" s="647"/>
      <c r="E18" s="647"/>
      <c r="F18" s="647"/>
      <c r="G18" s="652">
        <f>I170</f>
        <v>0</v>
      </c>
      <c r="H18" s="647"/>
      <c r="I18" s="647"/>
      <c r="J18" s="647"/>
    </row>
    <row r="19" spans="3:7" ht="12.75">
      <c r="C19" s="650" t="s">
        <v>602</v>
      </c>
      <c r="G19" s="653">
        <f>SUM(G11:G18)</f>
        <v>0</v>
      </c>
    </row>
    <row r="21" spans="3:7" ht="12.75">
      <c r="C21" s="649" t="s">
        <v>603</v>
      </c>
      <c r="G21" s="654">
        <f>I180</f>
        <v>0</v>
      </c>
    </row>
    <row r="23" spans="3:7" s="686" customFormat="1" ht="15">
      <c r="C23" s="687" t="s">
        <v>604</v>
      </c>
      <c r="G23" s="688">
        <f>G19+G21</f>
        <v>0</v>
      </c>
    </row>
    <row r="30" spans="3:10" ht="12.75">
      <c r="C30" s="650"/>
      <c r="J30" s="651"/>
    </row>
    <row r="31" spans="3:10" ht="12.75">
      <c r="C31" s="650"/>
      <c r="J31" s="651"/>
    </row>
    <row r="32" spans="3:10" ht="12.75">
      <c r="C32" s="650"/>
      <c r="J32" s="651"/>
    </row>
    <row r="33" spans="3:10" ht="12.75">
      <c r="C33" s="650"/>
      <c r="J33" s="651"/>
    </row>
    <row r="34" spans="3:10" ht="12.75">
      <c r="C34" s="650"/>
      <c r="J34" s="651"/>
    </row>
    <row r="35" spans="3:10" ht="12.75">
      <c r="C35" s="650"/>
      <c r="J35" s="651"/>
    </row>
    <row r="36" spans="3:10" ht="12.75">
      <c r="C36" s="650"/>
      <c r="J36" s="651"/>
    </row>
    <row r="37" ht="12.75">
      <c r="I37" s="645" t="s">
        <v>605</v>
      </c>
    </row>
    <row r="38" spans="1:9" ht="12.75">
      <c r="A38" s="645" t="s">
        <v>574</v>
      </c>
      <c r="B38" s="645" t="s">
        <v>575</v>
      </c>
      <c r="C38" s="645" t="s">
        <v>606</v>
      </c>
      <c r="D38" s="645" t="s">
        <v>577</v>
      </c>
      <c r="E38" s="645" t="s">
        <v>578</v>
      </c>
      <c r="F38" s="645" t="s">
        <v>1684</v>
      </c>
      <c r="G38" s="645" t="s">
        <v>1684</v>
      </c>
      <c r="H38" s="645" t="s">
        <v>1685</v>
      </c>
      <c r="I38" s="645" t="s">
        <v>607</v>
      </c>
    </row>
    <row r="39" spans="6:9" ht="12.75">
      <c r="F39" s="645" t="s">
        <v>1063</v>
      </c>
      <c r="G39" s="645" t="s">
        <v>1064</v>
      </c>
      <c r="H39" s="645" t="s">
        <v>1063</v>
      </c>
      <c r="I39" s="645" t="s">
        <v>1064</v>
      </c>
    </row>
    <row r="40" spans="3:10" ht="12.75">
      <c r="C40" s="602" t="s">
        <v>608</v>
      </c>
      <c r="J40" s="647"/>
    </row>
    <row r="41" ht="12.75">
      <c r="C41" s="650" t="s">
        <v>609</v>
      </c>
    </row>
    <row r="42" spans="1:9" ht="12.75">
      <c r="A42" s="645" t="s">
        <v>591</v>
      </c>
      <c r="B42" s="603" t="s">
        <v>610</v>
      </c>
      <c r="C42" s="645" t="s">
        <v>685</v>
      </c>
      <c r="D42" s="645" t="s">
        <v>276</v>
      </c>
      <c r="E42" s="645">
        <v>80</v>
      </c>
      <c r="F42" s="655"/>
      <c r="G42" s="656">
        <f aca="true" t="shared" si="0" ref="G42:G59">E42*F42</f>
        <v>0</v>
      </c>
      <c r="H42" s="655"/>
      <c r="I42" s="655">
        <f aca="true" t="shared" si="1" ref="I42:I59">E42*H42</f>
        <v>0</v>
      </c>
    </row>
    <row r="43" spans="1:11" ht="12.75">
      <c r="A43" s="645" t="s">
        <v>593</v>
      </c>
      <c r="B43" s="603" t="s">
        <v>672</v>
      </c>
      <c r="C43" s="645" t="s">
        <v>686</v>
      </c>
      <c r="D43" s="645" t="s">
        <v>276</v>
      </c>
      <c r="E43" s="645">
        <v>45</v>
      </c>
      <c r="F43" s="655"/>
      <c r="G43" s="656">
        <f t="shared" si="0"/>
        <v>0</v>
      </c>
      <c r="H43" s="655"/>
      <c r="I43" s="655">
        <f t="shared" si="1"/>
        <v>0</v>
      </c>
      <c r="J43" s="657"/>
      <c r="K43" s="658"/>
    </row>
    <row r="44" spans="1:11" ht="12.75">
      <c r="A44" s="645" t="s">
        <v>595</v>
      </c>
      <c r="B44" s="603" t="s">
        <v>672</v>
      </c>
      <c r="C44" s="645" t="s">
        <v>673</v>
      </c>
      <c r="D44" s="645" t="s">
        <v>276</v>
      </c>
      <c r="E44" s="645">
        <v>6</v>
      </c>
      <c r="F44" s="655"/>
      <c r="G44" s="656">
        <f>E44*F44</f>
        <v>0</v>
      </c>
      <c r="H44" s="655"/>
      <c r="I44" s="655">
        <f>E44*H44</f>
        <v>0</v>
      </c>
      <c r="J44" s="657"/>
      <c r="K44" s="658"/>
    </row>
    <row r="45" spans="1:9" ht="12.75">
      <c r="A45" s="645" t="s">
        <v>597</v>
      </c>
      <c r="B45" s="645" t="s">
        <v>687</v>
      </c>
      <c r="C45" s="645" t="s">
        <v>688</v>
      </c>
      <c r="D45" s="645" t="s">
        <v>276</v>
      </c>
      <c r="E45" s="645">
        <v>80</v>
      </c>
      <c r="F45" s="659"/>
      <c r="G45" s="656">
        <f t="shared" si="0"/>
        <v>0</v>
      </c>
      <c r="H45" s="659"/>
      <c r="I45" s="655">
        <f t="shared" si="1"/>
        <v>0</v>
      </c>
    </row>
    <row r="46" spans="1:9" ht="12.75">
      <c r="A46" s="645" t="s">
        <v>599</v>
      </c>
      <c r="B46" s="645" t="s">
        <v>687</v>
      </c>
      <c r="C46" s="645" t="s">
        <v>689</v>
      </c>
      <c r="D46" s="645" t="s">
        <v>276</v>
      </c>
      <c r="E46" s="645">
        <v>60</v>
      </c>
      <c r="F46" s="659"/>
      <c r="G46" s="656">
        <f>E46*F46</f>
        <v>0</v>
      </c>
      <c r="H46" s="659"/>
      <c r="I46" s="655">
        <f>E46*H46</f>
        <v>0</v>
      </c>
    </row>
    <row r="47" spans="1:9" ht="12.75">
      <c r="A47" s="645" t="s">
        <v>600</v>
      </c>
      <c r="B47" s="645" t="s">
        <v>687</v>
      </c>
      <c r="C47" s="645" t="s">
        <v>690</v>
      </c>
      <c r="D47" s="645" t="s">
        <v>615</v>
      </c>
      <c r="E47" s="645">
        <v>40</v>
      </c>
      <c r="F47" s="659"/>
      <c r="G47" s="656">
        <f>E47*F47</f>
        <v>0</v>
      </c>
      <c r="H47" s="659"/>
      <c r="I47" s="655">
        <f>E47*H47</f>
        <v>0</v>
      </c>
    </row>
    <row r="48" spans="1:9" ht="12.75">
      <c r="A48" s="645" t="s">
        <v>612</v>
      </c>
      <c r="B48" s="645" t="s">
        <v>687</v>
      </c>
      <c r="C48" s="645" t="s">
        <v>691</v>
      </c>
      <c r="D48" s="645" t="s">
        <v>615</v>
      </c>
      <c r="E48" s="645">
        <v>1</v>
      </c>
      <c r="F48" s="659"/>
      <c r="G48" s="656">
        <f t="shared" si="0"/>
        <v>0</v>
      </c>
      <c r="H48" s="659"/>
      <c r="I48" s="655"/>
    </row>
    <row r="49" spans="1:10" ht="12.75">
      <c r="A49" s="645" t="s">
        <v>616</v>
      </c>
      <c r="B49" s="603" t="s">
        <v>674</v>
      </c>
      <c r="C49" s="645" t="s">
        <v>692</v>
      </c>
      <c r="D49" s="645" t="s">
        <v>615</v>
      </c>
      <c r="E49" s="645">
        <v>16</v>
      </c>
      <c r="F49" s="655"/>
      <c r="G49" s="656">
        <f t="shared" si="0"/>
        <v>0</v>
      </c>
      <c r="H49" s="655"/>
      <c r="I49" s="655">
        <f t="shared" si="1"/>
        <v>0</v>
      </c>
      <c r="J49" s="647"/>
    </row>
    <row r="50" spans="1:10" ht="12.75">
      <c r="A50" s="645" t="s">
        <v>649</v>
      </c>
      <c r="B50" s="603" t="s">
        <v>693</v>
      </c>
      <c r="C50" s="645" t="s">
        <v>694</v>
      </c>
      <c r="D50" s="645" t="s">
        <v>615</v>
      </c>
      <c r="E50" s="645">
        <v>2</v>
      </c>
      <c r="F50" s="655"/>
      <c r="G50" s="656">
        <f t="shared" si="0"/>
        <v>0</v>
      </c>
      <c r="H50" s="655"/>
      <c r="I50" s="655">
        <f t="shared" si="1"/>
        <v>0</v>
      </c>
      <c r="J50" s="647"/>
    </row>
    <row r="51" spans="1:9" ht="12.75">
      <c r="A51" s="645" t="s">
        <v>619</v>
      </c>
      <c r="B51" s="603" t="s">
        <v>613</v>
      </c>
      <c r="C51" s="645" t="s">
        <v>695</v>
      </c>
      <c r="D51" s="645" t="s">
        <v>615</v>
      </c>
      <c r="E51" s="645">
        <v>11</v>
      </c>
      <c r="F51" s="655"/>
      <c r="G51" s="656">
        <f t="shared" si="0"/>
        <v>0</v>
      </c>
      <c r="H51" s="655"/>
      <c r="I51" s="655">
        <f t="shared" si="1"/>
        <v>0</v>
      </c>
    </row>
    <row r="52" spans="1:9" ht="12.75">
      <c r="A52" s="645" t="s">
        <v>622</v>
      </c>
      <c r="B52" s="603" t="s">
        <v>613</v>
      </c>
      <c r="C52" s="645" t="s">
        <v>614</v>
      </c>
      <c r="D52" s="645" t="s">
        <v>615</v>
      </c>
      <c r="E52" s="645">
        <v>2</v>
      </c>
      <c r="F52" s="655"/>
      <c r="G52" s="656">
        <f>E52*F52</f>
        <v>0</v>
      </c>
      <c r="H52" s="655"/>
      <c r="I52" s="655">
        <f>E52*H52</f>
        <v>0</v>
      </c>
    </row>
    <row r="53" spans="1:9" ht="12.75">
      <c r="A53" s="645" t="s">
        <v>625</v>
      </c>
      <c r="B53" s="603" t="s">
        <v>613</v>
      </c>
      <c r="C53" s="645" t="s">
        <v>696</v>
      </c>
      <c r="D53" s="645" t="s">
        <v>615</v>
      </c>
      <c r="E53" s="645">
        <v>4</v>
      </c>
      <c r="F53" s="655"/>
      <c r="G53" s="656">
        <f>E53*F53</f>
        <v>0</v>
      </c>
      <c r="H53" s="655"/>
      <c r="I53" s="655">
        <f>E53*H53</f>
        <v>0</v>
      </c>
    </row>
    <row r="54" spans="1:9" ht="12.75">
      <c r="A54" s="645" t="s">
        <v>627</v>
      </c>
      <c r="B54" s="603" t="s">
        <v>617</v>
      </c>
      <c r="C54" s="645" t="s">
        <v>618</v>
      </c>
      <c r="D54" s="645" t="s">
        <v>276</v>
      </c>
      <c r="E54" s="660">
        <v>1560</v>
      </c>
      <c r="F54" s="655"/>
      <c r="G54" s="656">
        <f t="shared" si="0"/>
        <v>0</v>
      </c>
      <c r="H54" s="655"/>
      <c r="I54" s="655">
        <f t="shared" si="1"/>
        <v>0</v>
      </c>
    </row>
    <row r="55" spans="1:9" ht="12.75">
      <c r="A55" s="645" t="s">
        <v>630</v>
      </c>
      <c r="B55" s="603" t="s">
        <v>620</v>
      </c>
      <c r="C55" s="645" t="s">
        <v>697</v>
      </c>
      <c r="D55" s="645" t="s">
        <v>615</v>
      </c>
      <c r="E55" s="645">
        <v>11</v>
      </c>
      <c r="F55" s="655"/>
      <c r="G55" s="656">
        <f t="shared" si="0"/>
        <v>0</v>
      </c>
      <c r="H55" s="655"/>
      <c r="I55" s="655">
        <f t="shared" si="1"/>
        <v>0</v>
      </c>
    </row>
    <row r="56" spans="1:9" ht="12.75">
      <c r="A56" s="645" t="s">
        <v>632</v>
      </c>
      <c r="B56" s="603" t="s">
        <v>620</v>
      </c>
      <c r="C56" s="645" t="s">
        <v>621</v>
      </c>
      <c r="D56" s="645" t="s">
        <v>615</v>
      </c>
      <c r="E56" s="645">
        <v>2</v>
      </c>
      <c r="F56" s="655"/>
      <c r="G56" s="656">
        <f>E56*F56</f>
        <v>0</v>
      </c>
      <c r="H56" s="655"/>
      <c r="I56" s="655">
        <f>E56*H56</f>
        <v>0</v>
      </c>
    </row>
    <row r="57" spans="1:10" ht="12.75">
      <c r="A57" s="645" t="s">
        <v>698</v>
      </c>
      <c r="B57" s="603" t="s">
        <v>623</v>
      </c>
      <c r="C57" s="645" t="s">
        <v>624</v>
      </c>
      <c r="D57" s="645" t="s">
        <v>615</v>
      </c>
      <c r="E57" s="645">
        <v>24</v>
      </c>
      <c r="F57" s="655"/>
      <c r="G57" s="656">
        <f t="shared" si="0"/>
        <v>0</v>
      </c>
      <c r="H57" s="655"/>
      <c r="I57" s="655">
        <f t="shared" si="1"/>
        <v>0</v>
      </c>
      <c r="J57" s="660"/>
    </row>
    <row r="58" spans="1:10" ht="12.75">
      <c r="A58" s="645" t="s">
        <v>699</v>
      </c>
      <c r="B58" s="603" t="s">
        <v>623</v>
      </c>
      <c r="C58" s="645" t="s">
        <v>626</v>
      </c>
      <c r="D58" s="645" t="s">
        <v>615</v>
      </c>
      <c r="E58" s="645">
        <v>24</v>
      </c>
      <c r="F58" s="655"/>
      <c r="G58" s="656">
        <f t="shared" si="0"/>
        <v>0</v>
      </c>
      <c r="H58" s="655"/>
      <c r="I58" s="655">
        <f t="shared" si="1"/>
        <v>0</v>
      </c>
      <c r="J58" s="651"/>
    </row>
    <row r="59" spans="1:10" ht="12.75">
      <c r="A59" s="646" t="s">
        <v>700</v>
      </c>
      <c r="B59" s="603" t="s">
        <v>628</v>
      </c>
      <c r="C59" s="646" t="s">
        <v>629</v>
      </c>
      <c r="D59" s="647" t="s">
        <v>615</v>
      </c>
      <c r="E59" s="647">
        <v>24</v>
      </c>
      <c r="F59" s="656"/>
      <c r="G59" s="656">
        <f t="shared" si="0"/>
        <v>0</v>
      </c>
      <c r="H59" s="656"/>
      <c r="I59" s="655">
        <f t="shared" si="1"/>
        <v>0</v>
      </c>
      <c r="J59" s="656"/>
    </row>
    <row r="60" spans="1:10" ht="12.75">
      <c r="A60" s="646" t="s">
        <v>701</v>
      </c>
      <c r="B60" s="603" t="s">
        <v>623</v>
      </c>
      <c r="C60" s="646" t="s">
        <v>631</v>
      </c>
      <c r="D60" s="647" t="s">
        <v>615</v>
      </c>
      <c r="E60" s="647">
        <v>13</v>
      </c>
      <c r="F60" s="658"/>
      <c r="G60" s="656">
        <f>E60*F60</f>
        <v>0</v>
      </c>
      <c r="H60" s="658"/>
      <c r="I60" s="655">
        <f>E60*H60</f>
        <v>0</v>
      </c>
      <c r="J60" s="647"/>
    </row>
    <row r="61" spans="1:10" ht="12.75">
      <c r="A61" s="646" t="s">
        <v>702</v>
      </c>
      <c r="B61" s="647" t="s">
        <v>633</v>
      </c>
      <c r="C61" s="646" t="s">
        <v>634</v>
      </c>
      <c r="D61" s="646" t="s">
        <v>615</v>
      </c>
      <c r="E61" s="647">
        <v>1</v>
      </c>
      <c r="F61" s="658"/>
      <c r="G61" s="656">
        <f>E61*F61</f>
        <v>0</v>
      </c>
      <c r="H61" s="658"/>
      <c r="I61" s="655">
        <f>E61*H61</f>
        <v>0</v>
      </c>
      <c r="J61" s="647"/>
    </row>
    <row r="62" spans="3:10" ht="12.75">
      <c r="C62" s="645" t="s">
        <v>635</v>
      </c>
      <c r="F62" s="661"/>
      <c r="G62" s="661">
        <f>SUM(G26:G61)</f>
        <v>0</v>
      </c>
      <c r="H62" s="651"/>
      <c r="I62" s="661">
        <f>SUM(I26:I61)</f>
        <v>0</v>
      </c>
      <c r="J62" s="658"/>
    </row>
    <row r="63" spans="3:10" ht="12.75">
      <c r="C63" s="649" t="s">
        <v>636</v>
      </c>
      <c r="F63" s="662"/>
      <c r="G63" s="662"/>
      <c r="H63" s="653">
        <f>G62+I62</f>
        <v>0</v>
      </c>
      <c r="J63" s="658"/>
    </row>
    <row r="64" spans="3:10" ht="12.75">
      <c r="C64" s="646"/>
      <c r="D64" s="647"/>
      <c r="E64" s="647"/>
      <c r="F64" s="658"/>
      <c r="G64" s="656"/>
      <c r="H64" s="658"/>
      <c r="I64" s="655"/>
      <c r="J64" s="647"/>
    </row>
    <row r="65" spans="1:12" ht="12.75">
      <c r="A65" s="647"/>
      <c r="B65" s="647"/>
      <c r="C65" s="649" t="s">
        <v>637</v>
      </c>
      <c r="D65" s="647"/>
      <c r="E65" s="647"/>
      <c r="F65" s="648"/>
      <c r="G65" s="647"/>
      <c r="H65" s="658"/>
      <c r="I65" s="658"/>
      <c r="J65" s="657"/>
      <c r="K65" s="656"/>
      <c r="L65" s="647"/>
    </row>
    <row r="66" spans="1:11" ht="12.75">
      <c r="A66" s="645" t="s">
        <v>591</v>
      </c>
      <c r="B66" s="603" t="s">
        <v>610</v>
      </c>
      <c r="C66" s="646" t="s">
        <v>685</v>
      </c>
      <c r="D66" s="647" t="s">
        <v>276</v>
      </c>
      <c r="E66" s="663">
        <v>80</v>
      </c>
      <c r="F66" s="658"/>
      <c r="G66" s="656">
        <f aca="true" t="shared" si="2" ref="G66:G72">E66*F66</f>
        <v>0</v>
      </c>
      <c r="H66" s="658"/>
      <c r="I66" s="655">
        <f aca="true" t="shared" si="3" ref="I66:I72">E66*H66</f>
        <v>0</v>
      </c>
      <c r="J66" s="658"/>
      <c r="K66" s="611"/>
    </row>
    <row r="67" spans="1:11" ht="12.75">
      <c r="A67" s="645" t="s">
        <v>593</v>
      </c>
      <c r="B67" s="603" t="s">
        <v>672</v>
      </c>
      <c r="C67" s="645" t="s">
        <v>686</v>
      </c>
      <c r="D67" s="645" t="s">
        <v>276</v>
      </c>
      <c r="E67" s="645">
        <v>80</v>
      </c>
      <c r="F67" s="655"/>
      <c r="G67" s="656">
        <f t="shared" si="2"/>
        <v>0</v>
      </c>
      <c r="H67" s="655"/>
      <c r="I67" s="655">
        <f t="shared" si="3"/>
        <v>0</v>
      </c>
      <c r="J67" s="657"/>
      <c r="K67" s="658"/>
    </row>
    <row r="68" spans="1:11" ht="12.75">
      <c r="A68" s="645" t="s">
        <v>595</v>
      </c>
      <c r="B68" s="603" t="s">
        <v>674</v>
      </c>
      <c r="C68" s="646" t="s">
        <v>692</v>
      </c>
      <c r="D68" s="647" t="s">
        <v>615</v>
      </c>
      <c r="E68" s="647">
        <v>14</v>
      </c>
      <c r="F68" s="658"/>
      <c r="G68" s="656">
        <f t="shared" si="2"/>
        <v>0</v>
      </c>
      <c r="H68" s="658"/>
      <c r="I68" s="655">
        <f t="shared" si="3"/>
        <v>0</v>
      </c>
      <c r="J68" s="658"/>
      <c r="K68" s="658"/>
    </row>
    <row r="69" spans="1:11" ht="12.75">
      <c r="A69" s="645" t="s">
        <v>597</v>
      </c>
      <c r="B69" s="603" t="s">
        <v>640</v>
      </c>
      <c r="C69" s="646" t="s">
        <v>641</v>
      </c>
      <c r="D69" s="647" t="s">
        <v>276</v>
      </c>
      <c r="E69" s="657">
        <v>65</v>
      </c>
      <c r="F69" s="658"/>
      <c r="G69" s="656">
        <f t="shared" si="2"/>
        <v>0</v>
      </c>
      <c r="H69" s="658"/>
      <c r="I69" s="655">
        <f t="shared" si="3"/>
        <v>0</v>
      </c>
      <c r="J69" s="658"/>
      <c r="K69" s="611"/>
    </row>
    <row r="70" spans="1:11" ht="12.75">
      <c r="A70" s="645" t="s">
        <v>599</v>
      </c>
      <c r="B70" s="603" t="s">
        <v>640</v>
      </c>
      <c r="C70" s="646" t="s">
        <v>703</v>
      </c>
      <c r="D70" s="647" t="s">
        <v>276</v>
      </c>
      <c r="E70" s="657">
        <v>150</v>
      </c>
      <c r="F70" s="658"/>
      <c r="G70" s="656">
        <f>E70*F70</f>
        <v>0</v>
      </c>
      <c r="H70" s="658"/>
      <c r="I70" s="655">
        <f>E70*H70</f>
        <v>0</v>
      </c>
      <c r="J70" s="658"/>
      <c r="K70" s="611"/>
    </row>
    <row r="71" spans="1:11" ht="12.75">
      <c r="A71" s="645" t="s">
        <v>600</v>
      </c>
      <c r="B71" s="603" t="s">
        <v>640</v>
      </c>
      <c r="C71" s="646" t="s">
        <v>704</v>
      </c>
      <c r="D71" s="647" t="s">
        <v>276</v>
      </c>
      <c r="E71" s="657">
        <v>690</v>
      </c>
      <c r="F71" s="658"/>
      <c r="G71" s="656">
        <f t="shared" si="2"/>
        <v>0</v>
      </c>
      <c r="H71" s="658"/>
      <c r="I71" s="655">
        <f t="shared" si="3"/>
        <v>0</v>
      </c>
      <c r="J71" s="658"/>
      <c r="K71" s="611"/>
    </row>
    <row r="72" spans="1:11" ht="12.75">
      <c r="A72" s="645" t="s">
        <v>612</v>
      </c>
      <c r="B72" s="603" t="s">
        <v>620</v>
      </c>
      <c r="C72" s="645" t="s">
        <v>697</v>
      </c>
      <c r="D72" s="645" t="s">
        <v>615</v>
      </c>
      <c r="E72" s="645">
        <v>2</v>
      </c>
      <c r="F72" s="655"/>
      <c r="G72" s="656">
        <f t="shared" si="2"/>
        <v>0</v>
      </c>
      <c r="H72" s="655"/>
      <c r="I72" s="655">
        <f t="shared" si="3"/>
        <v>0</v>
      </c>
      <c r="K72" s="611"/>
    </row>
    <row r="73" spans="9:11" ht="12.75">
      <c r="I73" s="645" t="s">
        <v>659</v>
      </c>
      <c r="J73" s="658"/>
      <c r="K73" s="611"/>
    </row>
    <row r="74" spans="1:11" ht="12.75">
      <c r="A74" s="645" t="s">
        <v>574</v>
      </c>
      <c r="B74" s="645" t="s">
        <v>575</v>
      </c>
      <c r="C74" s="645" t="s">
        <v>606</v>
      </c>
      <c r="D74" s="645" t="s">
        <v>577</v>
      </c>
      <c r="E74" s="645" t="s">
        <v>578</v>
      </c>
      <c r="F74" s="645" t="s">
        <v>1684</v>
      </c>
      <c r="G74" s="645" t="s">
        <v>1684</v>
      </c>
      <c r="H74" s="645" t="s">
        <v>1685</v>
      </c>
      <c r="I74" s="645" t="s">
        <v>607</v>
      </c>
      <c r="J74" s="658"/>
      <c r="K74" s="611"/>
    </row>
    <row r="75" spans="6:11" ht="12.75">
      <c r="F75" s="645" t="s">
        <v>1063</v>
      </c>
      <c r="G75" s="645" t="s">
        <v>1064</v>
      </c>
      <c r="H75" s="645" t="s">
        <v>1063</v>
      </c>
      <c r="I75" s="645" t="s">
        <v>1064</v>
      </c>
      <c r="J75" s="658"/>
      <c r="K75" s="611"/>
    </row>
    <row r="76" spans="1:11" ht="12.75">
      <c r="A76" s="645" t="s">
        <v>616</v>
      </c>
      <c r="B76" s="603" t="s">
        <v>650</v>
      </c>
      <c r="C76" s="646" t="s">
        <v>705</v>
      </c>
      <c r="D76" s="647" t="s">
        <v>615</v>
      </c>
      <c r="E76" s="647">
        <v>1</v>
      </c>
      <c r="F76" s="656"/>
      <c r="G76" s="656">
        <f>E76*F76</f>
        <v>0</v>
      </c>
      <c r="H76" s="656"/>
      <c r="I76" s="655">
        <f>E76*H76</f>
        <v>0</v>
      </c>
      <c r="J76" s="647"/>
      <c r="K76" s="611"/>
    </row>
    <row r="77" spans="1:11" ht="12.75">
      <c r="A77" s="645" t="s">
        <v>649</v>
      </c>
      <c r="B77" s="603" t="s">
        <v>706</v>
      </c>
      <c r="C77" s="646" t="s">
        <v>707</v>
      </c>
      <c r="D77" s="646" t="s">
        <v>615</v>
      </c>
      <c r="E77" s="647">
        <v>1</v>
      </c>
      <c r="F77" s="656"/>
      <c r="G77" s="656">
        <f>E77*F77</f>
        <v>0</v>
      </c>
      <c r="H77" s="656"/>
      <c r="I77" s="655">
        <f>E77*H77</f>
        <v>0</v>
      </c>
      <c r="J77" s="658"/>
      <c r="K77" s="611"/>
    </row>
    <row r="78" spans="1:11" ht="12.75">
      <c r="A78" s="645" t="s">
        <v>619</v>
      </c>
      <c r="B78" s="603" t="s">
        <v>706</v>
      </c>
      <c r="C78" s="646" t="s">
        <v>708</v>
      </c>
      <c r="D78" s="646" t="s">
        <v>615</v>
      </c>
      <c r="E78" s="647">
        <v>1</v>
      </c>
      <c r="F78" s="656"/>
      <c r="G78" s="656">
        <f>E78*F78</f>
        <v>0</v>
      </c>
      <c r="H78" s="656"/>
      <c r="I78" s="655">
        <f>E78*H78</f>
        <v>0</v>
      </c>
      <c r="J78" s="658"/>
      <c r="K78" s="611"/>
    </row>
    <row r="79" spans="1:11" ht="12.75">
      <c r="A79" s="645" t="s">
        <v>622</v>
      </c>
      <c r="B79" s="603" t="s">
        <v>706</v>
      </c>
      <c r="C79" s="646" t="s">
        <v>709</v>
      </c>
      <c r="D79" s="646" t="s">
        <v>668</v>
      </c>
      <c r="E79" s="647">
        <v>1</v>
      </c>
      <c r="F79" s="656"/>
      <c r="G79" s="656">
        <f aca="true" t="shared" si="4" ref="G79:G84">E79*F79</f>
        <v>0</v>
      </c>
      <c r="H79" s="656"/>
      <c r="I79" s="655">
        <f aca="true" t="shared" si="5" ref="I79:I86">E79*H79</f>
        <v>0</v>
      </c>
      <c r="J79" s="647"/>
      <c r="K79" s="611"/>
    </row>
    <row r="80" spans="1:11" ht="12.75">
      <c r="A80" s="645" t="s">
        <v>625</v>
      </c>
      <c r="B80" s="603" t="s">
        <v>652</v>
      </c>
      <c r="C80" s="646" t="s">
        <v>710</v>
      </c>
      <c r="D80" s="647" t="s">
        <v>615</v>
      </c>
      <c r="E80" s="647">
        <v>1</v>
      </c>
      <c r="F80" s="656"/>
      <c r="G80" s="656">
        <f t="shared" si="4"/>
        <v>0</v>
      </c>
      <c r="H80" s="656"/>
      <c r="I80" s="655">
        <f t="shared" si="5"/>
        <v>0</v>
      </c>
      <c r="J80" s="647"/>
      <c r="K80" s="611"/>
    </row>
    <row r="81" spans="1:11" ht="12.75">
      <c r="A81" s="645" t="s">
        <v>627</v>
      </c>
      <c r="B81" s="603" t="s">
        <v>711</v>
      </c>
      <c r="C81" s="646" t="s">
        <v>712</v>
      </c>
      <c r="D81" s="647" t="s">
        <v>615</v>
      </c>
      <c r="E81" s="647">
        <v>1</v>
      </c>
      <c r="F81" s="656"/>
      <c r="G81" s="656">
        <f t="shared" si="4"/>
        <v>0</v>
      </c>
      <c r="H81" s="656"/>
      <c r="I81" s="655">
        <f t="shared" si="5"/>
        <v>0</v>
      </c>
      <c r="J81" s="647"/>
      <c r="K81" s="656"/>
    </row>
    <row r="82" spans="1:11" ht="12.75">
      <c r="A82" s="645" t="s">
        <v>630</v>
      </c>
      <c r="B82" s="664" t="s">
        <v>713</v>
      </c>
      <c r="C82" s="646" t="s">
        <v>714</v>
      </c>
      <c r="D82" s="647" t="s">
        <v>615</v>
      </c>
      <c r="E82" s="647">
        <v>1</v>
      </c>
      <c r="F82" s="656"/>
      <c r="G82" s="656">
        <f t="shared" si="4"/>
        <v>0</v>
      </c>
      <c r="H82" s="656"/>
      <c r="I82" s="655">
        <f t="shared" si="5"/>
        <v>0</v>
      </c>
      <c r="J82" s="647"/>
      <c r="K82" s="652"/>
    </row>
    <row r="83" spans="1:10" ht="12.75">
      <c r="A83" s="645" t="s">
        <v>632</v>
      </c>
      <c r="B83" s="664" t="s">
        <v>713</v>
      </c>
      <c r="C83" s="646" t="s">
        <v>715</v>
      </c>
      <c r="D83" s="647" t="s">
        <v>615</v>
      </c>
      <c r="E83" s="647">
        <v>2</v>
      </c>
      <c r="F83" s="656"/>
      <c r="G83" s="656">
        <f t="shared" si="4"/>
        <v>0</v>
      </c>
      <c r="H83" s="656"/>
      <c r="I83" s="655">
        <f t="shared" si="5"/>
        <v>0</v>
      </c>
      <c r="J83" s="647"/>
    </row>
    <row r="84" spans="1:10" ht="12.75">
      <c r="A84" s="645" t="s">
        <v>698</v>
      </c>
      <c r="B84" s="664" t="s">
        <v>713</v>
      </c>
      <c r="C84" s="646" t="s">
        <v>716</v>
      </c>
      <c r="D84" s="647" t="s">
        <v>615</v>
      </c>
      <c r="E84" s="647">
        <v>1</v>
      </c>
      <c r="F84" s="656"/>
      <c r="G84" s="656">
        <f t="shared" si="4"/>
        <v>0</v>
      </c>
      <c r="H84" s="656"/>
      <c r="I84" s="655">
        <f t="shared" si="5"/>
        <v>0</v>
      </c>
      <c r="J84" s="647"/>
    </row>
    <row r="85" spans="1:10" ht="12.75">
      <c r="A85" s="646" t="s">
        <v>699</v>
      </c>
      <c r="B85" s="664" t="s">
        <v>713</v>
      </c>
      <c r="C85" s="646" t="s">
        <v>717</v>
      </c>
      <c r="D85" s="647" t="s">
        <v>615</v>
      </c>
      <c r="E85" s="647">
        <v>1</v>
      </c>
      <c r="F85" s="656"/>
      <c r="G85" s="656"/>
      <c r="H85" s="656"/>
      <c r="I85" s="655">
        <f t="shared" si="5"/>
        <v>0</v>
      </c>
      <c r="J85" s="647"/>
    </row>
    <row r="86" spans="1:10" ht="12.75">
      <c r="A86" s="646" t="s">
        <v>700</v>
      </c>
      <c r="B86" s="603" t="s">
        <v>654</v>
      </c>
      <c r="C86" s="646" t="s">
        <v>656</v>
      </c>
      <c r="D86" s="647" t="s">
        <v>1754</v>
      </c>
      <c r="E86" s="647">
        <v>20</v>
      </c>
      <c r="F86" s="656"/>
      <c r="G86" s="656">
        <f>E86*F86</f>
        <v>0</v>
      </c>
      <c r="H86" s="656"/>
      <c r="I86" s="655">
        <f t="shared" si="5"/>
        <v>0</v>
      </c>
      <c r="J86" s="647"/>
    </row>
    <row r="87" spans="2:10" ht="12.75">
      <c r="B87" s="603"/>
      <c r="C87" s="645" t="s">
        <v>657</v>
      </c>
      <c r="F87" s="657"/>
      <c r="G87" s="655">
        <f>SUM(G66:G86)</f>
        <v>0</v>
      </c>
      <c r="H87" s="658"/>
      <c r="I87" s="655">
        <f>SUM(I66:I86)</f>
        <v>0</v>
      </c>
      <c r="J87" s="647"/>
    </row>
    <row r="88" spans="3:10" ht="12.75">
      <c r="C88" s="649" t="s">
        <v>658</v>
      </c>
      <c r="H88" s="665">
        <f>G87+I87</f>
        <v>0</v>
      </c>
      <c r="I88" s="647"/>
      <c r="J88" s="647"/>
    </row>
    <row r="89" spans="3:10" ht="12.75">
      <c r="C89" s="649"/>
      <c r="H89" s="665"/>
      <c r="I89" s="647"/>
      <c r="J89" s="647"/>
    </row>
    <row r="90" spans="2:9" ht="12.75">
      <c r="B90" s="603"/>
      <c r="C90" s="650" t="s">
        <v>660</v>
      </c>
      <c r="F90" s="666"/>
      <c r="G90" s="656"/>
      <c r="H90" s="659"/>
      <c r="I90" s="655"/>
    </row>
    <row r="91" spans="1:10" ht="12.75">
      <c r="A91" s="645" t="s">
        <v>591</v>
      </c>
      <c r="B91" s="603" t="s">
        <v>674</v>
      </c>
      <c r="C91" s="646" t="s">
        <v>718</v>
      </c>
      <c r="D91" s="647" t="s">
        <v>615</v>
      </c>
      <c r="E91" s="647">
        <v>4</v>
      </c>
      <c r="F91" s="658"/>
      <c r="G91" s="656">
        <f>E91*F91</f>
        <v>0</v>
      </c>
      <c r="H91" s="658"/>
      <c r="I91" s="655">
        <f>E91*H91</f>
        <v>0</v>
      </c>
      <c r="J91" s="647"/>
    </row>
    <row r="92" spans="1:10" ht="12.75">
      <c r="A92" s="645" t="s">
        <v>593</v>
      </c>
      <c r="B92" s="603" t="s">
        <v>610</v>
      </c>
      <c r="C92" s="646" t="s">
        <v>719</v>
      </c>
      <c r="D92" s="647" t="s">
        <v>276</v>
      </c>
      <c r="E92" s="647">
        <v>40</v>
      </c>
      <c r="F92" s="658"/>
      <c r="G92" s="656">
        <f>E92*F92</f>
        <v>0</v>
      </c>
      <c r="H92" s="658"/>
      <c r="I92" s="655">
        <f>E92*H92</f>
        <v>0</v>
      </c>
      <c r="J92" s="647"/>
    </row>
    <row r="93" spans="1:9" ht="12.75">
      <c r="A93" s="645" t="s">
        <v>595</v>
      </c>
      <c r="B93" s="603" t="s">
        <v>617</v>
      </c>
      <c r="C93" s="645" t="s">
        <v>661</v>
      </c>
      <c r="D93" s="645" t="s">
        <v>276</v>
      </c>
      <c r="E93" s="660">
        <v>250</v>
      </c>
      <c r="F93" s="655"/>
      <c r="G93" s="656">
        <f>E93*F93</f>
        <v>0</v>
      </c>
      <c r="H93" s="655"/>
      <c r="I93" s="655">
        <f>E93*H93</f>
        <v>0</v>
      </c>
    </row>
    <row r="94" spans="1:10" ht="12.75">
      <c r="A94" s="645" t="s">
        <v>597</v>
      </c>
      <c r="B94" s="603" t="s">
        <v>662</v>
      </c>
      <c r="C94" s="646" t="s">
        <v>720</v>
      </c>
      <c r="D94" s="647" t="s">
        <v>615</v>
      </c>
      <c r="E94" s="647">
        <v>2</v>
      </c>
      <c r="F94" s="658"/>
      <c r="G94" s="656">
        <f>E94*F94</f>
        <v>0</v>
      </c>
      <c r="H94" s="658"/>
      <c r="I94" s="655">
        <f>E94*H94</f>
        <v>0</v>
      </c>
      <c r="J94" s="647"/>
    </row>
    <row r="95" spans="1:10" ht="12.75">
      <c r="A95" s="645" t="s">
        <v>599</v>
      </c>
      <c r="B95" s="603" t="s">
        <v>662</v>
      </c>
      <c r="C95" s="646" t="s">
        <v>721</v>
      </c>
      <c r="D95" s="647" t="s">
        <v>615</v>
      </c>
      <c r="E95" s="647">
        <v>2</v>
      </c>
      <c r="F95" s="658"/>
      <c r="G95" s="656">
        <f>E95*F95</f>
        <v>0</v>
      </c>
      <c r="H95" s="658"/>
      <c r="I95" s="655">
        <f>E95*H95</f>
        <v>0</v>
      </c>
      <c r="J95" s="647"/>
    </row>
    <row r="96" spans="1:11" ht="12.75">
      <c r="A96" s="645" t="s">
        <v>600</v>
      </c>
      <c r="B96" s="603" t="s">
        <v>665</v>
      </c>
      <c r="C96" s="646" t="s">
        <v>666</v>
      </c>
      <c r="D96" s="647"/>
      <c r="E96" s="647"/>
      <c r="F96" s="658"/>
      <c r="G96" s="656"/>
      <c r="H96" s="658"/>
      <c r="I96" s="655"/>
      <c r="J96" s="647"/>
      <c r="K96" s="660"/>
    </row>
    <row r="97" spans="2:11" ht="12.75">
      <c r="B97" s="603"/>
      <c r="C97" s="646" t="s">
        <v>667</v>
      </c>
      <c r="D97" s="647" t="s">
        <v>668</v>
      </c>
      <c r="E97" s="647">
        <v>1</v>
      </c>
      <c r="F97" s="658"/>
      <c r="G97" s="656">
        <f>E97*F97</f>
        <v>0</v>
      </c>
      <c r="H97" s="658"/>
      <c r="I97" s="655">
        <f>E97*H97</f>
        <v>0</v>
      </c>
      <c r="J97" s="647"/>
      <c r="K97" s="660"/>
    </row>
    <row r="98" spans="2:11" ht="12.75">
      <c r="B98" s="603"/>
      <c r="C98" s="645" t="s">
        <v>669</v>
      </c>
      <c r="F98" s="657"/>
      <c r="G98" s="655">
        <f>SUM(G91:G97)</f>
        <v>0</v>
      </c>
      <c r="H98" s="658"/>
      <c r="I98" s="655">
        <f>SUM(I91:I97)</f>
        <v>0</v>
      </c>
      <c r="J98" s="647"/>
      <c r="K98" s="660"/>
    </row>
    <row r="99" spans="3:10" ht="12.75">
      <c r="C99" s="649" t="s">
        <v>670</v>
      </c>
      <c r="H99" s="665">
        <f>SUM(G98:I98)</f>
        <v>0</v>
      </c>
      <c r="I99" s="647"/>
      <c r="J99" s="647"/>
    </row>
    <row r="100" spans="3:10" ht="12.75">
      <c r="C100" s="650"/>
      <c r="F100" s="662"/>
      <c r="G100" s="651"/>
      <c r="H100" s="653"/>
      <c r="I100" s="660"/>
      <c r="J100" s="660"/>
    </row>
    <row r="101" spans="3:10" ht="12.75">
      <c r="C101" s="650" t="s">
        <v>722</v>
      </c>
      <c r="F101" s="662"/>
      <c r="G101" s="651"/>
      <c r="H101" s="653"/>
      <c r="I101" s="660"/>
      <c r="J101" s="660"/>
    </row>
    <row r="102" spans="1:11" ht="12.75">
      <c r="A102" s="645" t="s">
        <v>591</v>
      </c>
      <c r="B102" s="603" t="s">
        <v>610</v>
      </c>
      <c r="C102" s="646" t="s">
        <v>719</v>
      </c>
      <c r="D102" s="647" t="s">
        <v>276</v>
      </c>
      <c r="E102" s="647">
        <v>60</v>
      </c>
      <c r="F102" s="658"/>
      <c r="G102" s="656">
        <f>E102*F102</f>
        <v>0</v>
      </c>
      <c r="H102" s="658"/>
      <c r="I102" s="655">
        <f aca="true" t="shared" si="6" ref="I102:I107">E102*H102</f>
        <v>0</v>
      </c>
      <c r="J102" s="647"/>
      <c r="K102" s="658"/>
    </row>
    <row r="103" spans="1:11" ht="12.75">
      <c r="A103" s="645" t="s">
        <v>593</v>
      </c>
      <c r="B103" s="603" t="s">
        <v>672</v>
      </c>
      <c r="C103" s="645" t="s">
        <v>673</v>
      </c>
      <c r="D103" s="645" t="s">
        <v>276</v>
      </c>
      <c r="E103" s="645">
        <v>12</v>
      </c>
      <c r="F103" s="655"/>
      <c r="G103" s="656">
        <f aca="true" t="shared" si="7" ref="G103:G117">E103*F103</f>
        <v>0</v>
      </c>
      <c r="H103" s="655"/>
      <c r="I103" s="655">
        <f t="shared" si="6"/>
        <v>0</v>
      </c>
      <c r="J103" s="657"/>
      <c r="K103" s="658"/>
    </row>
    <row r="104" spans="1:10" ht="12.75">
      <c r="A104" s="645" t="s">
        <v>595</v>
      </c>
      <c r="B104" s="603" t="s">
        <v>674</v>
      </c>
      <c r="C104" s="646" t="s">
        <v>718</v>
      </c>
      <c r="D104" s="647" t="s">
        <v>615</v>
      </c>
      <c r="E104" s="647">
        <v>8</v>
      </c>
      <c r="F104" s="658"/>
      <c r="G104" s="656">
        <f>E104*F104</f>
        <v>0</v>
      </c>
      <c r="H104" s="658"/>
      <c r="I104" s="655">
        <f t="shared" si="6"/>
        <v>0</v>
      </c>
      <c r="J104" s="647"/>
    </row>
    <row r="105" spans="1:10" ht="12.75">
      <c r="A105" s="645" t="s">
        <v>597</v>
      </c>
      <c r="B105" s="603"/>
      <c r="C105" s="646" t="s">
        <v>677</v>
      </c>
      <c r="D105" s="646" t="s">
        <v>276</v>
      </c>
      <c r="E105" s="647">
        <v>85</v>
      </c>
      <c r="F105" s="658"/>
      <c r="G105" s="656">
        <f t="shared" si="7"/>
        <v>0</v>
      </c>
      <c r="H105" s="658"/>
      <c r="I105" s="655">
        <f t="shared" si="6"/>
        <v>0</v>
      </c>
      <c r="J105" s="658"/>
    </row>
    <row r="106" spans="1:10" ht="12.75">
      <c r="A106" s="645" t="s">
        <v>599</v>
      </c>
      <c r="B106" s="603"/>
      <c r="C106" s="646" t="s">
        <v>679</v>
      </c>
      <c r="D106" s="646" t="s">
        <v>276</v>
      </c>
      <c r="E106" s="647">
        <v>85</v>
      </c>
      <c r="F106" s="658"/>
      <c r="G106" s="656">
        <f t="shared" si="7"/>
        <v>0</v>
      </c>
      <c r="H106" s="658"/>
      <c r="I106" s="655">
        <f t="shared" si="6"/>
        <v>0</v>
      </c>
      <c r="J106" s="658"/>
    </row>
    <row r="107" spans="1:10" ht="12.75">
      <c r="A107" s="645" t="s">
        <v>600</v>
      </c>
      <c r="B107" s="603"/>
      <c r="C107" s="646" t="s">
        <v>680</v>
      </c>
      <c r="D107" s="646" t="s">
        <v>276</v>
      </c>
      <c r="E107" s="647">
        <v>20</v>
      </c>
      <c r="F107" s="658"/>
      <c r="G107" s="656">
        <f t="shared" si="7"/>
        <v>0</v>
      </c>
      <c r="H107" s="658"/>
      <c r="I107" s="655">
        <f t="shared" si="6"/>
        <v>0</v>
      </c>
      <c r="J107" s="658"/>
    </row>
    <row r="108" spans="1:10" ht="12.75">
      <c r="A108" s="646" t="s">
        <v>612</v>
      </c>
      <c r="B108" s="647"/>
      <c r="C108" s="646" t="s">
        <v>681</v>
      </c>
      <c r="D108" s="645" t="s">
        <v>615</v>
      </c>
      <c r="E108" s="646">
        <v>3</v>
      </c>
      <c r="F108" s="662"/>
      <c r="G108" s="651">
        <f t="shared" si="7"/>
        <v>0</v>
      </c>
      <c r="H108" s="661"/>
      <c r="I108" s="655">
        <f aca="true" t="shared" si="8" ref="I108:I117">E108*H108</f>
        <v>0</v>
      </c>
      <c r="J108" s="667"/>
    </row>
    <row r="109" spans="9:10" ht="12.75">
      <c r="I109" s="645" t="s">
        <v>1453</v>
      </c>
      <c r="J109" s="658"/>
    </row>
    <row r="110" spans="1:10" ht="12.75">
      <c r="A110" s="645" t="s">
        <v>574</v>
      </c>
      <c r="B110" s="645" t="s">
        <v>575</v>
      </c>
      <c r="C110" s="645" t="s">
        <v>606</v>
      </c>
      <c r="D110" s="645" t="s">
        <v>577</v>
      </c>
      <c r="E110" s="645" t="s">
        <v>578</v>
      </c>
      <c r="F110" s="645" t="s">
        <v>1684</v>
      </c>
      <c r="G110" s="645" t="s">
        <v>1684</v>
      </c>
      <c r="H110" s="645" t="s">
        <v>1685</v>
      </c>
      <c r="I110" s="645" t="s">
        <v>607</v>
      </c>
      <c r="J110" s="658"/>
    </row>
    <row r="111" spans="6:10" ht="12.75">
      <c r="F111" s="645" t="s">
        <v>1063</v>
      </c>
      <c r="G111" s="645" t="s">
        <v>1064</v>
      </c>
      <c r="H111" s="645" t="s">
        <v>1063</v>
      </c>
      <c r="I111" s="645" t="s">
        <v>1064</v>
      </c>
      <c r="J111" s="658"/>
    </row>
    <row r="112" spans="1:10" ht="12.75">
      <c r="A112" s="646" t="s">
        <v>616</v>
      </c>
      <c r="B112" s="647"/>
      <c r="C112" s="646" t="s">
        <v>682</v>
      </c>
      <c r="D112" s="645" t="s">
        <v>615</v>
      </c>
      <c r="E112" s="646">
        <v>5</v>
      </c>
      <c r="F112" s="662"/>
      <c r="G112" s="651">
        <f>E112*F112</f>
        <v>0</v>
      </c>
      <c r="H112" s="661"/>
      <c r="I112" s="655">
        <f>E112*H112</f>
        <v>0</v>
      </c>
      <c r="J112" s="667"/>
    </row>
    <row r="113" spans="1:10" ht="12.75">
      <c r="A113" s="646" t="s">
        <v>649</v>
      </c>
      <c r="B113" s="647"/>
      <c r="C113" s="646" t="s">
        <v>683</v>
      </c>
      <c r="D113" s="645" t="s">
        <v>615</v>
      </c>
      <c r="E113" s="646">
        <v>3</v>
      </c>
      <c r="F113" s="662"/>
      <c r="G113" s="651">
        <f t="shared" si="7"/>
        <v>0</v>
      </c>
      <c r="H113" s="661"/>
      <c r="I113" s="655">
        <f t="shared" si="8"/>
        <v>0</v>
      </c>
      <c r="J113" s="667"/>
    </row>
    <row r="114" spans="1:10" ht="12.75">
      <c r="A114" s="646" t="s">
        <v>619</v>
      </c>
      <c r="B114" s="647"/>
      <c r="C114" s="646" t="s">
        <v>1446</v>
      </c>
      <c r="D114" s="645" t="s">
        <v>615</v>
      </c>
      <c r="E114" s="646">
        <v>2</v>
      </c>
      <c r="F114" s="662"/>
      <c r="G114" s="651">
        <f t="shared" si="7"/>
        <v>0</v>
      </c>
      <c r="H114" s="661"/>
      <c r="I114" s="655">
        <f t="shared" si="8"/>
        <v>0</v>
      </c>
      <c r="J114" s="667"/>
    </row>
    <row r="115" spans="1:10" ht="12.75">
      <c r="A115" s="646" t="s">
        <v>622</v>
      </c>
      <c r="B115" s="647"/>
      <c r="C115" s="646" t="s">
        <v>1447</v>
      </c>
      <c r="D115" s="645" t="s">
        <v>615</v>
      </c>
      <c r="E115" s="646">
        <v>2</v>
      </c>
      <c r="F115" s="662"/>
      <c r="G115" s="651">
        <f>E115*F115</f>
        <v>0</v>
      </c>
      <c r="H115" s="661"/>
      <c r="I115" s="655">
        <f>E115*H115</f>
        <v>0</v>
      </c>
      <c r="J115" s="667"/>
    </row>
    <row r="116" spans="1:10" ht="12.75">
      <c r="A116" s="646" t="s">
        <v>625</v>
      </c>
      <c r="B116" s="647"/>
      <c r="C116" s="646" t="s">
        <v>1448</v>
      </c>
      <c r="D116" s="645" t="s">
        <v>615</v>
      </c>
      <c r="E116" s="646">
        <v>2</v>
      </c>
      <c r="F116" s="662"/>
      <c r="G116" s="651">
        <f t="shared" si="7"/>
        <v>0</v>
      </c>
      <c r="H116" s="661"/>
      <c r="I116" s="655">
        <f t="shared" si="8"/>
        <v>0</v>
      </c>
      <c r="J116" s="667"/>
    </row>
    <row r="117" spans="1:10" ht="12.75">
      <c r="A117" s="646" t="s">
        <v>627</v>
      </c>
      <c r="B117" s="647"/>
      <c r="C117" s="646" t="s">
        <v>723</v>
      </c>
      <c r="D117" s="645" t="s">
        <v>615</v>
      </c>
      <c r="E117" s="646">
        <v>4</v>
      </c>
      <c r="F117" s="662"/>
      <c r="G117" s="651">
        <f t="shared" si="7"/>
        <v>0</v>
      </c>
      <c r="H117" s="661"/>
      <c r="I117" s="655">
        <f t="shared" si="8"/>
        <v>0</v>
      </c>
      <c r="J117" s="667"/>
    </row>
    <row r="118" spans="1:10" ht="12.75">
      <c r="A118" s="646" t="s">
        <v>630</v>
      </c>
      <c r="B118" s="647"/>
      <c r="C118" s="646" t="s">
        <v>1450</v>
      </c>
      <c r="D118" s="645" t="s">
        <v>615</v>
      </c>
      <c r="E118" s="646">
        <v>1</v>
      </c>
      <c r="F118" s="662"/>
      <c r="G118" s="651"/>
      <c r="H118" s="661"/>
      <c r="I118" s="655">
        <f>E118*H118</f>
        <v>0</v>
      </c>
      <c r="J118" s="667"/>
    </row>
    <row r="119" spans="1:10" ht="12.75">
      <c r="A119" s="646" t="s">
        <v>632</v>
      </c>
      <c r="B119" s="647"/>
      <c r="C119" s="646" t="s">
        <v>1452</v>
      </c>
      <c r="D119" s="645" t="s">
        <v>615</v>
      </c>
      <c r="E119" s="646">
        <v>1</v>
      </c>
      <c r="F119" s="662"/>
      <c r="G119" s="651"/>
      <c r="H119" s="661"/>
      <c r="I119" s="655">
        <f>E119*H119</f>
        <v>0</v>
      </c>
      <c r="J119" s="667"/>
    </row>
    <row r="120" spans="2:11" ht="12.75">
      <c r="B120" s="603"/>
      <c r="C120" s="645" t="s">
        <v>669</v>
      </c>
      <c r="F120" s="657"/>
      <c r="G120" s="655">
        <f>SUM(G102:G119)</f>
        <v>0</v>
      </c>
      <c r="H120" s="658"/>
      <c r="I120" s="655">
        <f>SUM(I102:I119)</f>
        <v>0</v>
      </c>
      <c r="J120" s="647"/>
      <c r="K120" s="660"/>
    </row>
    <row r="121" spans="3:10" ht="12.75">
      <c r="C121" s="649" t="s">
        <v>670</v>
      </c>
      <c r="H121" s="665">
        <f>SUM(G120:I120)</f>
        <v>0</v>
      </c>
      <c r="I121" s="647"/>
      <c r="J121" s="647"/>
    </row>
    <row r="122" spans="3:10" ht="12.75">
      <c r="C122" s="650"/>
      <c r="F122" s="662"/>
      <c r="G122" s="651"/>
      <c r="H122" s="653"/>
      <c r="I122" s="660"/>
      <c r="J122" s="660"/>
    </row>
    <row r="123" spans="2:10" ht="12.75">
      <c r="B123" s="603"/>
      <c r="C123" s="650" t="s">
        <v>724</v>
      </c>
      <c r="D123" s="647"/>
      <c r="E123" s="647"/>
      <c r="F123" s="658"/>
      <c r="G123" s="658"/>
      <c r="H123" s="647"/>
      <c r="I123" s="668"/>
      <c r="J123" s="658"/>
    </row>
    <row r="124" spans="1:11" ht="12.75">
      <c r="A124" s="645" t="s">
        <v>591</v>
      </c>
      <c r="B124" s="603" t="s">
        <v>725</v>
      </c>
      <c r="C124" s="646" t="s">
        <v>726</v>
      </c>
      <c r="D124" s="647" t="s">
        <v>615</v>
      </c>
      <c r="E124" s="647">
        <v>1</v>
      </c>
      <c r="F124" s="658"/>
      <c r="G124" s="656">
        <f>E124*F124</f>
        <v>0</v>
      </c>
      <c r="H124" s="658"/>
      <c r="I124" s="655">
        <f>E124*H124</f>
        <v>0</v>
      </c>
      <c r="J124" s="658"/>
      <c r="K124" s="657"/>
    </row>
    <row r="125" spans="1:11" ht="12.75">
      <c r="A125" s="645" t="s">
        <v>593</v>
      </c>
      <c r="B125" s="603" t="s">
        <v>674</v>
      </c>
      <c r="C125" s="646" t="s">
        <v>692</v>
      </c>
      <c r="D125" s="647" t="s">
        <v>615</v>
      </c>
      <c r="E125" s="647">
        <v>2</v>
      </c>
      <c r="F125" s="658"/>
      <c r="G125" s="656">
        <f>E125*F125</f>
        <v>0</v>
      </c>
      <c r="H125" s="658"/>
      <c r="I125" s="655">
        <f>E125*H125</f>
        <v>0</v>
      </c>
      <c r="J125" s="658"/>
      <c r="K125" s="657"/>
    </row>
    <row r="126" spans="1:11" ht="12.75">
      <c r="A126" s="645" t="s">
        <v>595</v>
      </c>
      <c r="B126" s="603" t="s">
        <v>610</v>
      </c>
      <c r="C126" s="646" t="s">
        <v>727</v>
      </c>
      <c r="D126" s="647" t="s">
        <v>728</v>
      </c>
      <c r="E126" s="647">
        <v>40</v>
      </c>
      <c r="F126" s="658"/>
      <c r="G126" s="656">
        <f>E126*F126</f>
        <v>0</v>
      </c>
      <c r="H126" s="658"/>
      <c r="I126" s="655">
        <f>E126*H126</f>
        <v>0</v>
      </c>
      <c r="J126" s="658"/>
      <c r="K126" s="657"/>
    </row>
    <row r="127" spans="1:10" ht="12.75">
      <c r="A127" s="645" t="s">
        <v>597</v>
      </c>
      <c r="B127" s="645" t="s">
        <v>729</v>
      </c>
      <c r="C127" s="646" t="s">
        <v>730</v>
      </c>
      <c r="D127" s="647" t="s">
        <v>615</v>
      </c>
      <c r="E127" s="647">
        <v>1</v>
      </c>
      <c r="F127" s="658"/>
      <c r="G127" s="656">
        <f>E127*F127</f>
        <v>0</v>
      </c>
      <c r="H127" s="658"/>
      <c r="I127" s="655">
        <f>E127*H127</f>
        <v>0</v>
      </c>
      <c r="J127" s="658"/>
    </row>
    <row r="128" spans="1:11" ht="12.75">
      <c r="A128" s="645" t="s">
        <v>599</v>
      </c>
      <c r="B128" s="603" t="s">
        <v>731</v>
      </c>
      <c r="C128" s="646" t="s">
        <v>732</v>
      </c>
      <c r="D128" s="647" t="s">
        <v>276</v>
      </c>
      <c r="E128" s="647">
        <v>40</v>
      </c>
      <c r="F128" s="658"/>
      <c r="G128" s="656">
        <f>E128*F128</f>
        <v>0</v>
      </c>
      <c r="H128" s="658"/>
      <c r="I128" s="655">
        <f>E128*H128</f>
        <v>0</v>
      </c>
      <c r="J128" s="658"/>
      <c r="K128" s="657"/>
    </row>
    <row r="129" spans="2:10" ht="12.75">
      <c r="B129" s="603"/>
      <c r="C129" s="645" t="s">
        <v>733</v>
      </c>
      <c r="F129" s="657"/>
      <c r="G129" s="655">
        <f>SUM(G124:G128)</f>
        <v>0</v>
      </c>
      <c r="H129" s="658"/>
      <c r="I129" s="655">
        <f>SUM(I124:I128)</f>
        <v>0</v>
      </c>
      <c r="J129" s="647"/>
    </row>
    <row r="130" spans="3:10" ht="12.75">
      <c r="C130" s="649" t="s">
        <v>734</v>
      </c>
      <c r="H130" s="665">
        <f>SUM(G129:I129)</f>
        <v>0</v>
      </c>
      <c r="I130" s="647"/>
      <c r="J130" s="647"/>
    </row>
    <row r="132" ht="12.75">
      <c r="C132" s="650" t="s">
        <v>735</v>
      </c>
    </row>
    <row r="133" spans="1:11" ht="12.75">
      <c r="A133" s="645" t="s">
        <v>591</v>
      </c>
      <c r="B133" s="603" t="s">
        <v>617</v>
      </c>
      <c r="C133" s="645" t="s">
        <v>618</v>
      </c>
      <c r="D133" s="645" t="s">
        <v>276</v>
      </c>
      <c r="E133" s="660">
        <v>20</v>
      </c>
      <c r="F133" s="655"/>
      <c r="G133" s="656">
        <f>E133*F133</f>
        <v>0</v>
      </c>
      <c r="H133" s="655"/>
      <c r="I133" s="655">
        <f>E133*H133</f>
        <v>0</v>
      </c>
      <c r="K133" s="655"/>
    </row>
    <row r="134" spans="1:11" ht="12.75">
      <c r="A134" s="645" t="s">
        <v>593</v>
      </c>
      <c r="B134" s="603" t="s">
        <v>736</v>
      </c>
      <c r="C134" s="645" t="s">
        <v>737</v>
      </c>
      <c r="F134" s="655"/>
      <c r="G134" s="656"/>
      <c r="H134" s="655"/>
      <c r="I134" s="655"/>
      <c r="J134" s="647"/>
      <c r="K134" s="651"/>
    </row>
    <row r="135" spans="2:11" ht="12.75">
      <c r="B135" s="603"/>
      <c r="C135" s="645" t="s">
        <v>738</v>
      </c>
      <c r="D135" s="645" t="s">
        <v>615</v>
      </c>
      <c r="E135" s="645">
        <v>1</v>
      </c>
      <c r="F135" s="655"/>
      <c r="G135" s="656"/>
      <c r="H135" s="655"/>
      <c r="I135" s="655">
        <f>E135*H135</f>
        <v>0</v>
      </c>
      <c r="J135" s="647"/>
      <c r="K135" s="655"/>
    </row>
    <row r="136" spans="1:11" ht="12.75">
      <c r="A136" s="645" t="s">
        <v>595</v>
      </c>
      <c r="B136" s="603" t="s">
        <v>739</v>
      </c>
      <c r="C136" s="645" t="s">
        <v>740</v>
      </c>
      <c r="D136" s="645" t="s">
        <v>615</v>
      </c>
      <c r="E136" s="645">
        <v>1</v>
      </c>
      <c r="F136" s="655"/>
      <c r="G136" s="656">
        <f>E136*F136</f>
        <v>0</v>
      </c>
      <c r="H136" s="655"/>
      <c r="I136" s="655">
        <f>E136*H136</f>
        <v>0</v>
      </c>
      <c r="J136" s="647"/>
      <c r="K136" s="655"/>
    </row>
    <row r="137" spans="2:11" ht="12.75">
      <c r="B137" s="603"/>
      <c r="C137" s="645" t="s">
        <v>741</v>
      </c>
      <c r="F137" s="657"/>
      <c r="G137" s="655">
        <f>SUM(G133:G136)</f>
        <v>0</v>
      </c>
      <c r="H137" s="658"/>
      <c r="I137" s="655">
        <f>SUM(I133:I136)</f>
        <v>0</v>
      </c>
      <c r="J137" s="655"/>
      <c r="K137" s="655"/>
    </row>
    <row r="138" spans="3:11" ht="12.75">
      <c r="C138" s="649" t="s">
        <v>742</v>
      </c>
      <c r="H138" s="665">
        <f>SUM(G137:I137)</f>
        <v>0</v>
      </c>
      <c r="I138" s="647"/>
      <c r="J138" s="655"/>
      <c r="K138" s="655"/>
    </row>
    <row r="139" spans="3:11" ht="12.75">
      <c r="C139" s="649"/>
      <c r="H139" s="665"/>
      <c r="I139" s="647"/>
      <c r="J139" s="655"/>
      <c r="K139" s="655"/>
    </row>
    <row r="140" spans="2:11" ht="12.75">
      <c r="B140" s="603"/>
      <c r="C140" s="650" t="s">
        <v>1454</v>
      </c>
      <c r="D140" s="647"/>
      <c r="E140" s="647"/>
      <c r="F140" s="658"/>
      <c r="G140" s="656"/>
      <c r="H140" s="658"/>
      <c r="I140" s="655"/>
      <c r="J140" s="647"/>
      <c r="K140" s="655"/>
    </row>
    <row r="141" spans="1:11" ht="12.75">
      <c r="A141" s="645" t="s">
        <v>591</v>
      </c>
      <c r="B141" s="603" t="s">
        <v>1455</v>
      </c>
      <c r="C141" s="645" t="s">
        <v>1456</v>
      </c>
      <c r="D141" s="645" t="s">
        <v>913</v>
      </c>
      <c r="E141" s="645">
        <v>3</v>
      </c>
      <c r="F141" s="655"/>
      <c r="G141" s="656"/>
      <c r="H141" s="655"/>
      <c r="I141" s="655">
        <f>E141*H141</f>
        <v>0</v>
      </c>
      <c r="J141" s="647"/>
      <c r="K141" s="655"/>
    </row>
    <row r="142" spans="1:11" ht="12.75">
      <c r="A142" s="645" t="s">
        <v>593</v>
      </c>
      <c r="B142" s="603" t="s">
        <v>1458</v>
      </c>
      <c r="C142" s="645" t="s">
        <v>1462</v>
      </c>
      <c r="D142" s="645" t="s">
        <v>615</v>
      </c>
      <c r="E142" s="645">
        <v>5</v>
      </c>
      <c r="F142" s="655"/>
      <c r="G142" s="656"/>
      <c r="H142" s="655"/>
      <c r="I142" s="655">
        <f aca="true" t="shared" si="9" ref="I142:I149">E142*H142</f>
        <v>0</v>
      </c>
      <c r="J142" s="647"/>
      <c r="K142" s="655"/>
    </row>
    <row r="143" spans="1:11" ht="12.75">
      <c r="A143" s="645" t="s">
        <v>595</v>
      </c>
      <c r="B143" s="603" t="s">
        <v>1463</v>
      </c>
      <c r="C143" s="645" t="s">
        <v>1464</v>
      </c>
      <c r="D143" s="645" t="s">
        <v>615</v>
      </c>
      <c r="E143" s="645">
        <v>2</v>
      </c>
      <c r="F143" s="655"/>
      <c r="G143" s="656"/>
      <c r="H143" s="655"/>
      <c r="I143" s="655">
        <f t="shared" si="9"/>
        <v>0</v>
      </c>
      <c r="J143" s="647"/>
      <c r="K143" s="655"/>
    </row>
    <row r="144" spans="1:11" ht="12.75">
      <c r="A144" s="645" t="s">
        <v>597</v>
      </c>
      <c r="B144" s="603" t="s">
        <v>1458</v>
      </c>
      <c r="C144" s="645" t="s">
        <v>1459</v>
      </c>
      <c r="D144" s="645" t="s">
        <v>615</v>
      </c>
      <c r="E144" s="645">
        <v>7</v>
      </c>
      <c r="F144" s="655"/>
      <c r="G144" s="656">
        <f>E144*F144</f>
        <v>0</v>
      </c>
      <c r="H144" s="655"/>
      <c r="I144" s="655">
        <f>E144*H144</f>
        <v>0</v>
      </c>
      <c r="J144" s="647"/>
      <c r="K144" s="655"/>
    </row>
    <row r="145" spans="9:11" ht="12.75">
      <c r="I145" s="645" t="s">
        <v>1491</v>
      </c>
      <c r="J145" s="647"/>
      <c r="K145" s="655"/>
    </row>
    <row r="146" spans="1:11" ht="12.75">
      <c r="A146" s="645" t="s">
        <v>574</v>
      </c>
      <c r="B146" s="645" t="s">
        <v>575</v>
      </c>
      <c r="C146" s="645" t="s">
        <v>606</v>
      </c>
      <c r="D146" s="645" t="s">
        <v>577</v>
      </c>
      <c r="E146" s="645" t="s">
        <v>578</v>
      </c>
      <c r="F146" s="645" t="s">
        <v>1684</v>
      </c>
      <c r="G146" s="645" t="s">
        <v>1684</v>
      </c>
      <c r="H146" s="645" t="s">
        <v>1685</v>
      </c>
      <c r="I146" s="645" t="s">
        <v>607</v>
      </c>
      <c r="J146" s="647"/>
      <c r="K146" s="655"/>
    </row>
    <row r="147" spans="6:11" ht="12.75">
      <c r="F147" s="645" t="s">
        <v>1063</v>
      </c>
      <c r="G147" s="645" t="s">
        <v>1064</v>
      </c>
      <c r="H147" s="645" t="s">
        <v>1063</v>
      </c>
      <c r="I147" s="645" t="s">
        <v>1064</v>
      </c>
      <c r="J147" s="647"/>
      <c r="K147" s="655"/>
    </row>
    <row r="148" spans="1:11" ht="12.75">
      <c r="A148" s="645" t="s">
        <v>599</v>
      </c>
      <c r="B148" s="603" t="s">
        <v>1458</v>
      </c>
      <c r="C148" s="645" t="s">
        <v>1460</v>
      </c>
      <c r="D148" s="645" t="s">
        <v>615</v>
      </c>
      <c r="E148" s="645">
        <v>1</v>
      </c>
      <c r="F148" s="655"/>
      <c r="G148" s="656">
        <f>E148*F148</f>
        <v>0</v>
      </c>
      <c r="H148" s="655"/>
      <c r="I148" s="655">
        <f t="shared" si="9"/>
        <v>0</v>
      </c>
      <c r="J148" s="647"/>
      <c r="K148" s="655"/>
    </row>
    <row r="149" spans="1:11" ht="12.75">
      <c r="A149" s="646" t="s">
        <v>600</v>
      </c>
      <c r="B149" s="603" t="s">
        <v>1465</v>
      </c>
      <c r="C149" s="646" t="s">
        <v>1466</v>
      </c>
      <c r="D149" s="646" t="s">
        <v>276</v>
      </c>
      <c r="E149" s="646">
        <v>170</v>
      </c>
      <c r="F149" s="669"/>
      <c r="G149" s="661">
        <f>E149*F149</f>
        <v>0</v>
      </c>
      <c r="H149" s="669"/>
      <c r="I149" s="652">
        <f t="shared" si="9"/>
        <v>0</v>
      </c>
      <c r="J149" s="647"/>
      <c r="K149" s="655"/>
    </row>
    <row r="150" spans="1:14" ht="12.75">
      <c r="A150" s="646" t="s">
        <v>612</v>
      </c>
      <c r="B150" s="603" t="s">
        <v>1465</v>
      </c>
      <c r="C150" s="646" t="s">
        <v>743</v>
      </c>
      <c r="D150" s="646" t="s">
        <v>276</v>
      </c>
      <c r="E150" s="646">
        <v>120</v>
      </c>
      <c r="F150" s="669"/>
      <c r="G150" s="661">
        <f>E150*F150</f>
        <v>0</v>
      </c>
      <c r="H150" s="669"/>
      <c r="I150" s="652">
        <f>E150*H150</f>
        <v>0</v>
      </c>
      <c r="J150" s="647"/>
      <c r="K150" s="647"/>
      <c r="L150" s="647"/>
      <c r="M150" s="647"/>
      <c r="N150" s="647"/>
    </row>
    <row r="151" spans="1:14" ht="12.75">
      <c r="A151" s="646" t="s">
        <v>616</v>
      </c>
      <c r="B151" s="603" t="s">
        <v>1467</v>
      </c>
      <c r="C151" s="646" t="s">
        <v>1468</v>
      </c>
      <c r="D151" s="646" t="s">
        <v>276</v>
      </c>
      <c r="E151" s="646">
        <v>250</v>
      </c>
      <c r="F151" s="652"/>
      <c r="G151" s="661">
        <f>E151*F151</f>
        <v>0</v>
      </c>
      <c r="H151" s="669"/>
      <c r="I151" s="652">
        <f>E151*H151</f>
        <v>0</v>
      </c>
      <c r="J151" s="647"/>
      <c r="K151" s="647"/>
      <c r="L151" s="647"/>
      <c r="M151" s="647"/>
      <c r="N151" s="647"/>
    </row>
    <row r="152" spans="1:14" ht="12.75">
      <c r="A152" s="645" t="s">
        <v>649</v>
      </c>
      <c r="B152" s="603" t="s">
        <v>610</v>
      </c>
      <c r="C152" s="646" t="s">
        <v>727</v>
      </c>
      <c r="D152" s="647" t="s">
        <v>728</v>
      </c>
      <c r="E152" s="647">
        <v>70</v>
      </c>
      <c r="F152" s="658"/>
      <c r="G152" s="656">
        <f>E152*F152</f>
        <v>0</v>
      </c>
      <c r="H152" s="658"/>
      <c r="I152" s="655">
        <f>E152*H152</f>
        <v>0</v>
      </c>
      <c r="J152" s="658"/>
      <c r="K152" s="647"/>
      <c r="L152" s="647"/>
      <c r="M152" s="647"/>
      <c r="N152" s="647"/>
    </row>
    <row r="153" spans="1:14" ht="12.75">
      <c r="A153" s="646" t="s">
        <v>619</v>
      </c>
      <c r="B153" s="603" t="s">
        <v>1470</v>
      </c>
      <c r="C153" s="646" t="s">
        <v>1473</v>
      </c>
      <c r="D153" s="646" t="s">
        <v>615</v>
      </c>
      <c r="E153" s="646">
        <v>1</v>
      </c>
      <c r="F153" s="669"/>
      <c r="G153" s="661"/>
      <c r="H153" s="669"/>
      <c r="I153" s="652">
        <f>E153*H153</f>
        <v>0</v>
      </c>
      <c r="J153" s="647"/>
      <c r="K153" s="647"/>
      <c r="L153" s="647"/>
      <c r="M153" s="647"/>
      <c r="N153" s="647"/>
    </row>
    <row r="154" spans="2:11" ht="12.75">
      <c r="B154" s="603"/>
      <c r="C154" s="645" t="s">
        <v>1474</v>
      </c>
      <c r="F154" s="657"/>
      <c r="G154" s="655">
        <f>SUM(G141:G153)</f>
        <v>0</v>
      </c>
      <c r="H154" s="658"/>
      <c r="I154" s="655">
        <f>SUM(I141:I153)</f>
        <v>0</v>
      </c>
      <c r="J154" s="655"/>
      <c r="K154" s="655"/>
    </row>
    <row r="155" spans="3:11" ht="12.75">
      <c r="C155" s="649" t="s">
        <v>1475</v>
      </c>
      <c r="H155" s="665">
        <f>SUM(G154:I154)</f>
        <v>0</v>
      </c>
      <c r="I155" s="647"/>
      <c r="J155" s="655"/>
      <c r="K155" s="655"/>
    </row>
    <row r="156" spans="10:11" ht="12.75">
      <c r="J156" s="658"/>
      <c r="K156" s="655"/>
    </row>
    <row r="157" spans="3:10" ht="12.75">
      <c r="C157" s="650" t="s">
        <v>1476</v>
      </c>
      <c r="F157" s="662"/>
      <c r="G157" s="651"/>
      <c r="H157" s="653"/>
      <c r="I157" s="660"/>
      <c r="J157" s="660"/>
    </row>
    <row r="158" spans="1:10" ht="12.75">
      <c r="A158" s="645" t="s">
        <v>591</v>
      </c>
      <c r="B158" s="603" t="s">
        <v>1477</v>
      </c>
      <c r="C158" s="645" t="s">
        <v>1478</v>
      </c>
      <c r="D158" s="645" t="s">
        <v>615</v>
      </c>
      <c r="E158" s="645">
        <v>150</v>
      </c>
      <c r="H158" s="651"/>
      <c r="I158" s="655">
        <f>E158*H158</f>
        <v>0</v>
      </c>
      <c r="J158" s="651"/>
    </row>
    <row r="159" spans="1:10" ht="12.75">
      <c r="A159" s="645" t="s">
        <v>593</v>
      </c>
      <c r="B159" s="603" t="s">
        <v>1479</v>
      </c>
      <c r="C159" s="645" t="s">
        <v>1480</v>
      </c>
      <c r="D159" s="645" t="s">
        <v>615</v>
      </c>
      <c r="E159" s="645">
        <v>12</v>
      </c>
      <c r="H159" s="651"/>
      <c r="I159" s="655">
        <f>E159*H159</f>
        <v>0</v>
      </c>
      <c r="J159" s="651"/>
    </row>
    <row r="160" spans="1:10" ht="12.75">
      <c r="A160" s="645" t="s">
        <v>595</v>
      </c>
      <c r="B160" s="603" t="s">
        <v>1479</v>
      </c>
      <c r="C160" s="645" t="s">
        <v>744</v>
      </c>
      <c r="D160" s="645" t="s">
        <v>615</v>
      </c>
      <c r="E160" s="645">
        <v>8</v>
      </c>
      <c r="H160" s="651"/>
      <c r="I160" s="655">
        <f>E160*H160</f>
        <v>0</v>
      </c>
      <c r="J160" s="651"/>
    </row>
    <row r="161" spans="1:10" ht="12.75">
      <c r="A161" s="645" t="s">
        <v>597</v>
      </c>
      <c r="B161" s="603" t="s">
        <v>745</v>
      </c>
      <c r="C161" s="645" t="s">
        <v>1484</v>
      </c>
      <c r="D161" s="645" t="s">
        <v>876</v>
      </c>
      <c r="E161" s="645">
        <v>30</v>
      </c>
      <c r="H161" s="651"/>
      <c r="I161" s="655">
        <f>E161*H161</f>
        <v>0</v>
      </c>
      <c r="J161" s="651"/>
    </row>
    <row r="162" spans="1:10" ht="12.75">
      <c r="A162" s="645" t="s">
        <v>599</v>
      </c>
      <c r="B162" s="603" t="s">
        <v>1449</v>
      </c>
      <c r="C162" s="645" t="s">
        <v>746</v>
      </c>
      <c r="D162" s="645" t="s">
        <v>237</v>
      </c>
      <c r="E162" s="645">
        <v>15</v>
      </c>
      <c r="H162" s="651"/>
      <c r="I162" s="655">
        <f>E162*H162</f>
        <v>0</v>
      </c>
      <c r="J162" s="651"/>
    </row>
    <row r="163" spans="3:10" ht="12.75">
      <c r="C163" s="650" t="s">
        <v>1485</v>
      </c>
      <c r="H163" s="651"/>
      <c r="I163" s="668">
        <f>SUM(I158:I162)</f>
        <v>0</v>
      </c>
      <c r="J163" s="651"/>
    </row>
    <row r="164" spans="2:10" ht="12.75">
      <c r="B164" s="603"/>
      <c r="H164" s="651"/>
      <c r="I164" s="655"/>
      <c r="J164" s="651"/>
    </row>
    <row r="165" spans="3:10" ht="12.75">
      <c r="C165" s="650" t="s">
        <v>1686</v>
      </c>
      <c r="J165" s="651"/>
    </row>
    <row r="166" spans="1:10" ht="12.75">
      <c r="A166" s="645" t="s">
        <v>591</v>
      </c>
      <c r="B166" s="645" t="s">
        <v>1486</v>
      </c>
      <c r="C166" s="645" t="s">
        <v>1487</v>
      </c>
      <c r="D166" s="645" t="s">
        <v>1754</v>
      </c>
      <c r="E166" s="645">
        <v>50</v>
      </c>
      <c r="F166" s="651"/>
      <c r="G166" s="651"/>
      <c r="H166" s="655"/>
      <c r="I166" s="655">
        <f>E166*H166</f>
        <v>0</v>
      </c>
      <c r="J166" s="651"/>
    </row>
    <row r="167" spans="1:10" ht="12.75">
      <c r="A167" s="645" t="s">
        <v>593</v>
      </c>
      <c r="B167" s="645" t="s">
        <v>1486</v>
      </c>
      <c r="C167" s="645" t="s">
        <v>747</v>
      </c>
      <c r="D167" s="645" t="s">
        <v>1754</v>
      </c>
      <c r="E167" s="645">
        <v>12</v>
      </c>
      <c r="F167" s="651"/>
      <c r="G167" s="651"/>
      <c r="H167" s="655"/>
      <c r="I167" s="655">
        <f>E167*H167</f>
        <v>0</v>
      </c>
      <c r="J167" s="651"/>
    </row>
    <row r="168" spans="1:10" ht="12.75">
      <c r="A168" s="645" t="s">
        <v>595</v>
      </c>
      <c r="B168" s="645" t="s">
        <v>1486</v>
      </c>
      <c r="C168" s="645" t="s">
        <v>748</v>
      </c>
      <c r="D168" s="645" t="s">
        <v>668</v>
      </c>
      <c r="E168" s="645">
        <v>1</v>
      </c>
      <c r="F168" s="651"/>
      <c r="G168" s="651"/>
      <c r="H168" s="655"/>
      <c r="I168" s="655">
        <f>E168*H168</f>
        <v>0</v>
      </c>
      <c r="J168" s="651"/>
    </row>
    <row r="169" spans="1:10" ht="12.75">
      <c r="A169" s="645" t="s">
        <v>597</v>
      </c>
      <c r="B169" s="645" t="s">
        <v>1486</v>
      </c>
      <c r="C169" s="645" t="s">
        <v>1489</v>
      </c>
      <c r="D169" s="645" t="s">
        <v>1754</v>
      </c>
      <c r="E169" s="645">
        <v>5</v>
      </c>
      <c r="F169" s="651"/>
      <c r="G169" s="651"/>
      <c r="H169" s="655"/>
      <c r="I169" s="655">
        <f>E169*H169</f>
        <v>0</v>
      </c>
      <c r="J169" s="651"/>
    </row>
    <row r="170" spans="3:9" ht="12.75">
      <c r="C170" s="650" t="s">
        <v>1490</v>
      </c>
      <c r="I170" s="668">
        <f>SUM(I166:I169)</f>
        <v>0</v>
      </c>
    </row>
    <row r="171" spans="3:10" ht="12.75">
      <c r="C171" s="650" t="s">
        <v>211</v>
      </c>
      <c r="J171" s="655"/>
    </row>
    <row r="172" spans="1:10" ht="12.75">
      <c r="A172" s="645" t="s">
        <v>591</v>
      </c>
      <c r="B172" s="645" t="s">
        <v>213</v>
      </c>
      <c r="C172" s="646" t="s">
        <v>1492</v>
      </c>
      <c r="J172" s="655"/>
    </row>
    <row r="173" spans="3:10" ht="12.75">
      <c r="C173" s="646" t="s">
        <v>1493</v>
      </c>
      <c r="J173" s="655"/>
    </row>
    <row r="174" spans="1:11" ht="12.75">
      <c r="A174" s="647"/>
      <c r="B174" s="647"/>
      <c r="C174" s="646" t="s">
        <v>1494</v>
      </c>
      <c r="D174" s="647"/>
      <c r="E174" s="647"/>
      <c r="F174" s="658"/>
      <c r="G174" s="670"/>
      <c r="H174" s="658"/>
      <c r="I174" s="647"/>
      <c r="J174" s="655"/>
      <c r="K174" s="647"/>
    </row>
    <row r="175" spans="1:11" ht="12.75">
      <c r="A175" s="646"/>
      <c r="B175" s="620"/>
      <c r="C175" s="646" t="s">
        <v>1495</v>
      </c>
      <c r="D175" s="646" t="s">
        <v>615</v>
      </c>
      <c r="E175" s="657">
        <v>1</v>
      </c>
      <c r="F175" s="657"/>
      <c r="G175" s="657"/>
      <c r="H175" s="621"/>
      <c r="I175" s="655">
        <f>E175*H175</f>
        <v>0</v>
      </c>
      <c r="J175" s="655"/>
      <c r="K175" s="647"/>
    </row>
    <row r="176" spans="1:11" ht="12.75">
      <c r="A176" s="646" t="s">
        <v>593</v>
      </c>
      <c r="B176" s="645" t="s">
        <v>216</v>
      </c>
      <c r="C176" s="646" t="s">
        <v>749</v>
      </c>
      <c r="D176" s="646" t="s">
        <v>615</v>
      </c>
      <c r="E176" s="657">
        <v>1</v>
      </c>
      <c r="F176" s="657"/>
      <c r="G176" s="657"/>
      <c r="H176" s="621"/>
      <c r="I176" s="655">
        <f>E176*H176</f>
        <v>0</v>
      </c>
      <c r="J176" s="655"/>
      <c r="K176" s="647"/>
    </row>
    <row r="177" spans="1:11" ht="12.75">
      <c r="A177" s="646" t="s">
        <v>595</v>
      </c>
      <c r="B177" s="645" t="s">
        <v>216</v>
      </c>
      <c r="C177" s="646" t="s">
        <v>1498</v>
      </c>
      <c r="D177" s="646" t="s">
        <v>1754</v>
      </c>
      <c r="E177" s="657">
        <v>40</v>
      </c>
      <c r="F177" s="657"/>
      <c r="G177" s="657"/>
      <c r="H177" s="621"/>
      <c r="I177" s="655">
        <f>E177*H177</f>
        <v>0</v>
      </c>
      <c r="J177" s="655"/>
      <c r="K177" s="647"/>
    </row>
    <row r="178" spans="1:11" ht="12.75">
      <c r="A178" s="645" t="s">
        <v>597</v>
      </c>
      <c r="B178" s="645" t="s">
        <v>213</v>
      </c>
      <c r="C178" s="646" t="s">
        <v>1499</v>
      </c>
      <c r="D178" s="646"/>
      <c r="E178" s="657"/>
      <c r="F178" s="657"/>
      <c r="G178" s="657"/>
      <c r="H178" s="621"/>
      <c r="I178" s="622"/>
      <c r="J178" s="655"/>
      <c r="K178" s="658"/>
    </row>
    <row r="179" spans="1:10" ht="12.75">
      <c r="A179" s="646"/>
      <c r="B179" s="620"/>
      <c r="C179" s="646" t="s">
        <v>1501</v>
      </c>
      <c r="D179" s="646" t="s">
        <v>615</v>
      </c>
      <c r="E179" s="657">
        <v>1</v>
      </c>
      <c r="F179" s="657"/>
      <c r="G179" s="657"/>
      <c r="H179" s="621"/>
      <c r="I179" s="655">
        <f>E179*H179</f>
        <v>0</v>
      </c>
      <c r="J179" s="655"/>
    </row>
    <row r="180" spans="3:12" ht="12.75">
      <c r="C180" s="650" t="s">
        <v>1502</v>
      </c>
      <c r="H180" s="651"/>
      <c r="I180" s="668">
        <f>SUM(I172:I179)</f>
        <v>0</v>
      </c>
      <c r="J180" s="655"/>
      <c r="K180" s="624"/>
      <c r="L180" s="651"/>
    </row>
    <row r="181" spans="2:12" ht="12.75">
      <c r="B181" s="603"/>
      <c r="C181" s="625"/>
      <c r="D181" s="625"/>
      <c r="E181" s="626"/>
      <c r="F181" s="627"/>
      <c r="G181" s="627"/>
      <c r="H181" s="627"/>
      <c r="I181" s="627"/>
      <c r="J181" s="624"/>
      <c r="K181" s="624"/>
      <c r="L181" s="651"/>
    </row>
    <row r="182" spans="2:12" ht="12.75">
      <c r="B182" s="603"/>
      <c r="C182" s="625"/>
      <c r="D182" s="625"/>
      <c r="E182" s="626"/>
      <c r="F182" s="627"/>
      <c r="G182" s="627"/>
      <c r="H182" s="627"/>
      <c r="I182" s="627"/>
      <c r="J182" s="624"/>
      <c r="K182" s="624"/>
      <c r="L182" s="651"/>
    </row>
    <row r="183" spans="2:12" ht="12.75">
      <c r="B183" s="603"/>
      <c r="C183" s="625"/>
      <c r="D183" s="625"/>
      <c r="E183" s="626"/>
      <c r="F183" s="627"/>
      <c r="G183" s="627"/>
      <c r="H183" s="627"/>
      <c r="I183" s="627"/>
      <c r="J183" s="624"/>
      <c r="K183" s="624"/>
      <c r="L183" s="651"/>
    </row>
    <row r="184" spans="2:11" ht="12.75">
      <c r="B184" s="603"/>
      <c r="C184" s="625"/>
      <c r="D184" s="625"/>
      <c r="E184" s="626"/>
      <c r="F184" s="627"/>
      <c r="G184" s="627"/>
      <c r="H184" s="627"/>
      <c r="I184" s="627"/>
      <c r="J184" s="624"/>
      <c r="K184" s="624"/>
    </row>
    <row r="185" spans="2:11" ht="12.75">
      <c r="B185" s="603"/>
      <c r="C185" s="625"/>
      <c r="D185" s="625"/>
      <c r="E185" s="626"/>
      <c r="F185" s="627"/>
      <c r="G185" s="627"/>
      <c r="H185" s="627"/>
      <c r="I185" s="627"/>
      <c r="J185" s="624"/>
      <c r="K185" s="624"/>
    </row>
    <row r="186" spans="3:12" ht="12.75">
      <c r="C186" s="625"/>
      <c r="D186" s="625"/>
      <c r="E186" s="626"/>
      <c r="F186" s="627"/>
      <c r="G186" s="668"/>
      <c r="H186" s="627"/>
      <c r="I186" s="668"/>
      <c r="J186" s="624"/>
      <c r="K186" s="624"/>
      <c r="L186" s="651"/>
    </row>
    <row r="187" spans="3:11" ht="12.75">
      <c r="C187" s="650"/>
      <c r="F187" s="671"/>
      <c r="G187" s="671"/>
      <c r="H187" s="653"/>
      <c r="I187" s="671"/>
      <c r="J187" s="655"/>
      <c r="K187" s="624"/>
    </row>
    <row r="188" spans="3:11" ht="12.75">
      <c r="C188" s="650"/>
      <c r="D188" s="647"/>
      <c r="E188" s="647"/>
      <c r="F188" s="658"/>
      <c r="G188" s="658"/>
      <c r="H188" s="658"/>
      <c r="I188" s="658"/>
      <c r="J188" s="647"/>
      <c r="K188" s="624"/>
    </row>
    <row r="189" spans="2:10" ht="12.75">
      <c r="B189" s="603"/>
      <c r="C189" s="646"/>
      <c r="D189" s="647"/>
      <c r="E189" s="647"/>
      <c r="F189" s="658"/>
      <c r="G189" s="656"/>
      <c r="H189" s="658"/>
      <c r="I189" s="655"/>
      <c r="J189" s="647"/>
    </row>
    <row r="190" spans="2:11" ht="12.75">
      <c r="B190" s="603"/>
      <c r="C190" s="646"/>
      <c r="D190" s="647"/>
      <c r="E190" s="647"/>
      <c r="F190" s="658"/>
      <c r="G190" s="656"/>
      <c r="H190" s="658"/>
      <c r="I190" s="655"/>
      <c r="J190" s="647"/>
      <c r="K190" s="655"/>
    </row>
    <row r="191" spans="2:12" ht="12.75">
      <c r="B191" s="603"/>
      <c r="C191" s="646"/>
      <c r="D191" s="647"/>
      <c r="E191" s="647"/>
      <c r="F191" s="658"/>
      <c r="G191" s="656"/>
      <c r="H191" s="658"/>
      <c r="I191" s="655"/>
      <c r="J191" s="647"/>
      <c r="K191" s="655"/>
      <c r="L191" s="671"/>
    </row>
    <row r="192" spans="2:12" ht="12.75">
      <c r="B192" s="603"/>
      <c r="D192" s="646"/>
      <c r="E192" s="646"/>
      <c r="F192" s="655"/>
      <c r="G192" s="656"/>
      <c r="H192" s="655"/>
      <c r="I192" s="655"/>
      <c r="J192" s="655"/>
      <c r="K192" s="655"/>
      <c r="L192" s="671"/>
    </row>
    <row r="193" spans="2:12" ht="12.75">
      <c r="B193" s="603"/>
      <c r="D193" s="646"/>
      <c r="E193" s="646"/>
      <c r="F193" s="655"/>
      <c r="G193" s="656"/>
      <c r="H193" s="655"/>
      <c r="I193" s="655"/>
      <c r="J193" s="655"/>
      <c r="K193" s="655"/>
      <c r="L193" s="671"/>
    </row>
    <row r="194" spans="2:12" ht="12.75">
      <c r="B194" s="603"/>
      <c r="D194" s="646"/>
      <c r="E194" s="646"/>
      <c r="F194" s="655"/>
      <c r="G194" s="656"/>
      <c r="H194" s="655"/>
      <c r="I194" s="655"/>
      <c r="J194" s="655"/>
      <c r="K194" s="655"/>
      <c r="L194" s="671"/>
    </row>
    <row r="195" spans="2:12" ht="12.75">
      <c r="B195" s="603"/>
      <c r="D195" s="646"/>
      <c r="E195" s="646"/>
      <c r="F195" s="655"/>
      <c r="G195" s="656"/>
      <c r="H195" s="655"/>
      <c r="I195" s="655"/>
      <c r="J195" s="655"/>
      <c r="K195" s="655"/>
      <c r="L195" s="671"/>
    </row>
    <row r="196" spans="2:12" ht="12.75">
      <c r="B196" s="603"/>
      <c r="D196" s="646"/>
      <c r="E196" s="646"/>
      <c r="F196" s="655"/>
      <c r="G196" s="656"/>
      <c r="H196" s="655"/>
      <c r="I196" s="655"/>
      <c r="J196" s="655"/>
      <c r="K196" s="655"/>
      <c r="L196" s="671"/>
    </row>
    <row r="197" spans="2:12" ht="12.75">
      <c r="B197" s="603"/>
      <c r="D197" s="646"/>
      <c r="E197" s="646"/>
      <c r="F197" s="655"/>
      <c r="G197" s="656"/>
      <c r="H197" s="655"/>
      <c r="I197" s="655"/>
      <c r="J197" s="655"/>
      <c r="K197" s="655"/>
      <c r="L197" s="671"/>
    </row>
    <row r="198" spans="2:12" ht="12.75">
      <c r="B198" s="603"/>
      <c r="D198" s="646"/>
      <c r="E198" s="646"/>
      <c r="F198" s="655"/>
      <c r="G198" s="656"/>
      <c r="H198" s="655"/>
      <c r="I198" s="655"/>
      <c r="J198" s="655"/>
      <c r="K198" s="655"/>
      <c r="L198" s="671"/>
    </row>
    <row r="199" spans="2:12" ht="12.75">
      <c r="B199" s="603"/>
      <c r="D199" s="646"/>
      <c r="E199" s="646"/>
      <c r="F199" s="655"/>
      <c r="G199" s="656"/>
      <c r="H199" s="655"/>
      <c r="I199" s="655"/>
      <c r="J199" s="655"/>
      <c r="K199" s="655"/>
      <c r="L199" s="671"/>
    </row>
    <row r="200" spans="2:12" ht="12.75">
      <c r="B200" s="603"/>
      <c r="D200" s="646"/>
      <c r="E200" s="646"/>
      <c r="F200" s="655"/>
      <c r="G200" s="656"/>
      <c r="H200" s="655"/>
      <c r="I200" s="655"/>
      <c r="J200" s="655"/>
      <c r="K200" s="655"/>
      <c r="L200" s="671"/>
    </row>
    <row r="201" spans="2:12" ht="12.75">
      <c r="B201" s="603"/>
      <c r="D201" s="646"/>
      <c r="E201" s="646"/>
      <c r="F201" s="655"/>
      <c r="G201" s="656"/>
      <c r="H201" s="655"/>
      <c r="I201" s="655"/>
      <c r="J201" s="655"/>
      <c r="K201" s="655"/>
      <c r="L201" s="671"/>
    </row>
    <row r="202" spans="2:12" ht="12.75">
      <c r="B202" s="603"/>
      <c r="D202" s="646"/>
      <c r="E202" s="646"/>
      <c r="F202" s="655"/>
      <c r="G202" s="656"/>
      <c r="H202" s="655"/>
      <c r="I202" s="655"/>
      <c r="J202" s="655"/>
      <c r="K202" s="655"/>
      <c r="L202" s="671"/>
    </row>
    <row r="203" spans="11:12" ht="12.75">
      <c r="K203" s="655"/>
      <c r="L203" s="671"/>
    </row>
    <row r="204" spans="3:12" ht="12.75">
      <c r="C204" s="646"/>
      <c r="D204" s="647"/>
      <c r="E204" s="647"/>
      <c r="F204" s="648"/>
      <c r="G204" s="647"/>
      <c r="H204" s="647"/>
      <c r="I204" s="647"/>
      <c r="J204" s="646"/>
      <c r="K204" s="655"/>
      <c r="L204" s="671"/>
    </row>
    <row r="205" spans="3:12" ht="12.75">
      <c r="C205" s="647"/>
      <c r="D205" s="647"/>
      <c r="E205" s="647"/>
      <c r="F205" s="648"/>
      <c r="G205" s="647"/>
      <c r="H205" s="647"/>
      <c r="I205" s="647"/>
      <c r="J205" s="647"/>
      <c r="K205" s="655"/>
      <c r="L205" s="671"/>
    </row>
    <row r="206" spans="2:12" ht="12.75">
      <c r="B206" s="603"/>
      <c r="D206" s="646"/>
      <c r="E206" s="646"/>
      <c r="F206" s="655"/>
      <c r="G206" s="656"/>
      <c r="H206" s="655"/>
      <c r="I206" s="655"/>
      <c r="J206" s="655"/>
      <c r="K206" s="655"/>
      <c r="L206" s="671"/>
    </row>
    <row r="207" spans="2:12" ht="12.75">
      <c r="B207" s="603"/>
      <c r="D207" s="646"/>
      <c r="E207" s="646"/>
      <c r="F207" s="655"/>
      <c r="G207" s="656"/>
      <c r="H207" s="655"/>
      <c r="I207" s="655"/>
      <c r="J207" s="655"/>
      <c r="K207" s="655"/>
      <c r="L207" s="671"/>
    </row>
    <row r="208" spans="2:12" ht="12.75">
      <c r="B208" s="603"/>
      <c r="D208" s="646"/>
      <c r="E208" s="646"/>
      <c r="F208" s="655"/>
      <c r="G208" s="656"/>
      <c r="H208" s="655"/>
      <c r="I208" s="655"/>
      <c r="J208" s="655"/>
      <c r="K208" s="655"/>
      <c r="L208" s="671"/>
    </row>
    <row r="209" spans="2:12" ht="12.75">
      <c r="B209" s="603"/>
      <c r="D209" s="646"/>
      <c r="E209" s="646"/>
      <c r="F209" s="655"/>
      <c r="G209" s="656"/>
      <c r="H209" s="655"/>
      <c r="I209" s="655"/>
      <c r="J209" s="655"/>
      <c r="K209" s="655"/>
      <c r="L209" s="671"/>
    </row>
    <row r="210" spans="2:12" ht="12.75">
      <c r="B210" s="603"/>
      <c r="D210" s="646"/>
      <c r="E210" s="646"/>
      <c r="F210" s="655"/>
      <c r="G210" s="656"/>
      <c r="H210" s="655"/>
      <c r="I210" s="655"/>
      <c r="J210" s="655"/>
      <c r="K210" s="655"/>
      <c r="L210" s="671"/>
    </row>
    <row r="211" spans="2:12" ht="12.75">
      <c r="B211" s="603"/>
      <c r="D211" s="646"/>
      <c r="E211" s="646"/>
      <c r="F211" s="655"/>
      <c r="G211" s="656"/>
      <c r="H211" s="655"/>
      <c r="I211" s="655"/>
      <c r="J211" s="655"/>
      <c r="K211" s="655"/>
      <c r="L211" s="671"/>
    </row>
    <row r="212" spans="2:12" ht="12.75">
      <c r="B212" s="603"/>
      <c r="D212" s="646"/>
      <c r="E212" s="646"/>
      <c r="F212" s="655"/>
      <c r="G212" s="656"/>
      <c r="H212" s="655"/>
      <c r="I212" s="655"/>
      <c r="J212" s="655"/>
      <c r="K212" s="655"/>
      <c r="L212" s="671"/>
    </row>
    <row r="213" spans="2:12" ht="12.75">
      <c r="B213" s="603"/>
      <c r="D213" s="646"/>
      <c r="E213" s="646"/>
      <c r="F213" s="655"/>
      <c r="G213" s="656"/>
      <c r="H213" s="655"/>
      <c r="I213" s="655"/>
      <c r="J213" s="655"/>
      <c r="K213" s="655"/>
      <c r="L213" s="671"/>
    </row>
    <row r="214" spans="2:12" ht="12.75">
      <c r="B214" s="603"/>
      <c r="D214" s="646"/>
      <c r="E214" s="646"/>
      <c r="F214" s="655"/>
      <c r="G214" s="656"/>
      <c r="H214" s="655"/>
      <c r="I214" s="655"/>
      <c r="J214" s="655"/>
      <c r="K214" s="655"/>
      <c r="L214" s="671"/>
    </row>
    <row r="215" spans="2:12" ht="12.75">
      <c r="B215" s="603"/>
      <c r="D215" s="646"/>
      <c r="E215" s="646"/>
      <c r="F215" s="655"/>
      <c r="G215" s="656"/>
      <c r="H215" s="655"/>
      <c r="I215" s="655"/>
      <c r="J215" s="655"/>
      <c r="K215" s="655"/>
      <c r="L215" s="671"/>
    </row>
    <row r="216" spans="2:12" ht="12.75">
      <c r="B216" s="603"/>
      <c r="D216" s="646"/>
      <c r="E216" s="646"/>
      <c r="F216" s="655"/>
      <c r="G216" s="656"/>
      <c r="H216" s="655"/>
      <c r="I216" s="655"/>
      <c r="J216" s="655"/>
      <c r="K216" s="655"/>
      <c r="L216" s="671"/>
    </row>
    <row r="217" spans="2:12" ht="12.75">
      <c r="B217" s="603"/>
      <c r="D217" s="646"/>
      <c r="E217" s="646"/>
      <c r="F217" s="655"/>
      <c r="G217" s="656"/>
      <c r="H217" s="655"/>
      <c r="I217" s="655"/>
      <c r="J217" s="655"/>
      <c r="K217" s="655"/>
      <c r="L217" s="671"/>
    </row>
    <row r="218" spans="2:12" ht="12.75">
      <c r="B218" s="603"/>
      <c r="D218" s="646"/>
      <c r="E218" s="646"/>
      <c r="F218" s="655"/>
      <c r="G218" s="656"/>
      <c r="H218" s="655"/>
      <c r="I218" s="655"/>
      <c r="J218" s="655"/>
      <c r="K218" s="655"/>
      <c r="L218" s="671"/>
    </row>
    <row r="219" spans="2:12" ht="12.75">
      <c r="B219" s="603"/>
      <c r="D219" s="646"/>
      <c r="E219" s="646"/>
      <c r="F219" s="655"/>
      <c r="G219" s="656"/>
      <c r="H219" s="655"/>
      <c r="I219" s="655"/>
      <c r="J219" s="655"/>
      <c r="K219" s="655"/>
      <c r="L219" s="671"/>
    </row>
    <row r="220" spans="2:12" ht="12.75">
      <c r="B220" s="603"/>
      <c r="D220" s="646"/>
      <c r="E220" s="646"/>
      <c r="F220" s="655"/>
      <c r="G220" s="656"/>
      <c r="H220" s="655"/>
      <c r="I220" s="655"/>
      <c r="J220" s="655"/>
      <c r="K220" s="655"/>
      <c r="L220" s="671"/>
    </row>
    <row r="221" spans="2:12" ht="12.75">
      <c r="B221" s="603"/>
      <c r="D221" s="646"/>
      <c r="E221" s="646"/>
      <c r="F221" s="655"/>
      <c r="G221" s="656"/>
      <c r="H221" s="655"/>
      <c r="I221" s="655"/>
      <c r="J221" s="655"/>
      <c r="K221" s="655"/>
      <c r="L221" s="671"/>
    </row>
    <row r="222" spans="2:12" ht="12.75">
      <c r="B222" s="603"/>
      <c r="D222" s="646"/>
      <c r="E222" s="646"/>
      <c r="F222" s="655"/>
      <c r="G222" s="656"/>
      <c r="H222" s="655"/>
      <c r="I222" s="655"/>
      <c r="J222" s="655"/>
      <c r="K222" s="655"/>
      <c r="L222" s="671"/>
    </row>
    <row r="223" spans="2:12" ht="12.75">
      <c r="B223" s="603"/>
      <c r="D223" s="646"/>
      <c r="E223" s="646"/>
      <c r="F223" s="655"/>
      <c r="G223" s="656"/>
      <c r="H223" s="655"/>
      <c r="I223" s="655"/>
      <c r="J223" s="655"/>
      <c r="K223" s="655"/>
      <c r="L223" s="671"/>
    </row>
    <row r="224" spans="2:12" ht="12.75">
      <c r="B224" s="603"/>
      <c r="D224" s="646"/>
      <c r="E224" s="646"/>
      <c r="F224" s="655"/>
      <c r="G224" s="656"/>
      <c r="H224" s="655"/>
      <c r="I224" s="655"/>
      <c r="J224" s="655"/>
      <c r="K224" s="655"/>
      <c r="L224" s="671"/>
    </row>
    <row r="225" spans="2:12" ht="12.75">
      <c r="B225" s="603"/>
      <c r="D225" s="646"/>
      <c r="E225" s="646"/>
      <c r="F225" s="655"/>
      <c r="G225" s="656"/>
      <c r="H225" s="655"/>
      <c r="I225" s="655"/>
      <c r="J225" s="655"/>
      <c r="K225" s="655"/>
      <c r="L225" s="671"/>
    </row>
    <row r="226" spans="2:12" ht="12.75">
      <c r="B226" s="603"/>
      <c r="D226" s="646"/>
      <c r="E226" s="646"/>
      <c r="F226" s="655"/>
      <c r="G226" s="656"/>
      <c r="H226" s="655"/>
      <c r="I226" s="655"/>
      <c r="J226" s="655"/>
      <c r="K226" s="655"/>
      <c r="L226" s="671"/>
    </row>
    <row r="227" spans="2:12" ht="12.75">
      <c r="B227" s="603"/>
      <c r="D227" s="646"/>
      <c r="E227" s="646"/>
      <c r="F227" s="655"/>
      <c r="G227" s="656"/>
      <c r="H227" s="655"/>
      <c r="I227" s="655"/>
      <c r="J227" s="655"/>
      <c r="K227" s="655"/>
      <c r="L227" s="671"/>
    </row>
    <row r="228" spans="2:12" ht="12.75">
      <c r="B228" s="603"/>
      <c r="D228" s="646"/>
      <c r="E228" s="646"/>
      <c r="F228" s="655"/>
      <c r="G228" s="656"/>
      <c r="H228" s="655"/>
      <c r="I228" s="655"/>
      <c r="J228" s="655"/>
      <c r="K228" s="655"/>
      <c r="L228" s="671"/>
    </row>
    <row r="229" spans="2:12" ht="12.75">
      <c r="B229" s="603"/>
      <c r="D229" s="646"/>
      <c r="E229" s="646"/>
      <c r="F229" s="655"/>
      <c r="G229" s="656"/>
      <c r="H229" s="655"/>
      <c r="I229" s="655"/>
      <c r="J229" s="655"/>
      <c r="K229" s="655"/>
      <c r="L229" s="671"/>
    </row>
    <row r="230" spans="2:12" ht="12.75">
      <c r="B230" s="603"/>
      <c r="D230" s="646"/>
      <c r="E230" s="646"/>
      <c r="F230" s="655"/>
      <c r="G230" s="656"/>
      <c r="H230" s="655"/>
      <c r="I230" s="655"/>
      <c r="J230" s="655"/>
      <c r="K230" s="655"/>
      <c r="L230" s="671"/>
    </row>
    <row r="231" spans="2:12" ht="12.75">
      <c r="B231" s="603"/>
      <c r="D231" s="646"/>
      <c r="E231" s="646"/>
      <c r="F231" s="655"/>
      <c r="G231" s="656"/>
      <c r="H231" s="655"/>
      <c r="I231" s="655"/>
      <c r="J231" s="655"/>
      <c r="K231" s="655"/>
      <c r="L231" s="671"/>
    </row>
    <row r="232" spans="2:12" ht="12.75">
      <c r="B232" s="603"/>
      <c r="D232" s="646"/>
      <c r="E232" s="646"/>
      <c r="F232" s="655"/>
      <c r="G232" s="656"/>
      <c r="H232" s="655"/>
      <c r="I232" s="655"/>
      <c r="J232" s="655"/>
      <c r="K232" s="655"/>
      <c r="L232" s="671"/>
    </row>
    <row r="233" spans="2:12" ht="12.75">
      <c r="B233" s="603"/>
      <c r="D233" s="646"/>
      <c r="E233" s="646"/>
      <c r="F233" s="655"/>
      <c r="G233" s="656"/>
      <c r="H233" s="655"/>
      <c r="I233" s="655"/>
      <c r="J233" s="655"/>
      <c r="K233" s="655"/>
      <c r="L233" s="671"/>
    </row>
    <row r="234" spans="2:12" ht="12.75">
      <c r="B234" s="603"/>
      <c r="C234" s="646"/>
      <c r="D234" s="647"/>
      <c r="E234" s="647"/>
      <c r="F234" s="658"/>
      <c r="G234" s="656"/>
      <c r="H234" s="658"/>
      <c r="I234" s="655"/>
      <c r="J234" s="647"/>
      <c r="K234" s="655"/>
      <c r="L234" s="671"/>
    </row>
    <row r="235" spans="2:12" ht="12.75">
      <c r="B235" s="603"/>
      <c r="C235" s="649"/>
      <c r="F235" s="671"/>
      <c r="G235" s="653"/>
      <c r="H235" s="655"/>
      <c r="I235" s="653"/>
      <c r="J235" s="671"/>
      <c r="K235" s="655"/>
      <c r="L235" s="671"/>
    </row>
    <row r="236" spans="6:12" ht="12.75">
      <c r="F236" s="655"/>
      <c r="G236" s="661"/>
      <c r="H236" s="653"/>
      <c r="I236" s="661"/>
      <c r="J236" s="655"/>
      <c r="K236" s="655"/>
      <c r="L236" s="671"/>
    </row>
    <row r="237" spans="6:12" ht="12.75">
      <c r="F237" s="655"/>
      <c r="G237" s="661"/>
      <c r="H237" s="653"/>
      <c r="I237" s="661"/>
      <c r="J237" s="655"/>
      <c r="K237" s="671"/>
      <c r="L237" s="671"/>
    </row>
    <row r="238" spans="6:12" ht="12.75">
      <c r="F238" s="655"/>
      <c r="G238" s="661"/>
      <c r="H238" s="653"/>
      <c r="I238" s="661"/>
      <c r="J238" s="655"/>
      <c r="K238" s="655"/>
      <c r="L238" s="651"/>
    </row>
    <row r="239" ht="12.75">
      <c r="K239" s="655"/>
    </row>
    <row r="240" spans="3:11" ht="12.75">
      <c r="C240" s="646"/>
      <c r="D240" s="647"/>
      <c r="E240" s="647"/>
      <c r="F240" s="648"/>
      <c r="G240" s="647"/>
      <c r="H240" s="647"/>
      <c r="I240" s="647"/>
      <c r="J240" s="646"/>
      <c r="K240" s="655"/>
    </row>
    <row r="241" spans="3:11" ht="12.75">
      <c r="C241" s="647"/>
      <c r="D241" s="647"/>
      <c r="E241" s="647"/>
      <c r="F241" s="648"/>
      <c r="G241" s="647"/>
      <c r="H241" s="647"/>
      <c r="I241" s="647"/>
      <c r="J241" s="647"/>
      <c r="K241" s="655"/>
    </row>
    <row r="242" spans="3:11" ht="12.75">
      <c r="C242" s="649"/>
      <c r="D242" s="647"/>
      <c r="E242" s="647"/>
      <c r="F242" s="648"/>
      <c r="G242" s="647"/>
      <c r="H242" s="658"/>
      <c r="I242" s="658"/>
      <c r="J242" s="657"/>
      <c r="K242" s="655"/>
    </row>
    <row r="243" spans="3:11" ht="12.75">
      <c r="C243" s="649"/>
      <c r="D243" s="647"/>
      <c r="E243" s="647"/>
      <c r="F243" s="648"/>
      <c r="G243" s="647"/>
      <c r="H243" s="658"/>
      <c r="I243" s="658"/>
      <c r="J243" s="657"/>
      <c r="K243" s="655"/>
    </row>
    <row r="244" spans="3:11" ht="12.75">
      <c r="C244" s="649"/>
      <c r="D244" s="647"/>
      <c r="E244" s="647"/>
      <c r="F244" s="648"/>
      <c r="G244" s="647"/>
      <c r="H244" s="658"/>
      <c r="I244" s="658"/>
      <c r="J244" s="657"/>
      <c r="K244" s="658"/>
    </row>
    <row r="245" spans="2:15" ht="12.75">
      <c r="B245" s="603"/>
      <c r="C245" s="625"/>
      <c r="D245" s="628"/>
      <c r="E245" s="629"/>
      <c r="F245" s="630"/>
      <c r="G245" s="656"/>
      <c r="H245" s="630"/>
      <c r="I245" s="655"/>
      <c r="J245" s="611"/>
      <c r="K245" s="658"/>
      <c r="L245" s="647"/>
      <c r="M245" s="647"/>
      <c r="N245" s="647"/>
      <c r="O245" s="647"/>
    </row>
    <row r="246" spans="2:15" ht="12.75">
      <c r="B246" s="603"/>
      <c r="C246" s="625"/>
      <c r="D246" s="628"/>
      <c r="E246" s="629"/>
      <c r="F246" s="630"/>
      <c r="G246" s="656"/>
      <c r="H246" s="630"/>
      <c r="I246" s="655"/>
      <c r="J246" s="611"/>
      <c r="K246" s="658"/>
      <c r="L246" s="647"/>
      <c r="M246" s="647"/>
      <c r="N246" s="647"/>
      <c r="O246" s="647"/>
    </row>
    <row r="247" spans="2:15" ht="12.75">
      <c r="B247" s="603"/>
      <c r="C247" s="625"/>
      <c r="D247" s="628"/>
      <c r="E247" s="629"/>
      <c r="F247" s="630"/>
      <c r="G247" s="656"/>
      <c r="H247" s="630"/>
      <c r="I247" s="655"/>
      <c r="J247" s="611"/>
      <c r="K247" s="611"/>
      <c r="L247" s="647"/>
      <c r="M247" s="647"/>
      <c r="N247" s="647"/>
      <c r="O247" s="647"/>
    </row>
    <row r="248" spans="2:15" ht="12.75">
      <c r="B248" s="603"/>
      <c r="C248" s="625"/>
      <c r="D248" s="628"/>
      <c r="E248" s="629"/>
      <c r="F248" s="630"/>
      <c r="G248" s="656"/>
      <c r="H248" s="630"/>
      <c r="I248" s="655"/>
      <c r="J248" s="611"/>
      <c r="K248" s="611"/>
      <c r="M248" s="647"/>
      <c r="N248" s="647"/>
      <c r="O248" s="647"/>
    </row>
    <row r="249" spans="3:15" ht="12.75">
      <c r="C249" s="646"/>
      <c r="D249" s="647"/>
      <c r="E249" s="657"/>
      <c r="F249" s="658"/>
      <c r="G249" s="656"/>
      <c r="H249" s="658"/>
      <c r="I249" s="655"/>
      <c r="J249" s="658"/>
      <c r="K249" s="611"/>
      <c r="L249" s="651"/>
      <c r="O249" s="647"/>
    </row>
    <row r="250" spans="3:15" ht="12.75">
      <c r="C250" s="646"/>
      <c r="D250" s="647"/>
      <c r="E250" s="657"/>
      <c r="F250" s="658"/>
      <c r="G250" s="656"/>
      <c r="H250" s="658"/>
      <c r="I250" s="655"/>
      <c r="J250" s="658"/>
      <c r="K250" s="611"/>
      <c r="L250" s="651"/>
      <c r="M250" s="647"/>
      <c r="N250" s="647"/>
      <c r="O250" s="647"/>
    </row>
    <row r="251" spans="3:15" ht="12.75">
      <c r="C251" s="646"/>
      <c r="D251" s="647"/>
      <c r="E251" s="647"/>
      <c r="F251" s="656"/>
      <c r="G251" s="656"/>
      <c r="H251" s="656"/>
      <c r="I251" s="655"/>
      <c r="J251" s="647"/>
      <c r="K251" s="647"/>
      <c r="M251" s="647"/>
      <c r="N251" s="647"/>
      <c r="O251" s="647"/>
    </row>
    <row r="252" spans="3:15" ht="12.75">
      <c r="C252" s="646"/>
      <c r="D252" s="647"/>
      <c r="E252" s="647"/>
      <c r="F252" s="656"/>
      <c r="G252" s="656"/>
      <c r="H252" s="656"/>
      <c r="I252" s="655"/>
      <c r="J252" s="647"/>
      <c r="K252" s="647"/>
      <c r="L252" s="647"/>
      <c r="M252" s="647"/>
      <c r="N252" s="647"/>
      <c r="O252" s="647"/>
    </row>
    <row r="253" spans="3:15" ht="12.75">
      <c r="C253" s="646"/>
      <c r="D253" s="647"/>
      <c r="E253" s="647"/>
      <c r="F253" s="656"/>
      <c r="G253" s="656"/>
      <c r="H253" s="656"/>
      <c r="I253" s="655"/>
      <c r="J253" s="647"/>
      <c r="K253" s="647"/>
      <c r="L253" s="647"/>
      <c r="M253" s="647"/>
      <c r="N253" s="647"/>
      <c r="O253" s="647"/>
    </row>
    <row r="254" spans="3:15" ht="12.75">
      <c r="C254" s="646"/>
      <c r="D254" s="647"/>
      <c r="E254" s="647"/>
      <c r="F254" s="656"/>
      <c r="G254" s="656"/>
      <c r="H254" s="656"/>
      <c r="I254" s="655"/>
      <c r="J254" s="647"/>
      <c r="K254" s="647"/>
      <c r="L254" s="647"/>
      <c r="M254" s="647"/>
      <c r="N254" s="647"/>
      <c r="O254" s="647"/>
    </row>
    <row r="255" spans="1:15" ht="12.75">
      <c r="A255" s="646"/>
      <c r="B255" s="647"/>
      <c r="C255" s="672"/>
      <c r="D255" s="672"/>
      <c r="E255" s="672"/>
      <c r="F255" s="673"/>
      <c r="G255" s="674"/>
      <c r="H255" s="673"/>
      <c r="I255" s="674"/>
      <c r="J255" s="658"/>
      <c r="K255" s="647"/>
      <c r="L255" s="647"/>
      <c r="M255" s="647"/>
      <c r="N255" s="647"/>
      <c r="O255" s="647"/>
    </row>
    <row r="256" spans="1:15" ht="12.75">
      <c r="A256" s="646"/>
      <c r="C256" s="675"/>
      <c r="D256" s="675"/>
      <c r="E256" s="672"/>
      <c r="F256" s="656"/>
      <c r="G256" s="656"/>
      <c r="H256" s="656"/>
      <c r="I256" s="655"/>
      <c r="J256" s="647"/>
      <c r="K256" s="647"/>
      <c r="L256" s="647"/>
      <c r="M256" s="647"/>
      <c r="N256" s="647"/>
      <c r="O256" s="647"/>
    </row>
    <row r="257" spans="1:15" ht="12.75">
      <c r="A257" s="646"/>
      <c r="C257" s="675"/>
      <c r="D257" s="675"/>
      <c r="E257" s="672"/>
      <c r="F257" s="656"/>
      <c r="G257" s="656"/>
      <c r="H257" s="656"/>
      <c r="I257" s="655"/>
      <c r="J257" s="647"/>
      <c r="K257" s="658"/>
      <c r="L257" s="647"/>
      <c r="M257" s="647"/>
      <c r="N257" s="647"/>
      <c r="O257" s="647"/>
    </row>
    <row r="258" spans="1:15" ht="12.75">
      <c r="A258" s="646"/>
      <c r="C258" s="675"/>
      <c r="D258" s="675"/>
      <c r="E258" s="647"/>
      <c r="F258" s="656"/>
      <c r="G258" s="656"/>
      <c r="H258" s="656"/>
      <c r="I258" s="655"/>
      <c r="J258" s="647"/>
      <c r="K258" s="647"/>
      <c r="L258" s="658"/>
      <c r="M258" s="658"/>
      <c r="N258" s="647"/>
      <c r="O258" s="647"/>
    </row>
    <row r="259" spans="1:15" ht="12.75">
      <c r="A259" s="646"/>
      <c r="C259" s="675"/>
      <c r="D259" s="675"/>
      <c r="E259" s="647"/>
      <c r="F259" s="656"/>
      <c r="G259" s="656"/>
      <c r="H259" s="656"/>
      <c r="I259" s="655"/>
      <c r="J259" s="647"/>
      <c r="K259" s="647"/>
      <c r="L259" s="647"/>
      <c r="M259" s="647"/>
      <c r="N259" s="647"/>
      <c r="O259" s="647"/>
    </row>
    <row r="260" spans="1:15" ht="12.75">
      <c r="A260" s="646"/>
      <c r="C260" s="675"/>
      <c r="D260" s="675"/>
      <c r="E260" s="647"/>
      <c r="F260" s="656"/>
      <c r="G260" s="656"/>
      <c r="H260" s="656"/>
      <c r="I260" s="655"/>
      <c r="J260" s="647"/>
      <c r="K260" s="647"/>
      <c r="L260" s="647"/>
      <c r="M260" s="647"/>
      <c r="N260" s="647"/>
      <c r="O260" s="647"/>
    </row>
    <row r="261" spans="1:15" ht="12.75">
      <c r="A261" s="646"/>
      <c r="C261" s="675"/>
      <c r="D261" s="675"/>
      <c r="E261" s="647"/>
      <c r="F261" s="656"/>
      <c r="G261" s="656"/>
      <c r="H261" s="656"/>
      <c r="I261" s="655"/>
      <c r="J261" s="647"/>
      <c r="K261" s="647"/>
      <c r="L261" s="647"/>
      <c r="M261" s="647"/>
      <c r="N261" s="647"/>
      <c r="O261" s="647"/>
    </row>
    <row r="262" spans="3:15" ht="12.75">
      <c r="C262" s="646"/>
      <c r="F262" s="671"/>
      <c r="G262" s="653"/>
      <c r="H262" s="653"/>
      <c r="I262" s="653"/>
      <c r="J262" s="671"/>
      <c r="K262" s="647"/>
      <c r="L262" s="647"/>
      <c r="M262" s="647"/>
      <c r="N262" s="647"/>
      <c r="O262" s="647"/>
    </row>
    <row r="263" spans="3:15" ht="12.75">
      <c r="C263" s="649"/>
      <c r="F263" s="655"/>
      <c r="G263" s="661"/>
      <c r="H263" s="653"/>
      <c r="I263" s="661"/>
      <c r="J263" s="655"/>
      <c r="K263" s="647"/>
      <c r="L263" s="647"/>
      <c r="M263" s="647"/>
      <c r="N263" s="647"/>
      <c r="O263" s="647"/>
    </row>
    <row r="264" spans="6:15" ht="12.75">
      <c r="F264" s="660"/>
      <c r="G264" s="655"/>
      <c r="H264" s="655"/>
      <c r="I264" s="655"/>
      <c r="J264" s="660"/>
      <c r="K264" s="671"/>
      <c r="L264" s="647"/>
      <c r="M264" s="647"/>
      <c r="N264" s="647"/>
      <c r="O264" s="647"/>
    </row>
    <row r="265" spans="3:15" ht="12.75">
      <c r="C265" s="650"/>
      <c r="D265" s="647"/>
      <c r="E265" s="647"/>
      <c r="F265" s="658"/>
      <c r="G265" s="658"/>
      <c r="H265" s="658"/>
      <c r="I265" s="658"/>
      <c r="J265" s="647"/>
      <c r="K265" s="655"/>
      <c r="L265" s="651"/>
      <c r="M265" s="647"/>
      <c r="N265" s="647"/>
      <c r="O265" s="647"/>
    </row>
    <row r="266" spans="3:12" ht="12.75">
      <c r="C266" s="646"/>
      <c r="D266" s="647"/>
      <c r="E266" s="657"/>
      <c r="F266" s="656"/>
      <c r="G266" s="656"/>
      <c r="H266" s="658"/>
      <c r="I266" s="655"/>
      <c r="J266" s="658"/>
      <c r="K266" s="660"/>
      <c r="L266" s="671"/>
    </row>
    <row r="267" spans="3:11" ht="12.75">
      <c r="C267" s="646"/>
      <c r="D267" s="646"/>
      <c r="E267" s="657"/>
      <c r="F267" s="656"/>
      <c r="G267" s="656"/>
      <c r="H267" s="658"/>
      <c r="I267" s="655"/>
      <c r="J267" s="658"/>
      <c r="K267" s="655"/>
    </row>
    <row r="268" spans="3:12" ht="12.75">
      <c r="C268" s="646"/>
      <c r="F268" s="671"/>
      <c r="G268" s="656"/>
      <c r="H268" s="661"/>
      <c r="I268" s="655"/>
      <c r="K268" s="647"/>
      <c r="L268" s="671"/>
    </row>
    <row r="269" spans="3:12" ht="12.75">
      <c r="C269" s="646"/>
      <c r="F269" s="671"/>
      <c r="G269" s="656"/>
      <c r="H269" s="671"/>
      <c r="I269" s="655"/>
      <c r="K269" s="647"/>
      <c r="L269" s="647"/>
    </row>
    <row r="270" spans="3:12" ht="12.75">
      <c r="C270" s="646"/>
      <c r="F270" s="671"/>
      <c r="H270" s="671"/>
      <c r="L270" s="647"/>
    </row>
    <row r="271" spans="3:9" ht="12.75">
      <c r="C271" s="646"/>
      <c r="F271" s="671"/>
      <c r="G271" s="656"/>
      <c r="H271" s="671"/>
      <c r="I271" s="655"/>
    </row>
    <row r="272" spans="3:11" ht="12.75">
      <c r="C272" s="646"/>
      <c r="F272" s="671"/>
      <c r="G272" s="656"/>
      <c r="H272" s="671"/>
      <c r="I272" s="655"/>
      <c r="K272" s="651"/>
    </row>
    <row r="273" spans="3:11" ht="12.75">
      <c r="C273" s="646"/>
      <c r="F273" s="671"/>
      <c r="G273" s="656"/>
      <c r="H273" s="671"/>
      <c r="I273" s="655"/>
      <c r="K273" s="651"/>
    </row>
    <row r="274" spans="3:11" ht="12.75">
      <c r="C274" s="646"/>
      <c r="F274" s="671"/>
      <c r="G274" s="656"/>
      <c r="H274" s="671"/>
      <c r="I274" s="655"/>
      <c r="K274" s="651"/>
    </row>
    <row r="275" ht="12.75">
      <c r="K275" s="651"/>
    </row>
    <row r="276" spans="3:11" ht="12.75">
      <c r="C276" s="646"/>
      <c r="D276" s="647"/>
      <c r="E276" s="647"/>
      <c r="F276" s="648"/>
      <c r="G276" s="647"/>
      <c r="H276" s="647"/>
      <c r="I276" s="647"/>
      <c r="J276" s="646"/>
      <c r="K276" s="651"/>
    </row>
    <row r="277" spans="3:11" ht="12.75">
      <c r="C277" s="647"/>
      <c r="D277" s="647"/>
      <c r="E277" s="647"/>
      <c r="F277" s="648"/>
      <c r="G277" s="647"/>
      <c r="H277" s="647"/>
      <c r="I277" s="647"/>
      <c r="J277" s="647"/>
      <c r="K277" s="651"/>
    </row>
    <row r="278" spans="3:11" ht="12.75">
      <c r="C278" s="646"/>
      <c r="F278" s="671"/>
      <c r="G278" s="656"/>
      <c r="H278" s="671"/>
      <c r="I278" s="655"/>
      <c r="K278" s="651"/>
    </row>
    <row r="279" spans="3:11" ht="12.75">
      <c r="C279" s="646"/>
      <c r="F279" s="671"/>
      <c r="G279" s="656"/>
      <c r="H279" s="671"/>
      <c r="I279" s="655"/>
      <c r="K279" s="651"/>
    </row>
    <row r="280" spans="3:11" ht="12.75">
      <c r="C280" s="672"/>
      <c r="D280" s="672"/>
      <c r="E280" s="672"/>
      <c r="F280" s="676"/>
      <c r="G280" s="655"/>
      <c r="H280" s="673"/>
      <c r="I280" s="674"/>
      <c r="J280" s="658"/>
      <c r="K280" s="651"/>
    </row>
    <row r="281" spans="3:11" ht="12.75">
      <c r="C281" s="672"/>
      <c r="D281" s="672"/>
      <c r="E281" s="672"/>
      <c r="F281" s="676"/>
      <c r="G281" s="674"/>
      <c r="H281" s="673"/>
      <c r="I281" s="674"/>
      <c r="J281" s="658"/>
      <c r="K281" s="651"/>
    </row>
    <row r="282" spans="3:11" ht="12.75">
      <c r="C282" s="646"/>
      <c r="F282" s="671"/>
      <c r="G282" s="653"/>
      <c r="H282" s="653"/>
      <c r="I282" s="653"/>
      <c r="J282" s="671"/>
      <c r="K282" s="658"/>
    </row>
    <row r="283" spans="3:14" ht="12.75">
      <c r="C283" s="649"/>
      <c r="F283" s="655"/>
      <c r="G283" s="661"/>
      <c r="H283" s="653"/>
      <c r="I283" s="661"/>
      <c r="J283" s="655"/>
      <c r="K283" s="658"/>
      <c r="L283" s="658"/>
      <c r="M283" s="658"/>
      <c r="N283" s="658"/>
    </row>
    <row r="284" spans="6:14" ht="12.75">
      <c r="F284" s="671"/>
      <c r="G284" s="661"/>
      <c r="H284" s="655"/>
      <c r="I284" s="661"/>
      <c r="J284" s="671"/>
      <c r="K284" s="671"/>
      <c r="L284" s="658"/>
      <c r="M284" s="658"/>
      <c r="N284" s="658"/>
    </row>
    <row r="285" spans="3:11" ht="12.75">
      <c r="C285" s="650"/>
      <c r="F285" s="655"/>
      <c r="G285" s="655"/>
      <c r="H285" s="655"/>
      <c r="I285" s="655"/>
      <c r="J285" s="671"/>
      <c r="K285" s="655"/>
    </row>
    <row r="286" spans="3:11" ht="12.75">
      <c r="C286" s="677"/>
      <c r="D286" s="678"/>
      <c r="F286" s="655"/>
      <c r="G286" s="656"/>
      <c r="H286" s="655"/>
      <c r="I286" s="655"/>
      <c r="J286" s="671"/>
      <c r="K286" s="671"/>
    </row>
    <row r="287" spans="3:12" ht="12.75">
      <c r="C287" s="677"/>
      <c r="D287" s="678"/>
      <c r="F287" s="655"/>
      <c r="G287" s="656"/>
      <c r="H287" s="655"/>
      <c r="I287" s="655"/>
      <c r="J287" s="671"/>
      <c r="K287" s="671"/>
      <c r="L287" s="651"/>
    </row>
    <row r="288" spans="3:12" ht="12.75">
      <c r="C288" s="677"/>
      <c r="D288" s="678"/>
      <c r="F288" s="671"/>
      <c r="G288" s="656"/>
      <c r="H288" s="661"/>
      <c r="I288" s="655"/>
      <c r="J288" s="671"/>
      <c r="K288" s="655"/>
      <c r="L288" s="679"/>
    </row>
    <row r="289" spans="3:11" ht="12.75">
      <c r="C289" s="677"/>
      <c r="D289" s="678"/>
      <c r="F289" s="662"/>
      <c r="G289" s="656"/>
      <c r="H289" s="680"/>
      <c r="I289" s="655"/>
      <c r="K289" s="655"/>
    </row>
    <row r="290" spans="3:11" ht="12.75">
      <c r="C290" s="677"/>
      <c r="D290" s="678"/>
      <c r="F290" s="655"/>
      <c r="G290" s="656"/>
      <c r="H290" s="655"/>
      <c r="I290" s="655"/>
      <c r="J290" s="655"/>
      <c r="K290" s="671"/>
    </row>
    <row r="291" spans="3:11" ht="12.75">
      <c r="C291" s="677"/>
      <c r="D291" s="678"/>
      <c r="F291" s="655"/>
      <c r="G291" s="656"/>
      <c r="H291" s="655"/>
      <c r="I291" s="655"/>
      <c r="J291" s="655"/>
      <c r="K291" s="651"/>
    </row>
    <row r="292" spans="3:11" ht="12.75">
      <c r="C292" s="677"/>
      <c r="D292" s="681"/>
      <c r="E292" s="646"/>
      <c r="F292" s="661"/>
      <c r="G292" s="656"/>
      <c r="H292" s="661"/>
      <c r="I292" s="655"/>
      <c r="J292" s="661"/>
      <c r="K292" s="655"/>
    </row>
    <row r="293" spans="3:11" ht="12.75">
      <c r="C293" s="677"/>
      <c r="D293" s="678"/>
      <c r="E293" s="646"/>
      <c r="F293" s="661"/>
      <c r="G293" s="656"/>
      <c r="H293" s="661"/>
      <c r="I293" s="655"/>
      <c r="J293" s="661"/>
      <c r="K293" s="671"/>
    </row>
    <row r="294" spans="2:11" ht="12.75">
      <c r="B294" s="603"/>
      <c r="C294" s="677"/>
      <c r="D294" s="681"/>
      <c r="E294" s="646"/>
      <c r="F294" s="661"/>
      <c r="G294" s="656"/>
      <c r="H294" s="661"/>
      <c r="I294" s="655"/>
      <c r="J294" s="661"/>
      <c r="K294" s="669"/>
    </row>
    <row r="295" spans="2:11" ht="12.75">
      <c r="B295" s="603"/>
      <c r="C295" s="677"/>
      <c r="D295" s="681"/>
      <c r="E295" s="646"/>
      <c r="F295" s="661"/>
      <c r="G295" s="656"/>
      <c r="H295" s="661"/>
      <c r="I295" s="655"/>
      <c r="J295" s="661"/>
      <c r="K295" s="669"/>
    </row>
    <row r="296" spans="2:11" ht="12.75">
      <c r="B296" s="603"/>
      <c r="C296" s="677"/>
      <c r="D296" s="681"/>
      <c r="E296" s="646"/>
      <c r="F296" s="661"/>
      <c r="G296" s="656"/>
      <c r="H296" s="661"/>
      <c r="I296" s="655"/>
      <c r="J296" s="661"/>
      <c r="K296" s="669"/>
    </row>
    <row r="297" spans="2:11" ht="12.75">
      <c r="B297" s="603"/>
      <c r="C297" s="677"/>
      <c r="D297" s="681"/>
      <c r="E297" s="646"/>
      <c r="F297" s="661"/>
      <c r="G297" s="656"/>
      <c r="H297" s="661"/>
      <c r="I297" s="655"/>
      <c r="J297" s="661"/>
      <c r="K297" s="669"/>
    </row>
    <row r="298" spans="2:11" ht="12.75">
      <c r="B298" s="603"/>
      <c r="C298" s="677"/>
      <c r="D298" s="681"/>
      <c r="E298" s="646"/>
      <c r="F298" s="661"/>
      <c r="G298" s="656"/>
      <c r="H298" s="661"/>
      <c r="I298" s="655"/>
      <c r="J298" s="661"/>
      <c r="K298" s="669"/>
    </row>
    <row r="299" spans="3:11" ht="12.75">
      <c r="C299" s="682"/>
      <c r="D299" s="681"/>
      <c r="E299" s="657"/>
      <c r="F299" s="658"/>
      <c r="G299" s="656"/>
      <c r="H299" s="658"/>
      <c r="I299" s="655"/>
      <c r="J299" s="661"/>
      <c r="K299" s="669"/>
    </row>
    <row r="300" spans="3:11" ht="12.75">
      <c r="C300" s="646"/>
      <c r="F300" s="671"/>
      <c r="G300" s="653"/>
      <c r="H300" s="653"/>
      <c r="I300" s="653"/>
      <c r="J300" s="671"/>
      <c r="K300" s="669"/>
    </row>
    <row r="301" spans="3:11" ht="12.75">
      <c r="C301" s="649"/>
      <c r="F301" s="655"/>
      <c r="G301" s="661"/>
      <c r="H301" s="653"/>
      <c r="I301" s="661"/>
      <c r="J301" s="655"/>
      <c r="K301" s="669"/>
    </row>
    <row r="302" spans="3:11" ht="12.75">
      <c r="C302" s="646"/>
      <c r="D302" s="646"/>
      <c r="E302" s="646"/>
      <c r="F302" s="661"/>
      <c r="G302" s="656"/>
      <c r="H302" s="661"/>
      <c r="I302" s="655"/>
      <c r="J302" s="661"/>
      <c r="K302" s="671"/>
    </row>
    <row r="303" spans="3:11" ht="12.75">
      <c r="C303" s="650"/>
      <c r="D303" s="646"/>
      <c r="E303" s="646"/>
      <c r="F303" s="661"/>
      <c r="G303" s="656"/>
      <c r="H303" s="661"/>
      <c r="I303" s="655"/>
      <c r="J303" s="661"/>
      <c r="K303" s="655"/>
    </row>
    <row r="304" spans="6:11" ht="12.75">
      <c r="F304" s="661"/>
      <c r="G304" s="656"/>
      <c r="H304" s="661"/>
      <c r="I304" s="655"/>
      <c r="J304" s="661"/>
      <c r="K304" s="669"/>
    </row>
    <row r="305" spans="6:11" ht="12.75">
      <c r="F305" s="661"/>
      <c r="G305" s="656"/>
      <c r="H305" s="661"/>
      <c r="I305" s="655"/>
      <c r="J305" s="661"/>
      <c r="K305" s="655"/>
    </row>
    <row r="306" spans="6:11" ht="12.75">
      <c r="F306" s="659"/>
      <c r="G306" s="656"/>
      <c r="H306" s="659"/>
      <c r="I306" s="655"/>
      <c r="J306" s="655"/>
      <c r="K306" s="655"/>
    </row>
    <row r="307" spans="6:11" ht="12.75">
      <c r="F307" s="655"/>
      <c r="G307" s="656"/>
      <c r="H307" s="655"/>
      <c r="I307" s="655"/>
      <c r="J307" s="655"/>
      <c r="K307" s="655"/>
    </row>
    <row r="308" spans="6:11" ht="12.75">
      <c r="F308" s="655"/>
      <c r="G308" s="656"/>
      <c r="H308" s="655"/>
      <c r="I308" s="655"/>
      <c r="J308" s="655"/>
      <c r="K308" s="669"/>
    </row>
    <row r="309" spans="6:11" ht="12.75">
      <c r="F309" s="671"/>
      <c r="G309" s="653"/>
      <c r="H309" s="653"/>
      <c r="I309" s="653"/>
      <c r="J309" s="671"/>
      <c r="K309" s="655"/>
    </row>
    <row r="310" spans="3:11" ht="12.75">
      <c r="C310" s="650"/>
      <c r="F310" s="655"/>
      <c r="G310" s="661"/>
      <c r="H310" s="653"/>
      <c r="I310" s="661"/>
      <c r="J310" s="655"/>
      <c r="K310" s="655"/>
    </row>
    <row r="311" ht="12.75">
      <c r="K311" s="655"/>
    </row>
    <row r="312" spans="3:11" ht="12.75">
      <c r="C312" s="646"/>
      <c r="D312" s="647"/>
      <c r="E312" s="647"/>
      <c r="F312" s="648"/>
      <c r="G312" s="647"/>
      <c r="H312" s="647"/>
      <c r="I312" s="647"/>
      <c r="J312" s="646"/>
      <c r="K312" s="671"/>
    </row>
    <row r="313" spans="3:11" ht="12.75">
      <c r="C313" s="647"/>
      <c r="D313" s="647"/>
      <c r="E313" s="647"/>
      <c r="F313" s="648"/>
      <c r="G313" s="647"/>
      <c r="H313" s="647"/>
      <c r="I313" s="647"/>
      <c r="J313" s="647"/>
      <c r="K313" s="651"/>
    </row>
    <row r="314" spans="3:11" ht="12.75">
      <c r="C314" s="650"/>
      <c r="D314" s="646"/>
      <c r="E314" s="646"/>
      <c r="F314" s="661"/>
      <c r="G314" s="656"/>
      <c r="H314" s="661"/>
      <c r="I314" s="655"/>
      <c r="J314" s="661"/>
      <c r="K314" s="651"/>
    </row>
    <row r="315" spans="2:11" ht="12.75">
      <c r="B315" s="603"/>
      <c r="C315" s="625"/>
      <c r="D315" s="628"/>
      <c r="E315" s="629"/>
      <c r="F315" s="630"/>
      <c r="G315" s="656"/>
      <c r="H315" s="630"/>
      <c r="I315" s="655"/>
      <c r="J315" s="611"/>
      <c r="K315" s="651"/>
    </row>
    <row r="316" spans="2:11" ht="12.75">
      <c r="B316" s="603"/>
      <c r="C316" s="625"/>
      <c r="D316" s="628"/>
      <c r="E316" s="629"/>
      <c r="F316" s="630"/>
      <c r="G316" s="656"/>
      <c r="H316" s="630"/>
      <c r="I316" s="655"/>
      <c r="J316" s="611"/>
      <c r="K316" s="655"/>
    </row>
    <row r="317" spans="3:11" ht="12.75">
      <c r="C317" s="646"/>
      <c r="D317" s="647"/>
      <c r="E317" s="657"/>
      <c r="F317" s="658"/>
      <c r="G317" s="656"/>
      <c r="H317" s="658"/>
      <c r="I317" s="655"/>
      <c r="J317" s="658"/>
      <c r="K317" s="611"/>
    </row>
    <row r="318" spans="2:11" ht="12.75">
      <c r="B318" s="603"/>
      <c r="E318" s="660"/>
      <c r="F318" s="655"/>
      <c r="G318" s="656"/>
      <c r="H318" s="655"/>
      <c r="I318" s="655"/>
      <c r="J318" s="655"/>
      <c r="K318" s="611"/>
    </row>
    <row r="319" spans="6:11" ht="12.75">
      <c r="F319" s="651"/>
      <c r="G319" s="651"/>
      <c r="H319" s="651"/>
      <c r="I319" s="651"/>
      <c r="K319" s="647"/>
    </row>
    <row r="320" spans="6:10" ht="12.75">
      <c r="F320" s="671"/>
      <c r="G320" s="653"/>
      <c r="H320" s="653"/>
      <c r="I320" s="653"/>
      <c r="J320" s="671"/>
    </row>
    <row r="321" spans="3:10" ht="12.75">
      <c r="C321" s="650"/>
      <c r="F321" s="655"/>
      <c r="G321" s="661"/>
      <c r="H321" s="653"/>
      <c r="I321" s="661"/>
      <c r="J321" s="655"/>
    </row>
    <row r="322" spans="6:14" ht="12.75">
      <c r="F322" s="651"/>
      <c r="G322" s="651"/>
      <c r="H322" s="651"/>
      <c r="I322" s="651"/>
      <c r="K322" s="655"/>
      <c r="N322" s="651"/>
    </row>
    <row r="323" spans="3:14" ht="12.75">
      <c r="C323" s="649"/>
      <c r="F323" s="651"/>
      <c r="G323" s="651"/>
      <c r="H323" s="651"/>
      <c r="I323" s="651"/>
      <c r="K323" s="671"/>
      <c r="M323" s="651"/>
      <c r="N323" s="651"/>
    </row>
    <row r="324" spans="6:14" ht="12.75">
      <c r="F324" s="651"/>
      <c r="G324" s="651"/>
      <c r="H324" s="651"/>
      <c r="I324" s="651"/>
      <c r="M324" s="651"/>
      <c r="N324" s="651"/>
    </row>
    <row r="325" spans="3:14" ht="12.75">
      <c r="C325" s="646"/>
      <c r="F325" s="651"/>
      <c r="G325" s="651"/>
      <c r="H325" s="651"/>
      <c r="I325" s="651"/>
      <c r="K325" s="651"/>
      <c r="M325" s="651"/>
      <c r="N325" s="651"/>
    </row>
    <row r="326" spans="3:14" ht="12.75">
      <c r="C326" s="646"/>
      <c r="F326" s="651"/>
      <c r="G326" s="651"/>
      <c r="H326" s="651"/>
      <c r="I326" s="651"/>
      <c r="K326" s="651"/>
      <c r="M326" s="651"/>
      <c r="N326" s="651"/>
    </row>
    <row r="327" spans="3:14" ht="12.75">
      <c r="C327" s="646"/>
      <c r="F327" s="651"/>
      <c r="G327" s="651"/>
      <c r="H327" s="651"/>
      <c r="I327" s="651"/>
      <c r="K327" s="651"/>
      <c r="M327" s="651"/>
      <c r="N327" s="651"/>
    </row>
    <row r="328" spans="3:14" ht="12.75">
      <c r="C328" s="646"/>
      <c r="F328" s="651"/>
      <c r="G328" s="651"/>
      <c r="H328" s="651"/>
      <c r="I328" s="651"/>
      <c r="K328" s="651"/>
      <c r="M328" s="651"/>
      <c r="N328" s="651"/>
    </row>
    <row r="329" spans="3:14" ht="12.75">
      <c r="C329" s="646"/>
      <c r="F329" s="651"/>
      <c r="G329" s="651"/>
      <c r="H329" s="651"/>
      <c r="I329" s="651"/>
      <c r="K329" s="651"/>
      <c r="M329" s="651"/>
      <c r="N329" s="651"/>
    </row>
    <row r="330" spans="3:14" ht="12.75">
      <c r="C330" s="646"/>
      <c r="F330" s="651"/>
      <c r="G330" s="651"/>
      <c r="H330" s="651"/>
      <c r="I330" s="651"/>
      <c r="K330" s="651"/>
      <c r="M330" s="651"/>
      <c r="N330" s="651"/>
    </row>
    <row r="331" spans="6:14" ht="12.75">
      <c r="F331" s="651"/>
      <c r="G331" s="651"/>
      <c r="H331" s="651"/>
      <c r="I331" s="651"/>
      <c r="K331" s="651"/>
      <c r="M331" s="651"/>
      <c r="N331" s="651"/>
    </row>
    <row r="332" spans="6:14" ht="12.75">
      <c r="F332" s="651"/>
      <c r="G332" s="651"/>
      <c r="H332" s="651"/>
      <c r="I332" s="651"/>
      <c r="K332" s="651"/>
      <c r="M332" s="651"/>
      <c r="N332" s="651"/>
    </row>
    <row r="333" spans="6:14" ht="12.75">
      <c r="F333" s="651"/>
      <c r="G333" s="651"/>
      <c r="H333" s="651"/>
      <c r="I333" s="651"/>
      <c r="K333" s="651"/>
      <c r="M333" s="651"/>
      <c r="N333" s="651"/>
    </row>
    <row r="334" spans="6:14" ht="12.75">
      <c r="F334" s="651"/>
      <c r="G334" s="651"/>
      <c r="H334" s="651"/>
      <c r="I334" s="651"/>
      <c r="K334" s="651"/>
      <c r="M334" s="651"/>
      <c r="N334" s="651"/>
    </row>
    <row r="335" spans="6:14" ht="12.75">
      <c r="F335" s="651"/>
      <c r="G335" s="651"/>
      <c r="H335" s="651"/>
      <c r="I335" s="651"/>
      <c r="K335" s="651"/>
      <c r="M335" s="651"/>
      <c r="N335" s="651"/>
    </row>
    <row r="336" spans="6:14" ht="12.75">
      <c r="F336" s="651"/>
      <c r="G336" s="651"/>
      <c r="H336" s="651"/>
      <c r="I336" s="651"/>
      <c r="K336" s="651"/>
      <c r="M336" s="651"/>
      <c r="N336" s="651"/>
    </row>
    <row r="337" spans="6:14" ht="12.75">
      <c r="F337" s="651"/>
      <c r="G337" s="651"/>
      <c r="H337" s="651"/>
      <c r="I337" s="651"/>
      <c r="K337" s="651"/>
      <c r="M337" s="651"/>
      <c r="N337" s="651"/>
    </row>
    <row r="338" spans="6:14" ht="12.75">
      <c r="F338" s="651"/>
      <c r="G338" s="651"/>
      <c r="H338" s="651"/>
      <c r="I338" s="651"/>
      <c r="K338" s="651"/>
      <c r="M338" s="651"/>
      <c r="N338" s="651"/>
    </row>
    <row r="339" spans="6:14" ht="12.75">
      <c r="F339" s="651"/>
      <c r="G339" s="651"/>
      <c r="H339" s="651"/>
      <c r="I339" s="651"/>
      <c r="K339" s="651"/>
      <c r="M339" s="651"/>
      <c r="N339" s="651"/>
    </row>
    <row r="340" spans="6:14" ht="12.75">
      <c r="F340" s="651"/>
      <c r="G340" s="651"/>
      <c r="H340" s="651"/>
      <c r="I340" s="651"/>
      <c r="K340" s="651"/>
      <c r="M340" s="651"/>
      <c r="N340" s="651"/>
    </row>
    <row r="341" spans="6:14" ht="12.75">
      <c r="F341" s="651"/>
      <c r="G341" s="651"/>
      <c r="H341" s="651"/>
      <c r="I341" s="651"/>
      <c r="K341" s="651"/>
      <c r="M341" s="651"/>
      <c r="N341" s="651"/>
    </row>
    <row r="342" spans="6:14" ht="12.75">
      <c r="F342" s="651"/>
      <c r="G342" s="651"/>
      <c r="H342" s="651"/>
      <c r="I342" s="651"/>
      <c r="K342" s="651"/>
      <c r="M342" s="651"/>
      <c r="N342" s="651"/>
    </row>
    <row r="343" spans="6:14" ht="12.75">
      <c r="F343" s="651"/>
      <c r="G343" s="651"/>
      <c r="H343" s="651"/>
      <c r="I343" s="651"/>
      <c r="K343" s="651"/>
      <c r="M343" s="651"/>
      <c r="N343" s="651"/>
    </row>
    <row r="344" spans="6:14" ht="12.75">
      <c r="F344" s="651"/>
      <c r="G344" s="651"/>
      <c r="H344" s="651"/>
      <c r="I344" s="651"/>
      <c r="K344" s="651"/>
      <c r="M344" s="651"/>
      <c r="N344" s="651"/>
    </row>
    <row r="345" spans="6:14" ht="12.75">
      <c r="F345" s="651"/>
      <c r="G345" s="651"/>
      <c r="H345" s="651"/>
      <c r="I345" s="651"/>
      <c r="K345" s="651"/>
      <c r="M345" s="651"/>
      <c r="N345" s="651"/>
    </row>
    <row r="346" spans="6:14" ht="12.75">
      <c r="F346" s="651"/>
      <c r="G346" s="651"/>
      <c r="H346" s="651"/>
      <c r="I346" s="651"/>
      <c r="K346" s="651"/>
      <c r="M346" s="651"/>
      <c r="N346" s="651"/>
    </row>
    <row r="347" spans="6:14" ht="12.75">
      <c r="F347" s="651"/>
      <c r="G347" s="651"/>
      <c r="H347" s="651"/>
      <c r="I347" s="651"/>
      <c r="K347" s="651"/>
      <c r="M347" s="651"/>
      <c r="N347" s="651"/>
    </row>
    <row r="348" spans="6:14" ht="12.75">
      <c r="F348" s="651"/>
      <c r="G348" s="651"/>
      <c r="H348" s="651"/>
      <c r="I348" s="651"/>
      <c r="K348" s="651"/>
      <c r="M348" s="651"/>
      <c r="N348" s="651"/>
    </row>
    <row r="349" spans="6:14" ht="12.75">
      <c r="F349" s="651"/>
      <c r="G349" s="651"/>
      <c r="H349" s="651"/>
      <c r="I349" s="651"/>
      <c r="K349" s="651"/>
      <c r="M349" s="651"/>
      <c r="N349" s="651"/>
    </row>
    <row r="350" spans="6:14" ht="12.75">
      <c r="F350" s="651"/>
      <c r="G350" s="651"/>
      <c r="H350" s="651"/>
      <c r="I350" s="651"/>
      <c r="K350" s="651"/>
      <c r="M350" s="651"/>
      <c r="N350" s="651"/>
    </row>
    <row r="351" spans="3:14" ht="12.75">
      <c r="C351" s="650"/>
      <c r="J351" s="651"/>
      <c r="K351" s="651"/>
      <c r="M351" s="651"/>
      <c r="N351" s="651"/>
    </row>
    <row r="352" spans="6:14" ht="12.75">
      <c r="F352" s="651"/>
      <c r="G352" s="651"/>
      <c r="H352" s="655"/>
      <c r="I352" s="655"/>
      <c r="J352" s="651"/>
      <c r="K352" s="651"/>
      <c r="M352" s="651"/>
      <c r="N352" s="651"/>
    </row>
    <row r="353" spans="6:14" ht="12.75">
      <c r="F353" s="651"/>
      <c r="G353" s="651"/>
      <c r="H353" s="655"/>
      <c r="I353" s="655"/>
      <c r="J353" s="651"/>
      <c r="M353" s="651"/>
      <c r="N353" s="651"/>
    </row>
    <row r="354" spans="6:14" ht="12.75">
      <c r="F354" s="651"/>
      <c r="G354" s="651"/>
      <c r="H354" s="655"/>
      <c r="I354" s="655"/>
      <c r="J354" s="651"/>
      <c r="K354" s="651"/>
      <c r="M354" s="651"/>
      <c r="N354" s="651"/>
    </row>
    <row r="355" spans="6:14" ht="12.75">
      <c r="F355" s="651"/>
      <c r="G355" s="651"/>
      <c r="H355" s="655"/>
      <c r="I355" s="655"/>
      <c r="J355" s="651"/>
      <c r="K355" s="651"/>
      <c r="M355" s="651"/>
      <c r="N355" s="651"/>
    </row>
    <row r="356" spans="6:14" ht="12.75">
      <c r="F356" s="651"/>
      <c r="G356" s="651"/>
      <c r="H356" s="655"/>
      <c r="I356" s="655"/>
      <c r="J356" s="651"/>
      <c r="K356" s="651"/>
      <c r="M356" s="651"/>
      <c r="N356" s="651"/>
    </row>
    <row r="357" spans="6:14" ht="12.75">
      <c r="F357" s="651"/>
      <c r="G357" s="651"/>
      <c r="H357" s="655"/>
      <c r="I357" s="655"/>
      <c r="J357" s="651"/>
      <c r="M357" s="651"/>
      <c r="N357" s="651"/>
    </row>
    <row r="358" spans="6:14" ht="12.75">
      <c r="F358" s="651"/>
      <c r="G358" s="651"/>
      <c r="H358" s="655"/>
      <c r="I358" s="655"/>
      <c r="J358" s="651"/>
      <c r="M358" s="651"/>
      <c r="N358" s="651"/>
    </row>
    <row r="359" spans="3:14" ht="12.75">
      <c r="C359" s="650"/>
      <c r="I359" s="668"/>
      <c r="M359" s="651"/>
      <c r="N359" s="651"/>
    </row>
    <row r="360" ht="12.75">
      <c r="M360" s="651"/>
    </row>
    <row r="362" ht="12.75">
      <c r="K362" s="651"/>
    </row>
    <row r="363" ht="12.75">
      <c r="K363" s="651"/>
    </row>
    <row r="364" spans="7:11" ht="12.75">
      <c r="G364" s="660"/>
      <c r="H364" s="660"/>
      <c r="I364" s="660"/>
      <c r="K364" s="651"/>
    </row>
    <row r="365" spans="7:11" ht="12.75">
      <c r="G365" s="660"/>
      <c r="H365" s="660"/>
      <c r="I365" s="660"/>
      <c r="K365" s="651"/>
    </row>
    <row r="366" spans="7:11" ht="12.75">
      <c r="G366" s="660"/>
      <c r="H366" s="660"/>
      <c r="I366" s="660"/>
      <c r="K366" s="651"/>
    </row>
    <row r="367" spans="7:11" ht="12.75">
      <c r="G367" s="660"/>
      <c r="H367" s="660"/>
      <c r="I367" s="660"/>
      <c r="K367" s="651"/>
    </row>
    <row r="368" spans="7:11" ht="12.75">
      <c r="G368" s="660"/>
      <c r="H368" s="660"/>
      <c r="I368" s="660"/>
      <c r="K368" s="651"/>
    </row>
    <row r="369" spans="3:11" ht="12.75">
      <c r="C369" s="650"/>
      <c r="G369" s="660"/>
      <c r="H369" s="660"/>
      <c r="I369" s="660"/>
      <c r="K369" s="651"/>
    </row>
    <row r="370" spans="7:11" ht="12.75">
      <c r="G370" s="660"/>
      <c r="H370" s="660"/>
      <c r="I370" s="660"/>
      <c r="K370" s="651"/>
    </row>
    <row r="371" spans="7:11" ht="12.75">
      <c r="G371" s="660"/>
      <c r="H371" s="660"/>
      <c r="I371" s="660"/>
      <c r="K371" s="651"/>
    </row>
    <row r="372" spans="7:12" ht="12.75">
      <c r="G372" s="660"/>
      <c r="H372" s="660"/>
      <c r="I372" s="660"/>
      <c r="K372" s="651"/>
      <c r="L372" s="651"/>
    </row>
    <row r="373" spans="11:14" ht="12.75">
      <c r="K373" s="651"/>
      <c r="L373" s="651"/>
      <c r="N373" s="651"/>
    </row>
    <row r="374" spans="3:14" ht="12.75">
      <c r="C374" s="646"/>
      <c r="D374" s="647"/>
      <c r="E374" s="647"/>
      <c r="F374" s="648"/>
      <c r="G374" s="647"/>
      <c r="H374" s="647"/>
      <c r="I374" s="647"/>
      <c r="J374" s="646"/>
      <c r="K374" s="651"/>
      <c r="N374" s="651"/>
    </row>
    <row r="375" spans="3:14" ht="12.75">
      <c r="C375" s="647"/>
      <c r="D375" s="647"/>
      <c r="E375" s="647"/>
      <c r="F375" s="648"/>
      <c r="G375" s="647"/>
      <c r="H375" s="647"/>
      <c r="I375" s="647"/>
      <c r="J375" s="647"/>
      <c r="K375" s="651"/>
      <c r="N375" s="651"/>
    </row>
    <row r="376" spans="7:14" ht="12.75">
      <c r="G376" s="660"/>
      <c r="H376" s="660"/>
      <c r="I376" s="660"/>
      <c r="K376" s="651"/>
      <c r="L376" s="651"/>
      <c r="N376" s="651"/>
    </row>
    <row r="377" spans="1:14" ht="12.75">
      <c r="A377" s="649"/>
      <c r="B377" s="647"/>
      <c r="C377" s="649"/>
      <c r="D377" s="647"/>
      <c r="E377" s="647"/>
      <c r="F377" s="647"/>
      <c r="G377" s="683"/>
      <c r="H377" s="647"/>
      <c r="I377" s="660"/>
      <c r="K377" s="651"/>
      <c r="L377" s="651"/>
      <c r="N377" s="651"/>
    </row>
    <row r="378" spans="1:14" ht="12.75">
      <c r="A378" s="649"/>
      <c r="B378" s="647"/>
      <c r="C378" s="647"/>
      <c r="D378" s="647"/>
      <c r="E378" s="647"/>
      <c r="F378" s="647"/>
      <c r="G378" s="683"/>
      <c r="H378" s="647"/>
      <c r="K378" s="651"/>
      <c r="L378" s="651"/>
      <c r="N378" s="651"/>
    </row>
    <row r="379" spans="1:14" ht="12.75">
      <c r="A379" s="649"/>
      <c r="B379" s="647"/>
      <c r="D379" s="656"/>
      <c r="E379" s="656"/>
      <c r="F379" s="647"/>
      <c r="G379" s="683"/>
      <c r="H379" s="647"/>
      <c r="I379" s="651"/>
      <c r="K379" s="651"/>
      <c r="L379" s="651"/>
      <c r="N379" s="651"/>
    </row>
    <row r="380" spans="2:14" ht="12.75">
      <c r="B380" s="680"/>
      <c r="C380" s="646"/>
      <c r="D380" s="646"/>
      <c r="E380" s="647"/>
      <c r="F380" s="646"/>
      <c r="G380" s="683"/>
      <c r="H380" s="647"/>
      <c r="K380" s="651"/>
      <c r="L380" s="651"/>
      <c r="N380" s="651"/>
    </row>
    <row r="381" spans="1:14" ht="12.75">
      <c r="A381" s="647"/>
      <c r="B381" s="648"/>
      <c r="C381" s="647"/>
      <c r="D381" s="647"/>
      <c r="E381" s="647"/>
      <c r="F381" s="647"/>
      <c r="G381" s="683"/>
      <c r="H381" s="647"/>
      <c r="K381" s="651"/>
      <c r="N381" s="651"/>
    </row>
    <row r="382" spans="2:11" ht="12.75">
      <c r="B382" s="656"/>
      <c r="C382" s="656"/>
      <c r="D382" s="656"/>
      <c r="E382" s="655"/>
      <c r="F382" s="658"/>
      <c r="G382" s="683"/>
      <c r="H382" s="647"/>
      <c r="I382" s="662"/>
      <c r="K382" s="651"/>
    </row>
    <row r="383" spans="2:12" ht="12.75">
      <c r="B383" s="653"/>
      <c r="C383" s="656"/>
      <c r="D383" s="656"/>
      <c r="E383" s="656"/>
      <c r="F383" s="683"/>
      <c r="G383" s="683"/>
      <c r="H383" s="647"/>
      <c r="I383" s="651"/>
      <c r="J383" s="651"/>
      <c r="K383" s="651"/>
      <c r="L383" s="651"/>
    </row>
    <row r="384" spans="1:12" ht="12.75">
      <c r="A384" s="647"/>
      <c r="B384" s="656"/>
      <c r="C384" s="656"/>
      <c r="D384" s="656"/>
      <c r="E384" s="656"/>
      <c r="F384" s="683"/>
      <c r="G384" s="683"/>
      <c r="H384" s="647"/>
      <c r="I384" s="651"/>
      <c r="J384" s="651"/>
      <c r="K384" s="651"/>
      <c r="L384" s="651"/>
    </row>
    <row r="385" spans="1:12" ht="12.75">
      <c r="A385" s="647"/>
      <c r="B385" s="656"/>
      <c r="C385" s="656"/>
      <c r="D385" s="656"/>
      <c r="E385" s="656"/>
      <c r="F385" s="683"/>
      <c r="G385" s="683"/>
      <c r="H385" s="647"/>
      <c r="I385" s="651"/>
      <c r="J385" s="651"/>
      <c r="K385" s="651"/>
      <c r="L385" s="679"/>
    </row>
    <row r="386" spans="1:12" ht="12.75">
      <c r="A386" s="649"/>
      <c r="B386" s="647"/>
      <c r="C386" s="647"/>
      <c r="D386" s="647"/>
      <c r="E386" s="647"/>
      <c r="F386" s="647"/>
      <c r="G386" s="683"/>
      <c r="H386" s="647"/>
      <c r="I386" s="651"/>
      <c r="J386" s="651"/>
      <c r="K386" s="651"/>
      <c r="L386" s="679"/>
    </row>
    <row r="387" spans="1:11" ht="12.75">
      <c r="A387" s="649"/>
      <c r="B387" s="647"/>
      <c r="C387" s="647"/>
      <c r="D387" s="647"/>
      <c r="E387" s="647"/>
      <c r="F387" s="647"/>
      <c r="G387" s="683"/>
      <c r="H387" s="647"/>
      <c r="I387" s="651"/>
      <c r="J387" s="651"/>
      <c r="K387" s="651"/>
    </row>
    <row r="388" spans="1:17" ht="12.75">
      <c r="A388" s="649"/>
      <c r="B388" s="647"/>
      <c r="C388" s="647"/>
      <c r="D388" s="647"/>
      <c r="E388" s="647"/>
      <c r="F388" s="647"/>
      <c r="G388" s="683"/>
      <c r="H388" s="647"/>
      <c r="I388" s="651"/>
      <c r="J388" s="651"/>
      <c r="K388" s="651"/>
      <c r="Q388" s="650"/>
    </row>
    <row r="389" spans="2:12" ht="12.75">
      <c r="B389" s="680"/>
      <c r="C389" s="647"/>
      <c r="D389" s="647"/>
      <c r="E389" s="647"/>
      <c r="F389" s="646"/>
      <c r="G389" s="683"/>
      <c r="H389" s="647"/>
      <c r="I389" s="651"/>
      <c r="J389" s="651"/>
      <c r="L389" s="651"/>
    </row>
    <row r="390" spans="1:12" ht="12.75">
      <c r="A390" s="647"/>
      <c r="B390" s="648"/>
      <c r="C390" s="647"/>
      <c r="D390" s="647"/>
      <c r="E390" s="647"/>
      <c r="F390" s="647"/>
      <c r="G390" s="683"/>
      <c r="H390" s="683"/>
      <c r="I390" s="651"/>
      <c r="J390" s="651"/>
      <c r="L390" s="651"/>
    </row>
    <row r="391" spans="2:12" ht="12.75">
      <c r="B391" s="656"/>
      <c r="C391" s="656"/>
      <c r="D391" s="656"/>
      <c r="E391" s="655"/>
      <c r="F391" s="658"/>
      <c r="G391" s="683"/>
      <c r="H391" s="683"/>
      <c r="I391" s="651"/>
      <c r="J391" s="651"/>
      <c r="K391" s="651"/>
      <c r="L391" s="651"/>
    </row>
    <row r="392" spans="2:12" ht="12.75">
      <c r="B392" s="653"/>
      <c r="C392" s="656"/>
      <c r="D392" s="656"/>
      <c r="E392" s="656"/>
      <c r="F392" s="683"/>
      <c r="G392" s="683"/>
      <c r="H392" s="683"/>
      <c r="I392" s="651"/>
      <c r="J392" s="651"/>
      <c r="K392" s="651"/>
      <c r="L392" s="651"/>
    </row>
    <row r="393" spans="1:12" ht="12.75">
      <c r="A393" s="647"/>
      <c r="B393" s="656"/>
      <c r="C393" s="661"/>
      <c r="D393" s="658"/>
      <c r="E393" s="655"/>
      <c r="F393" s="658"/>
      <c r="G393" s="658"/>
      <c r="H393" s="683"/>
      <c r="L393" s="651"/>
    </row>
    <row r="394" spans="1:12" ht="12.75">
      <c r="A394" s="647"/>
      <c r="B394" s="656"/>
      <c r="C394" s="661"/>
      <c r="D394" s="658"/>
      <c r="E394" s="655"/>
      <c r="F394" s="658"/>
      <c r="G394" s="658"/>
      <c r="H394" s="683"/>
      <c r="L394" s="651"/>
    </row>
    <row r="395" spans="1:12" ht="12.75">
      <c r="A395" s="647"/>
      <c r="B395" s="656"/>
      <c r="C395" s="661"/>
      <c r="D395" s="658"/>
      <c r="E395" s="655"/>
      <c r="F395" s="658"/>
      <c r="G395" s="658"/>
      <c r="H395" s="683"/>
      <c r="I395" s="651"/>
      <c r="J395" s="651"/>
      <c r="L395" s="651"/>
    </row>
    <row r="396" spans="1:12" ht="12.75">
      <c r="A396" s="647"/>
      <c r="B396" s="656"/>
      <c r="C396" s="661"/>
      <c r="D396" s="658"/>
      <c r="E396" s="655"/>
      <c r="F396" s="658"/>
      <c r="G396" s="658"/>
      <c r="H396" s="683"/>
      <c r="L396" s="651"/>
    </row>
    <row r="397" spans="1:12" ht="12.75">
      <c r="A397" s="647"/>
      <c r="B397" s="656"/>
      <c r="C397" s="661"/>
      <c r="D397" s="658"/>
      <c r="E397" s="655"/>
      <c r="F397" s="658"/>
      <c r="G397" s="658"/>
      <c r="H397" s="683"/>
      <c r="L397" s="651"/>
    </row>
    <row r="398" spans="1:12" ht="12.75">
      <c r="A398" s="649"/>
      <c r="B398" s="647"/>
      <c r="C398" s="647"/>
      <c r="D398" s="647"/>
      <c r="E398" s="647"/>
      <c r="F398" s="658"/>
      <c r="G398" s="658"/>
      <c r="H398" s="683"/>
      <c r="L398" s="651"/>
    </row>
    <row r="399" spans="1:17" ht="12.75">
      <c r="A399" s="649"/>
      <c r="B399" s="647"/>
      <c r="C399" s="647"/>
      <c r="D399" s="647"/>
      <c r="E399" s="647"/>
      <c r="F399" s="646"/>
      <c r="G399" s="647"/>
      <c r="H399" s="683"/>
      <c r="L399" s="651"/>
      <c r="Q399" s="650"/>
    </row>
    <row r="400" spans="1:12" ht="12.75">
      <c r="A400" s="649"/>
      <c r="B400" s="647"/>
      <c r="C400" s="647"/>
      <c r="D400" s="647"/>
      <c r="E400" s="647"/>
      <c r="F400" s="647"/>
      <c r="G400" s="647"/>
      <c r="H400" s="683"/>
      <c r="I400" s="651"/>
      <c r="J400" s="651"/>
      <c r="L400" s="651"/>
    </row>
    <row r="401" spans="2:12" ht="12.75">
      <c r="B401" s="680"/>
      <c r="C401" s="647"/>
      <c r="D401" s="647"/>
      <c r="E401" s="647"/>
      <c r="F401" s="658"/>
      <c r="G401" s="658"/>
      <c r="H401" s="683"/>
      <c r="I401" s="651"/>
      <c r="J401" s="651"/>
      <c r="L401" s="651"/>
    </row>
    <row r="402" spans="1:12" ht="12.75">
      <c r="A402" s="647"/>
      <c r="B402" s="648"/>
      <c r="C402" s="647"/>
      <c r="D402" s="647"/>
      <c r="E402" s="647"/>
      <c r="F402" s="658"/>
      <c r="G402" s="647"/>
      <c r="H402" s="647"/>
      <c r="I402" s="651"/>
      <c r="J402" s="651"/>
      <c r="L402" s="651"/>
    </row>
    <row r="403" spans="2:10" ht="12.75">
      <c r="B403" s="656"/>
      <c r="C403" s="656"/>
      <c r="D403" s="656"/>
      <c r="E403" s="655"/>
      <c r="F403" s="658"/>
      <c r="G403" s="647"/>
      <c r="H403" s="647"/>
      <c r="I403" s="651"/>
      <c r="J403" s="651"/>
    </row>
    <row r="404" spans="2:10" ht="12.75">
      <c r="B404" s="653"/>
      <c r="C404" s="656"/>
      <c r="D404" s="656"/>
      <c r="E404" s="656"/>
      <c r="F404" s="658"/>
      <c r="G404" s="647"/>
      <c r="H404" s="647"/>
      <c r="I404" s="651"/>
      <c r="J404" s="651"/>
    </row>
    <row r="405" spans="6:10" ht="12.75">
      <c r="F405" s="651"/>
      <c r="G405" s="651"/>
      <c r="H405" s="651"/>
      <c r="I405" s="651"/>
      <c r="J405" s="651"/>
    </row>
    <row r="406" spans="6:10" ht="12.75">
      <c r="F406" s="651"/>
      <c r="G406" s="651"/>
      <c r="H406" s="651"/>
      <c r="I406" s="651"/>
      <c r="J406" s="651"/>
    </row>
    <row r="407" spans="6:10" ht="12.75">
      <c r="F407" s="651"/>
      <c r="G407" s="651"/>
      <c r="H407" s="651"/>
      <c r="I407" s="651"/>
      <c r="J407" s="651"/>
    </row>
    <row r="408" spans="6:11" ht="12.75">
      <c r="F408" s="651"/>
      <c r="G408" s="651"/>
      <c r="H408" s="651"/>
      <c r="I408" s="651"/>
      <c r="J408" s="651"/>
      <c r="K408" s="651"/>
    </row>
    <row r="409" spans="6:10" ht="12.75">
      <c r="F409" s="651"/>
      <c r="G409" s="651"/>
      <c r="H409" s="651"/>
      <c r="I409" s="651"/>
      <c r="J409" s="651"/>
    </row>
    <row r="410" spans="3:21" ht="12.75">
      <c r="C410" s="650"/>
      <c r="D410" s="650"/>
      <c r="E410" s="650"/>
      <c r="F410" s="650"/>
      <c r="G410" s="650"/>
      <c r="H410" s="650"/>
      <c r="I410" s="650"/>
      <c r="J410" s="650"/>
      <c r="U410" s="660"/>
    </row>
    <row r="411" spans="12:21" ht="12.75">
      <c r="L411" s="651"/>
      <c r="U411" s="660"/>
    </row>
    <row r="412" spans="3:21" ht="12.75">
      <c r="C412" s="650"/>
      <c r="F412" s="651"/>
      <c r="G412" s="651"/>
      <c r="H412" s="651"/>
      <c r="I412" s="651"/>
      <c r="J412" s="651"/>
      <c r="K412" s="651"/>
      <c r="L412" s="651"/>
      <c r="U412" s="660"/>
    </row>
    <row r="413" spans="6:21" ht="12.75">
      <c r="F413" s="651"/>
      <c r="G413" s="651"/>
      <c r="H413" s="651"/>
      <c r="I413" s="651"/>
      <c r="J413" s="651"/>
      <c r="L413" s="651"/>
      <c r="U413" s="660"/>
    </row>
    <row r="414" spans="6:21" ht="12.75">
      <c r="F414" s="651"/>
      <c r="G414" s="651"/>
      <c r="H414" s="651"/>
      <c r="I414" s="651"/>
      <c r="J414" s="651"/>
      <c r="L414" s="651"/>
      <c r="U414" s="660"/>
    </row>
    <row r="415" spans="6:21" ht="12.75">
      <c r="F415" s="651"/>
      <c r="G415" s="651"/>
      <c r="H415" s="651"/>
      <c r="I415" s="651"/>
      <c r="J415" s="651"/>
      <c r="K415" s="651"/>
      <c r="L415" s="651"/>
      <c r="U415" s="660"/>
    </row>
    <row r="416" spans="6:21" ht="12.75">
      <c r="F416" s="651"/>
      <c r="G416" s="651"/>
      <c r="H416" s="651"/>
      <c r="I416" s="651"/>
      <c r="J416" s="651"/>
      <c r="K416" s="651"/>
      <c r="U416" s="660"/>
    </row>
    <row r="417" spans="6:21" ht="12.75">
      <c r="F417" s="651"/>
      <c r="G417" s="651"/>
      <c r="H417" s="651"/>
      <c r="I417" s="651"/>
      <c r="J417" s="651"/>
      <c r="K417" s="651"/>
      <c r="T417" s="662"/>
      <c r="U417" s="660"/>
    </row>
    <row r="418" spans="6:21" ht="12.75">
      <c r="F418" s="651"/>
      <c r="G418" s="651"/>
      <c r="H418" s="651"/>
      <c r="I418" s="651"/>
      <c r="J418" s="651"/>
      <c r="K418" s="651"/>
      <c r="U418" s="660"/>
    </row>
    <row r="419" spans="6:21" ht="12.75">
      <c r="F419" s="651"/>
      <c r="G419" s="651"/>
      <c r="H419" s="651"/>
      <c r="I419" s="651"/>
      <c r="J419" s="651"/>
      <c r="K419" s="651"/>
      <c r="U419" s="684"/>
    </row>
    <row r="420" spans="8:12" ht="12.75">
      <c r="H420" s="650"/>
      <c r="K420" s="651"/>
      <c r="L420" s="651"/>
    </row>
    <row r="421" spans="11:12" ht="12.75">
      <c r="K421" s="651"/>
      <c r="L421" s="651"/>
    </row>
    <row r="422" spans="6:12" ht="12.75">
      <c r="F422" s="662"/>
      <c r="G422" s="662"/>
      <c r="H422" s="685"/>
      <c r="I422" s="662"/>
      <c r="K422" s="651"/>
      <c r="L422" s="651"/>
    </row>
    <row r="423" spans="3:12" ht="12.75">
      <c r="C423" s="650"/>
      <c r="F423" s="662"/>
      <c r="G423" s="662"/>
      <c r="H423" s="685"/>
      <c r="I423" s="662"/>
      <c r="K423" s="651"/>
      <c r="L423" s="651"/>
    </row>
    <row r="424" spans="6:12" ht="12.75">
      <c r="F424" s="662"/>
      <c r="G424" s="662"/>
      <c r="H424" s="685"/>
      <c r="I424" s="662"/>
      <c r="K424" s="651"/>
      <c r="L424" s="651"/>
    </row>
    <row r="425" spans="6:12" ht="12.75">
      <c r="F425" s="662"/>
      <c r="G425" s="662"/>
      <c r="H425" s="662"/>
      <c r="I425" s="685"/>
      <c r="L425" s="651"/>
    </row>
    <row r="426" spans="6:12" ht="12.75">
      <c r="F426" s="662"/>
      <c r="G426" s="662"/>
      <c r="H426" s="685"/>
      <c r="I426" s="662"/>
      <c r="L426" s="651"/>
    </row>
    <row r="427" spans="6:12" ht="12.75">
      <c r="F427" s="662"/>
      <c r="G427" s="662"/>
      <c r="H427" s="685"/>
      <c r="I427" s="662"/>
      <c r="K427" s="651"/>
      <c r="L427" s="651"/>
    </row>
    <row r="428" spans="6:12" ht="12.75">
      <c r="F428" s="662"/>
      <c r="G428" s="662"/>
      <c r="H428" s="685"/>
      <c r="I428" s="662"/>
      <c r="L428" s="651"/>
    </row>
    <row r="429" ht="12.75">
      <c r="L429" s="651"/>
    </row>
    <row r="430" ht="12.75">
      <c r="L430" s="651"/>
    </row>
    <row r="431" ht="12.75">
      <c r="C431" s="650"/>
    </row>
    <row r="432" ht="12.75">
      <c r="K432" s="651"/>
    </row>
    <row r="433" ht="12.75">
      <c r="K433" s="651"/>
    </row>
    <row r="434" spans="8:11" ht="12.75">
      <c r="H434" s="651"/>
      <c r="I434" s="651"/>
      <c r="J434" s="651"/>
      <c r="K434" s="651"/>
    </row>
    <row r="435" spans="6:11" ht="12.75">
      <c r="F435" s="651"/>
      <c r="G435" s="651"/>
      <c r="H435" s="651"/>
      <c r="I435" s="651"/>
      <c r="J435" s="651"/>
      <c r="K435" s="651"/>
    </row>
    <row r="436" spans="6:11" ht="12.75">
      <c r="F436" s="651"/>
      <c r="G436" s="651"/>
      <c r="H436" s="651"/>
      <c r="I436" s="651"/>
      <c r="J436" s="651"/>
      <c r="K436" s="651"/>
    </row>
    <row r="437" spans="6:11" ht="12.75">
      <c r="F437" s="651"/>
      <c r="G437" s="651"/>
      <c r="H437" s="651"/>
      <c r="I437" s="651"/>
      <c r="J437" s="651"/>
      <c r="K437" s="651"/>
    </row>
    <row r="438" spans="6:11" ht="12.75">
      <c r="F438" s="651"/>
      <c r="G438" s="651"/>
      <c r="H438" s="651"/>
      <c r="I438" s="651"/>
      <c r="J438" s="651"/>
      <c r="K438" s="651"/>
    </row>
    <row r="439" spans="6:11" ht="12.75">
      <c r="F439" s="651"/>
      <c r="G439" s="651"/>
      <c r="H439" s="651"/>
      <c r="I439" s="651"/>
      <c r="J439" s="651"/>
      <c r="K439" s="651"/>
    </row>
    <row r="440" spans="6:11" ht="12.75">
      <c r="F440" s="651"/>
      <c r="G440" s="651"/>
      <c r="H440" s="651"/>
      <c r="I440" s="651"/>
      <c r="J440" s="651"/>
      <c r="K440" s="651"/>
    </row>
    <row r="441" spans="6:11" ht="12.75">
      <c r="F441" s="651"/>
      <c r="G441" s="651"/>
      <c r="H441" s="651"/>
      <c r="I441" s="651"/>
      <c r="J441" s="651"/>
      <c r="K441" s="651"/>
    </row>
    <row r="442" spans="6:10" ht="12.75">
      <c r="F442" s="651"/>
      <c r="G442" s="651"/>
      <c r="H442" s="651"/>
      <c r="I442" s="651"/>
      <c r="J442" s="651"/>
    </row>
    <row r="443" spans="6:12" ht="12.75">
      <c r="F443" s="651"/>
      <c r="G443" s="651"/>
      <c r="H443" s="651"/>
      <c r="I443" s="651"/>
      <c r="J443" s="651"/>
      <c r="L443" s="651"/>
    </row>
    <row r="444" spans="6:12" ht="12.75">
      <c r="F444" s="651"/>
      <c r="G444" s="651"/>
      <c r="H444" s="651"/>
      <c r="I444" s="651"/>
      <c r="J444" s="651"/>
      <c r="K444" s="651"/>
      <c r="L444" s="651"/>
    </row>
    <row r="445" spans="6:12" ht="12.75">
      <c r="F445" s="651"/>
      <c r="G445" s="651"/>
      <c r="H445" s="651"/>
      <c r="I445" s="651"/>
      <c r="J445" s="651"/>
      <c r="K445" s="651"/>
      <c r="L445" s="651"/>
    </row>
    <row r="446" spans="6:12" ht="12.75">
      <c r="F446" s="651"/>
      <c r="G446" s="651"/>
      <c r="H446" s="651"/>
      <c r="I446" s="651"/>
      <c r="J446" s="651"/>
      <c r="K446" s="651"/>
      <c r="L446" s="651"/>
    </row>
    <row r="447" spans="6:12" ht="12.75">
      <c r="F447" s="651"/>
      <c r="G447" s="651"/>
      <c r="H447" s="651"/>
      <c r="I447" s="651"/>
      <c r="J447" s="651"/>
      <c r="K447" s="651"/>
      <c r="L447" s="651"/>
    </row>
    <row r="448" spans="6:12" ht="12.75">
      <c r="F448" s="651"/>
      <c r="G448" s="651"/>
      <c r="H448" s="651"/>
      <c r="I448" s="651"/>
      <c r="J448" s="651"/>
      <c r="K448" s="651"/>
      <c r="L448" s="651"/>
    </row>
    <row r="449" spans="6:12" ht="12.75">
      <c r="F449" s="651"/>
      <c r="G449" s="651"/>
      <c r="H449" s="651"/>
      <c r="I449" s="651"/>
      <c r="J449" s="651"/>
      <c r="K449" s="651"/>
      <c r="L449" s="651"/>
    </row>
    <row r="450" spans="6:12" ht="12.75">
      <c r="F450" s="651"/>
      <c r="G450" s="651"/>
      <c r="H450" s="651"/>
      <c r="I450" s="651"/>
      <c r="J450" s="651"/>
      <c r="K450" s="651"/>
      <c r="L450" s="651"/>
    </row>
    <row r="451" spans="6:12" ht="12.75">
      <c r="F451" s="651"/>
      <c r="G451" s="651"/>
      <c r="H451" s="651"/>
      <c r="I451" s="651"/>
      <c r="J451" s="651"/>
      <c r="K451" s="651"/>
      <c r="L451" s="651"/>
    </row>
    <row r="452" spans="6:12" ht="12.75">
      <c r="F452" s="651"/>
      <c r="G452" s="651"/>
      <c r="H452" s="651"/>
      <c r="I452" s="651"/>
      <c r="J452" s="651"/>
      <c r="L452" s="651"/>
    </row>
    <row r="453" spans="3:12" ht="12.75">
      <c r="C453" s="650"/>
      <c r="I453" s="650"/>
      <c r="L453" s="651"/>
    </row>
    <row r="454" ht="12.75">
      <c r="L454" s="651"/>
    </row>
    <row r="455" ht="12.75">
      <c r="L455" s="651"/>
    </row>
    <row r="456" ht="12.75">
      <c r="L456" s="651"/>
    </row>
    <row r="457" ht="12.75">
      <c r="L457" s="651"/>
    </row>
    <row r="458" ht="12.75">
      <c r="L458" s="651"/>
    </row>
    <row r="459" ht="12.75">
      <c r="L459" s="651"/>
    </row>
    <row r="460" ht="12.75">
      <c r="L460" s="651"/>
    </row>
    <row r="461" ht="12.75">
      <c r="L461" s="651"/>
    </row>
    <row r="462" ht="12.75">
      <c r="L462" s="651"/>
    </row>
    <row r="463" ht="12.75">
      <c r="L463" s="651"/>
    </row>
    <row r="466" ht="12.75">
      <c r="K466" s="651"/>
    </row>
    <row r="468" ht="12.75">
      <c r="K468" s="651"/>
    </row>
    <row r="469" spans="7:11" ht="12.75">
      <c r="G469" s="660"/>
      <c r="H469" s="660"/>
      <c r="I469" s="660"/>
      <c r="K469" s="651"/>
    </row>
    <row r="470" spans="7:11" ht="12.75">
      <c r="G470" s="660"/>
      <c r="H470" s="660"/>
      <c r="I470" s="660"/>
      <c r="K470" s="651"/>
    </row>
    <row r="471" spans="7:11" ht="12.75">
      <c r="G471" s="660"/>
      <c r="H471" s="660"/>
      <c r="I471" s="660"/>
      <c r="K471" s="651"/>
    </row>
    <row r="472" spans="7:11" ht="12.75">
      <c r="G472" s="660"/>
      <c r="H472" s="660"/>
      <c r="I472" s="660"/>
      <c r="K472" s="651"/>
    </row>
    <row r="473" spans="7:11" ht="12.75">
      <c r="G473" s="660"/>
      <c r="H473" s="660"/>
      <c r="I473" s="660"/>
      <c r="K473" s="651"/>
    </row>
    <row r="474" spans="7:11" ht="12.75">
      <c r="G474" s="660"/>
      <c r="H474" s="660"/>
      <c r="I474" s="660"/>
      <c r="K474" s="651"/>
    </row>
    <row r="475" spans="7:11" ht="12.75">
      <c r="G475" s="660"/>
      <c r="H475" s="660"/>
      <c r="I475" s="660"/>
      <c r="K475" s="651"/>
    </row>
    <row r="476" spans="7:11" ht="12.75">
      <c r="G476" s="660"/>
      <c r="H476" s="660"/>
      <c r="I476" s="660"/>
      <c r="K476" s="651"/>
    </row>
    <row r="477" spans="7:11" ht="12.75">
      <c r="G477" s="660"/>
      <c r="H477" s="660"/>
      <c r="I477" s="660"/>
      <c r="K477" s="651"/>
    </row>
    <row r="478" spans="7:11" ht="12.75">
      <c r="G478" s="660"/>
      <c r="H478" s="660"/>
      <c r="I478" s="660"/>
      <c r="K478" s="651"/>
    </row>
    <row r="479" spans="7:11" ht="12.75">
      <c r="G479" s="660"/>
      <c r="H479" s="660"/>
      <c r="I479" s="660"/>
      <c r="K479" s="651"/>
    </row>
    <row r="480" spans="3:12" ht="12.75">
      <c r="C480" s="650"/>
      <c r="G480" s="684"/>
      <c r="H480" s="660"/>
      <c r="I480" s="660"/>
      <c r="K480" s="651"/>
      <c r="L480" s="651"/>
    </row>
    <row r="481" spans="11:12" ht="12.75">
      <c r="K481" s="651"/>
      <c r="L481" s="651"/>
    </row>
    <row r="482" ht="12.75">
      <c r="K482" s="651"/>
    </row>
    <row r="483" ht="12.75">
      <c r="K483" s="651"/>
    </row>
    <row r="484" ht="12.75">
      <c r="K484" s="651"/>
    </row>
    <row r="485" ht="12.75">
      <c r="K485" s="651"/>
    </row>
    <row r="486" ht="12.75">
      <c r="K486" s="651"/>
    </row>
    <row r="487" ht="12.75">
      <c r="K487" s="651"/>
    </row>
    <row r="490" ht="12.75">
      <c r="L490" s="651"/>
    </row>
    <row r="491" ht="12.75">
      <c r="L491" s="651"/>
    </row>
    <row r="499" ht="12.75">
      <c r="L499" s="651"/>
    </row>
    <row r="500" ht="12.75">
      <c r="L500" s="651"/>
    </row>
    <row r="501" ht="12.75">
      <c r="L501" s="651"/>
    </row>
    <row r="502" ht="12.75">
      <c r="L502" s="651"/>
    </row>
    <row r="503" ht="12.75">
      <c r="L503" s="651"/>
    </row>
    <row r="504" ht="12.75">
      <c r="L504" s="651"/>
    </row>
    <row r="505" ht="12.75">
      <c r="L505" s="651"/>
    </row>
    <row r="506" ht="12.75">
      <c r="L506" s="651"/>
    </row>
    <row r="507" ht="12.75">
      <c r="L507" s="651"/>
    </row>
    <row r="508" ht="12.75">
      <c r="L508" s="651"/>
    </row>
    <row r="509" ht="12.75">
      <c r="L509" s="651"/>
    </row>
    <row r="510" ht="12.75">
      <c r="L510" s="651"/>
    </row>
    <row r="511" ht="12.75">
      <c r="L511" s="651"/>
    </row>
    <row r="529" ht="12.75">
      <c r="L529" s="651"/>
    </row>
    <row r="530" ht="12.75">
      <c r="L530" s="651"/>
    </row>
  </sheetData>
  <sheetProtection/>
  <printOptions/>
  <pageMargins left="0.7874015748031497" right="0.7874015748031497" top="0.984251968503937" bottom="0.984251968503937" header="0.4921259845" footer="0.49212598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27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25390625" style="689" customWidth="1"/>
    <col min="2" max="2" width="11.375" style="689" customWidth="1"/>
    <col min="3" max="3" width="54.875" style="689" customWidth="1"/>
    <col min="4" max="4" width="5.625" style="689" customWidth="1"/>
    <col min="5" max="5" width="8.125" style="689" customWidth="1"/>
    <col min="6" max="6" width="10.75390625" style="689" customWidth="1"/>
    <col min="7" max="7" width="12.125" style="689" customWidth="1"/>
    <col min="8" max="8" width="11.625" style="689" customWidth="1"/>
    <col min="9" max="9" width="12.00390625" style="689" customWidth="1"/>
    <col min="10" max="10" width="9.625" style="689" customWidth="1"/>
    <col min="11" max="16384" width="9.125" style="689" customWidth="1"/>
  </cols>
  <sheetData>
    <row r="1" ht="12.75">
      <c r="I1" s="689" t="s">
        <v>573</v>
      </c>
    </row>
    <row r="2" spans="1:10" ht="12.75">
      <c r="A2" s="689" t="s">
        <v>574</v>
      </c>
      <c r="B2" s="689" t="s">
        <v>575</v>
      </c>
      <c r="C2" s="690" t="s">
        <v>576</v>
      </c>
      <c r="D2" s="691" t="s">
        <v>577</v>
      </c>
      <c r="E2" s="691" t="s">
        <v>578</v>
      </c>
      <c r="F2" s="692" t="s">
        <v>579</v>
      </c>
      <c r="G2" s="691" t="s">
        <v>579</v>
      </c>
      <c r="H2" s="691" t="s">
        <v>580</v>
      </c>
      <c r="I2" s="691" t="s">
        <v>581</v>
      </c>
      <c r="J2" s="690"/>
    </row>
    <row r="3" spans="3:10" ht="12.75">
      <c r="C3" s="691"/>
      <c r="D3" s="691"/>
      <c r="E3" s="691"/>
      <c r="F3" s="692" t="s">
        <v>582</v>
      </c>
      <c r="G3" s="691" t="s">
        <v>583</v>
      </c>
      <c r="H3" s="691" t="s">
        <v>584</v>
      </c>
      <c r="I3" s="691" t="s">
        <v>585</v>
      </c>
      <c r="J3" s="691"/>
    </row>
    <row r="4" spans="3:10" ht="12.75">
      <c r="C4" s="691"/>
      <c r="D4" s="691"/>
      <c r="E4" s="691"/>
      <c r="F4" s="691"/>
      <c r="G4" s="691"/>
      <c r="H4" s="691"/>
      <c r="I4" s="691"/>
      <c r="J4" s="691"/>
    </row>
    <row r="5" spans="1:10" ht="12.75">
      <c r="A5" s="689" t="s">
        <v>586</v>
      </c>
      <c r="C5" s="693" t="s">
        <v>587</v>
      </c>
      <c r="D5" s="691"/>
      <c r="E5" s="691"/>
      <c r="F5" s="691"/>
      <c r="G5" s="691"/>
      <c r="H5" s="691"/>
      <c r="I5" s="691"/>
      <c r="J5" s="691"/>
    </row>
    <row r="6" spans="3:10" ht="12.75">
      <c r="C6" s="693" t="s">
        <v>588</v>
      </c>
      <c r="D6" s="691"/>
      <c r="E6" s="691"/>
      <c r="F6" s="691"/>
      <c r="G6" s="691"/>
      <c r="H6" s="691"/>
      <c r="I6" s="691"/>
      <c r="J6" s="691"/>
    </row>
    <row r="7" spans="3:10" ht="12.75">
      <c r="C7" s="693" t="s">
        <v>589</v>
      </c>
      <c r="D7" s="691"/>
      <c r="E7" s="691"/>
      <c r="F7" s="691"/>
      <c r="G7" s="691"/>
      <c r="H7" s="691"/>
      <c r="I7" s="691"/>
      <c r="J7" s="691"/>
    </row>
    <row r="8" spans="3:10" ht="12.75">
      <c r="C8" s="693"/>
      <c r="D8" s="691"/>
      <c r="E8" s="691"/>
      <c r="F8" s="691"/>
      <c r="G8" s="691"/>
      <c r="H8" s="691"/>
      <c r="I8" s="691"/>
      <c r="J8" s="691"/>
    </row>
    <row r="9" spans="3:10" ht="12.75">
      <c r="C9" s="694" t="s">
        <v>1505</v>
      </c>
      <c r="J9" s="695"/>
    </row>
    <row r="10" spans="3:10" ht="12.75">
      <c r="C10" s="691"/>
      <c r="D10" s="691"/>
      <c r="E10" s="691"/>
      <c r="F10" s="691"/>
      <c r="G10" s="691"/>
      <c r="H10" s="691"/>
      <c r="I10" s="691"/>
      <c r="J10" s="691"/>
    </row>
    <row r="11" spans="1:10" ht="12.75">
      <c r="A11" s="689" t="s">
        <v>591</v>
      </c>
      <c r="C11" s="689" t="s">
        <v>1506</v>
      </c>
      <c r="D11" s="691"/>
      <c r="E11" s="691"/>
      <c r="F11" s="691"/>
      <c r="G11" s="696">
        <f>H98</f>
        <v>0</v>
      </c>
      <c r="H11" s="691"/>
      <c r="I11" s="691"/>
      <c r="J11" s="691"/>
    </row>
    <row r="12" spans="1:10" ht="12.75">
      <c r="A12" s="689" t="s">
        <v>593</v>
      </c>
      <c r="C12" s="689" t="s">
        <v>1507</v>
      </c>
      <c r="D12" s="691"/>
      <c r="E12" s="691"/>
      <c r="F12" s="691"/>
      <c r="G12" s="696">
        <f>H102</f>
        <v>0</v>
      </c>
      <c r="H12" s="691"/>
      <c r="I12" s="691"/>
      <c r="J12" s="691"/>
    </row>
    <row r="13" spans="1:10" ht="12.75">
      <c r="A13" s="689" t="s">
        <v>595</v>
      </c>
      <c r="C13" s="689" t="s">
        <v>601</v>
      </c>
      <c r="D13" s="691"/>
      <c r="E13" s="691"/>
      <c r="F13" s="691"/>
      <c r="G13" s="696">
        <f>I119</f>
        <v>0</v>
      </c>
      <c r="H13" s="691"/>
      <c r="I13" s="691"/>
      <c r="J13" s="691"/>
    </row>
    <row r="14" spans="1:10" ht="12.75">
      <c r="A14" s="689" t="s">
        <v>597</v>
      </c>
      <c r="C14" s="689" t="s">
        <v>1686</v>
      </c>
      <c r="D14" s="691"/>
      <c r="E14" s="691"/>
      <c r="F14" s="691"/>
      <c r="G14" s="696">
        <f>I125</f>
        <v>0</v>
      </c>
      <c r="H14" s="691"/>
      <c r="I14" s="691"/>
      <c r="J14" s="691"/>
    </row>
    <row r="15" spans="3:7" ht="12.75">
      <c r="C15" s="694" t="s">
        <v>1593</v>
      </c>
      <c r="G15" s="697">
        <f>SUM(G11:G14)</f>
        <v>0</v>
      </c>
    </row>
    <row r="17" spans="3:7" ht="12.75">
      <c r="C17" s="693" t="s">
        <v>1509</v>
      </c>
      <c r="G17" s="698">
        <f>I138</f>
        <v>0</v>
      </c>
    </row>
    <row r="19" spans="3:7" ht="15">
      <c r="C19" s="729" t="s">
        <v>1508</v>
      </c>
      <c r="G19" s="698">
        <f>G15+G17</f>
        <v>0</v>
      </c>
    </row>
    <row r="37" ht="12.75">
      <c r="I37" s="689" t="s">
        <v>605</v>
      </c>
    </row>
    <row r="38" spans="1:9" ht="12.75">
      <c r="A38" s="689" t="s">
        <v>574</v>
      </c>
      <c r="B38" s="689" t="s">
        <v>575</v>
      </c>
      <c r="C38" s="689" t="s">
        <v>606</v>
      </c>
      <c r="D38" s="689" t="s">
        <v>577</v>
      </c>
      <c r="E38" s="689" t="s">
        <v>578</v>
      </c>
      <c r="F38" s="689" t="s">
        <v>1684</v>
      </c>
      <c r="G38" s="689" t="s">
        <v>1684</v>
      </c>
      <c r="H38" s="689" t="s">
        <v>1685</v>
      </c>
      <c r="I38" s="689" t="s">
        <v>607</v>
      </c>
    </row>
    <row r="39" spans="6:9" ht="12.75">
      <c r="F39" s="689" t="s">
        <v>1063</v>
      </c>
      <c r="G39" s="689" t="s">
        <v>1064</v>
      </c>
      <c r="H39" s="689" t="s">
        <v>1063</v>
      </c>
      <c r="I39" s="689" t="s">
        <v>1064</v>
      </c>
    </row>
    <row r="40" ht="12.75">
      <c r="C40" s="699" t="s">
        <v>1506</v>
      </c>
    </row>
    <row r="41" ht="12.75">
      <c r="C41" s="699" t="s">
        <v>1510</v>
      </c>
    </row>
    <row r="42" spans="1:9" ht="12.75">
      <c r="A42" s="689" t="s">
        <v>591</v>
      </c>
      <c r="B42" s="603" t="s">
        <v>1511</v>
      </c>
      <c r="C42" s="689" t="s">
        <v>695</v>
      </c>
      <c r="D42" s="689" t="s">
        <v>615</v>
      </c>
      <c r="E42" s="689">
        <v>17</v>
      </c>
      <c r="F42" s="700"/>
      <c r="G42" s="701">
        <f>E42*F42</f>
        <v>0</v>
      </c>
      <c r="H42" s="700"/>
      <c r="I42" s="702">
        <f aca="true" t="shared" si="0" ref="I42:I51">E42*H42</f>
        <v>0</v>
      </c>
    </row>
    <row r="43" spans="1:9" ht="12.75">
      <c r="A43" s="689" t="s">
        <v>593</v>
      </c>
      <c r="B43" s="603" t="s">
        <v>1512</v>
      </c>
      <c r="C43" s="689" t="s">
        <v>1513</v>
      </c>
      <c r="D43" s="689" t="s">
        <v>615</v>
      </c>
      <c r="E43" s="689">
        <v>8</v>
      </c>
      <c r="F43" s="700"/>
      <c r="G43" s="701">
        <f>E43*F43</f>
        <v>0</v>
      </c>
      <c r="H43" s="700"/>
      <c r="I43" s="702">
        <f t="shared" si="0"/>
        <v>0</v>
      </c>
    </row>
    <row r="44" spans="1:9" ht="12.75">
      <c r="A44" s="689" t="s">
        <v>595</v>
      </c>
      <c r="B44" s="603" t="s">
        <v>1512</v>
      </c>
      <c r="C44" s="689" t="s">
        <v>1514</v>
      </c>
      <c r="D44" s="689" t="s">
        <v>615</v>
      </c>
      <c r="E44" s="689">
        <v>0</v>
      </c>
      <c r="F44" s="700"/>
      <c r="G44" s="701">
        <f>E44*F44</f>
        <v>0</v>
      </c>
      <c r="H44" s="700"/>
      <c r="I44" s="702">
        <f t="shared" si="0"/>
        <v>0</v>
      </c>
    </row>
    <row r="45" spans="1:9" ht="12.75">
      <c r="A45" s="689" t="s">
        <v>597</v>
      </c>
      <c r="B45" s="603" t="s">
        <v>1515</v>
      </c>
      <c r="C45" s="689" t="s">
        <v>1516</v>
      </c>
      <c r="D45" s="689" t="s">
        <v>615</v>
      </c>
      <c r="E45" s="689">
        <v>8</v>
      </c>
      <c r="F45" s="700"/>
      <c r="G45" s="701"/>
      <c r="H45" s="700"/>
      <c r="I45" s="702">
        <f t="shared" si="0"/>
        <v>0</v>
      </c>
    </row>
    <row r="46" spans="1:9" ht="12.75">
      <c r="A46" s="689" t="s">
        <v>599</v>
      </c>
      <c r="B46" s="689" t="s">
        <v>1517</v>
      </c>
      <c r="C46" s="689" t="s">
        <v>1518</v>
      </c>
      <c r="D46" s="689" t="s">
        <v>276</v>
      </c>
      <c r="E46" s="689">
        <v>8</v>
      </c>
      <c r="F46" s="700"/>
      <c r="G46" s="701">
        <f aca="true" t="shared" si="1" ref="G46:G53">E46*F46</f>
        <v>0</v>
      </c>
      <c r="H46" s="700"/>
      <c r="I46" s="702">
        <f>E46*H46</f>
        <v>0</v>
      </c>
    </row>
    <row r="47" spans="1:9" ht="12.75">
      <c r="A47" s="689" t="s">
        <v>600</v>
      </c>
      <c r="B47" s="689" t="s">
        <v>1517</v>
      </c>
      <c r="C47" s="689" t="s">
        <v>611</v>
      </c>
      <c r="D47" s="689" t="s">
        <v>276</v>
      </c>
      <c r="E47" s="689">
        <v>80</v>
      </c>
      <c r="F47" s="700"/>
      <c r="G47" s="701">
        <f t="shared" si="1"/>
        <v>0</v>
      </c>
      <c r="H47" s="700"/>
      <c r="I47" s="702">
        <f>E47*H47</f>
        <v>0</v>
      </c>
    </row>
    <row r="48" spans="1:9" ht="12.75">
      <c r="A48" s="689" t="s">
        <v>612</v>
      </c>
      <c r="B48" s="689" t="s">
        <v>1517</v>
      </c>
      <c r="C48" s="689" t="s">
        <v>1519</v>
      </c>
      <c r="D48" s="689" t="s">
        <v>276</v>
      </c>
      <c r="E48" s="689">
        <v>60</v>
      </c>
      <c r="F48" s="700"/>
      <c r="G48" s="701">
        <f t="shared" si="1"/>
        <v>0</v>
      </c>
      <c r="H48" s="700"/>
      <c r="I48" s="702">
        <f>E48*H48</f>
        <v>0</v>
      </c>
    </row>
    <row r="49" spans="1:9" ht="12.75">
      <c r="A49" s="689" t="s">
        <v>616</v>
      </c>
      <c r="B49" s="689" t="s">
        <v>1520</v>
      </c>
      <c r="C49" s="689" t="s">
        <v>1521</v>
      </c>
      <c r="D49" s="689" t="s">
        <v>615</v>
      </c>
      <c r="E49" s="689">
        <v>2</v>
      </c>
      <c r="F49" s="700"/>
      <c r="G49" s="701">
        <f t="shared" si="1"/>
        <v>0</v>
      </c>
      <c r="H49" s="700"/>
      <c r="I49" s="702">
        <f t="shared" si="0"/>
        <v>0</v>
      </c>
    </row>
    <row r="50" spans="1:9" ht="12.75">
      <c r="A50" s="689" t="s">
        <v>649</v>
      </c>
      <c r="B50" s="689" t="s">
        <v>1520</v>
      </c>
      <c r="C50" s="689" t="s">
        <v>1522</v>
      </c>
      <c r="D50" s="689" t="s">
        <v>615</v>
      </c>
      <c r="E50" s="689">
        <v>2</v>
      </c>
      <c r="F50" s="700"/>
      <c r="G50" s="701">
        <f t="shared" si="1"/>
        <v>0</v>
      </c>
      <c r="H50" s="700"/>
      <c r="I50" s="702">
        <f t="shared" si="0"/>
        <v>0</v>
      </c>
    </row>
    <row r="51" spans="1:9" ht="12.75">
      <c r="A51" s="689" t="s">
        <v>619</v>
      </c>
      <c r="B51" s="689" t="s">
        <v>687</v>
      </c>
      <c r="C51" s="689" t="s">
        <v>689</v>
      </c>
      <c r="D51" s="689" t="s">
        <v>276</v>
      </c>
      <c r="E51" s="689">
        <v>30</v>
      </c>
      <c r="F51" s="700"/>
      <c r="G51" s="701">
        <f t="shared" si="1"/>
        <v>0</v>
      </c>
      <c r="H51" s="700"/>
      <c r="I51" s="702">
        <f t="shared" si="0"/>
        <v>0</v>
      </c>
    </row>
    <row r="52" spans="1:9" ht="12.75">
      <c r="A52" s="689" t="s">
        <v>622</v>
      </c>
      <c r="B52" s="689" t="s">
        <v>687</v>
      </c>
      <c r="C52" s="689" t="s">
        <v>690</v>
      </c>
      <c r="D52" s="689" t="s">
        <v>615</v>
      </c>
      <c r="E52" s="689">
        <v>15</v>
      </c>
      <c r="F52" s="700"/>
      <c r="G52" s="701">
        <f t="shared" si="1"/>
        <v>0</v>
      </c>
      <c r="H52" s="700"/>
      <c r="I52" s="702">
        <f>E52*H52</f>
        <v>0</v>
      </c>
    </row>
    <row r="53" spans="1:9" ht="12.75">
      <c r="A53" s="689" t="s">
        <v>625</v>
      </c>
      <c r="B53" s="689" t="s">
        <v>687</v>
      </c>
      <c r="C53" s="689" t="s">
        <v>691</v>
      </c>
      <c r="D53" s="689" t="s">
        <v>615</v>
      </c>
      <c r="E53" s="689">
        <v>1</v>
      </c>
      <c r="F53" s="700"/>
      <c r="G53" s="701">
        <f t="shared" si="1"/>
        <v>0</v>
      </c>
      <c r="H53" s="700"/>
      <c r="I53" s="702"/>
    </row>
    <row r="54" spans="6:9" ht="12.75">
      <c r="F54" s="700"/>
      <c r="G54" s="701"/>
      <c r="H54" s="700"/>
      <c r="I54" s="702"/>
    </row>
    <row r="55" spans="3:9" ht="12.75">
      <c r="C55" s="699" t="s">
        <v>1523</v>
      </c>
      <c r="F55" s="700"/>
      <c r="G55" s="701"/>
      <c r="H55" s="700"/>
      <c r="I55" s="702"/>
    </row>
    <row r="56" spans="1:9" ht="12.75">
      <c r="A56" s="689" t="s">
        <v>627</v>
      </c>
      <c r="B56" s="603" t="s">
        <v>1524</v>
      </c>
      <c r="C56" s="689" t="s">
        <v>1525</v>
      </c>
      <c r="D56" s="689" t="s">
        <v>276</v>
      </c>
      <c r="E56" s="703">
        <v>250</v>
      </c>
      <c r="F56" s="700"/>
      <c r="G56" s="701">
        <f>E56*F56</f>
        <v>0</v>
      </c>
      <c r="H56" s="700"/>
      <c r="I56" s="702">
        <f aca="true" t="shared" si="2" ref="I56:I61">E56*H56</f>
        <v>0</v>
      </c>
    </row>
    <row r="57" spans="1:9" ht="12.75">
      <c r="A57" s="689" t="s">
        <v>630</v>
      </c>
      <c r="B57" s="603" t="s">
        <v>1524</v>
      </c>
      <c r="C57" s="689" t="s">
        <v>1526</v>
      </c>
      <c r="D57" s="689" t="s">
        <v>276</v>
      </c>
      <c r="E57" s="703">
        <v>10</v>
      </c>
      <c r="F57" s="700"/>
      <c r="G57" s="701">
        <f>E57*F57</f>
        <v>0</v>
      </c>
      <c r="H57" s="700"/>
      <c r="I57" s="702">
        <f>E57*H57</f>
        <v>0</v>
      </c>
    </row>
    <row r="58" spans="1:9" ht="12.75">
      <c r="A58" s="689" t="s">
        <v>632</v>
      </c>
      <c r="B58" s="603" t="s">
        <v>1524</v>
      </c>
      <c r="C58" s="689" t="s">
        <v>1527</v>
      </c>
      <c r="D58" s="689" t="s">
        <v>276</v>
      </c>
      <c r="E58" s="703">
        <v>20</v>
      </c>
      <c r="F58" s="700"/>
      <c r="G58" s="701">
        <f>E58*F58</f>
        <v>0</v>
      </c>
      <c r="H58" s="700"/>
      <c r="I58" s="702">
        <f>E58*H58</f>
        <v>0</v>
      </c>
    </row>
    <row r="59" spans="1:9" ht="12.75">
      <c r="A59" s="689" t="s">
        <v>698</v>
      </c>
      <c r="B59" s="603" t="s">
        <v>1524</v>
      </c>
      <c r="C59" s="689" t="s">
        <v>1528</v>
      </c>
      <c r="D59" s="689" t="s">
        <v>276</v>
      </c>
      <c r="E59" s="703">
        <v>50</v>
      </c>
      <c r="F59" s="700"/>
      <c r="G59" s="701">
        <f>E59*F59</f>
        <v>0</v>
      </c>
      <c r="H59" s="700"/>
      <c r="I59" s="702">
        <f>E59*H59</f>
        <v>0</v>
      </c>
    </row>
    <row r="60" spans="1:9" ht="12.75">
      <c r="A60" s="689" t="s">
        <v>699</v>
      </c>
      <c r="B60" s="603" t="s">
        <v>1529</v>
      </c>
      <c r="C60" s="689" t="s">
        <v>1530</v>
      </c>
      <c r="D60" s="689" t="s">
        <v>276</v>
      </c>
      <c r="E60" s="703">
        <v>180</v>
      </c>
      <c r="F60" s="700"/>
      <c r="G60" s="701">
        <f>E60*F60</f>
        <v>0</v>
      </c>
      <c r="H60" s="700"/>
      <c r="I60" s="702">
        <f t="shared" si="2"/>
        <v>0</v>
      </c>
    </row>
    <row r="61" spans="1:9" ht="12.75">
      <c r="A61" s="689" t="s">
        <v>700</v>
      </c>
      <c r="B61" s="603" t="s">
        <v>1531</v>
      </c>
      <c r="C61" s="689" t="s">
        <v>1532</v>
      </c>
      <c r="D61" s="689" t="s">
        <v>615</v>
      </c>
      <c r="E61" s="704">
        <v>180</v>
      </c>
      <c r="G61" s="701"/>
      <c r="H61" s="700"/>
      <c r="I61" s="702">
        <f t="shared" si="2"/>
        <v>0</v>
      </c>
    </row>
    <row r="62" spans="3:9" ht="12.75">
      <c r="C62" s="699" t="s">
        <v>1533</v>
      </c>
      <c r="G62" s="703"/>
      <c r="I62" s="703"/>
    </row>
    <row r="63" spans="1:9" ht="12.75">
      <c r="A63" s="689" t="s">
        <v>701</v>
      </c>
      <c r="B63" s="603" t="s">
        <v>1534</v>
      </c>
      <c r="C63" s="689" t="s">
        <v>1535</v>
      </c>
      <c r="D63" s="689" t="s">
        <v>615</v>
      </c>
      <c r="E63" s="689">
        <v>4</v>
      </c>
      <c r="F63" s="702"/>
      <c r="G63" s="701">
        <f aca="true" t="shared" si="3" ref="G63:G68">E63*F63</f>
        <v>0</v>
      </c>
      <c r="H63" s="695"/>
      <c r="I63" s="702">
        <f aca="true" t="shared" si="4" ref="I63:I68">E63*H63</f>
        <v>0</v>
      </c>
    </row>
    <row r="64" spans="1:9" ht="12.75">
      <c r="A64" s="689" t="s">
        <v>702</v>
      </c>
      <c r="B64" s="603" t="s">
        <v>1536</v>
      </c>
      <c r="C64" s="689" t="s">
        <v>1537</v>
      </c>
      <c r="D64" s="689" t="s">
        <v>615</v>
      </c>
      <c r="E64" s="689">
        <v>1</v>
      </c>
      <c r="F64" s="702"/>
      <c r="G64" s="701">
        <f t="shared" si="3"/>
        <v>0</v>
      </c>
      <c r="H64" s="695"/>
      <c r="I64" s="702">
        <f t="shared" si="4"/>
        <v>0</v>
      </c>
    </row>
    <row r="65" spans="1:9" ht="12.75">
      <c r="A65" s="689" t="s">
        <v>1538</v>
      </c>
      <c r="B65" s="603" t="s">
        <v>1534</v>
      </c>
      <c r="C65" s="689" t="s">
        <v>1539</v>
      </c>
      <c r="D65" s="689" t="s">
        <v>615</v>
      </c>
      <c r="E65" s="689">
        <v>2</v>
      </c>
      <c r="F65" s="702"/>
      <c r="G65" s="701">
        <f t="shared" si="3"/>
        <v>0</v>
      </c>
      <c r="H65" s="695"/>
      <c r="I65" s="702">
        <f t="shared" si="4"/>
        <v>0</v>
      </c>
    </row>
    <row r="66" spans="1:9" ht="12.75">
      <c r="A66" s="689" t="s">
        <v>1540</v>
      </c>
      <c r="B66" s="603" t="s">
        <v>1541</v>
      </c>
      <c r="C66" s="689" t="s">
        <v>1542</v>
      </c>
      <c r="D66" s="689" t="s">
        <v>615</v>
      </c>
      <c r="E66" s="689">
        <v>8</v>
      </c>
      <c r="F66" s="702"/>
      <c r="G66" s="701">
        <f t="shared" si="3"/>
        <v>0</v>
      </c>
      <c r="H66" s="695"/>
      <c r="I66" s="702">
        <f t="shared" si="4"/>
        <v>0</v>
      </c>
    </row>
    <row r="67" spans="1:9" ht="12.75">
      <c r="A67" s="689" t="s">
        <v>1543</v>
      </c>
      <c r="B67" s="603" t="s">
        <v>1544</v>
      </c>
      <c r="C67" s="689" t="s">
        <v>1545</v>
      </c>
      <c r="D67" s="689" t="s">
        <v>615</v>
      </c>
      <c r="E67" s="689">
        <v>2</v>
      </c>
      <c r="F67" s="702"/>
      <c r="G67" s="701">
        <f t="shared" si="3"/>
        <v>0</v>
      </c>
      <c r="H67" s="695"/>
      <c r="I67" s="702">
        <f t="shared" si="4"/>
        <v>0</v>
      </c>
    </row>
    <row r="68" spans="1:9" ht="12.75">
      <c r="A68" s="689" t="s">
        <v>1546</v>
      </c>
      <c r="B68" s="603" t="s">
        <v>1547</v>
      </c>
      <c r="C68" s="689" t="s">
        <v>1548</v>
      </c>
      <c r="D68" s="689" t="s">
        <v>615</v>
      </c>
      <c r="E68" s="689">
        <v>1</v>
      </c>
      <c r="F68" s="702"/>
      <c r="G68" s="701">
        <f t="shared" si="3"/>
        <v>0</v>
      </c>
      <c r="H68" s="695"/>
      <c r="I68" s="702">
        <f t="shared" si="4"/>
        <v>0</v>
      </c>
    </row>
    <row r="69" spans="2:9" ht="12.75">
      <c r="B69" s="603"/>
      <c r="F69" s="703"/>
      <c r="G69" s="701"/>
      <c r="H69" s="695"/>
      <c r="I69" s="702"/>
    </row>
    <row r="70" spans="3:8" ht="12.75">
      <c r="C70" s="699"/>
      <c r="F70" s="703"/>
      <c r="H70" s="705"/>
    </row>
    <row r="71" spans="3:8" ht="12.75">
      <c r="C71" s="699"/>
      <c r="F71" s="703"/>
      <c r="H71" s="705"/>
    </row>
    <row r="72" spans="3:8" ht="12.75">
      <c r="C72" s="699"/>
      <c r="F72" s="703"/>
      <c r="H72" s="705"/>
    </row>
    <row r="73" ht="12.75">
      <c r="I73" s="689" t="s">
        <v>659</v>
      </c>
    </row>
    <row r="74" spans="1:9" ht="12.75">
      <c r="A74" s="689" t="s">
        <v>574</v>
      </c>
      <c r="B74" s="689" t="s">
        <v>575</v>
      </c>
      <c r="C74" s="689" t="s">
        <v>606</v>
      </c>
      <c r="D74" s="689" t="s">
        <v>577</v>
      </c>
      <c r="E74" s="689" t="s">
        <v>578</v>
      </c>
      <c r="F74" s="689" t="s">
        <v>1684</v>
      </c>
      <c r="G74" s="689" t="s">
        <v>1684</v>
      </c>
      <c r="H74" s="689" t="s">
        <v>1685</v>
      </c>
      <c r="I74" s="689" t="s">
        <v>607</v>
      </c>
    </row>
    <row r="75" spans="6:9" ht="12.75">
      <c r="F75" s="689" t="s">
        <v>1063</v>
      </c>
      <c r="G75" s="689" t="s">
        <v>1064</v>
      </c>
      <c r="H75" s="689" t="s">
        <v>1063</v>
      </c>
      <c r="I75" s="689" t="s">
        <v>1064</v>
      </c>
    </row>
    <row r="76" spans="3:10" ht="12.75">
      <c r="C76" s="699" t="s">
        <v>1549</v>
      </c>
      <c r="H76" s="703"/>
      <c r="J76" s="705"/>
    </row>
    <row r="77" spans="1:9" ht="12.75">
      <c r="A77" s="689" t="s">
        <v>1550</v>
      </c>
      <c r="B77" s="689" t="s">
        <v>1551</v>
      </c>
      <c r="C77" s="689" t="s">
        <v>1552</v>
      </c>
      <c r="F77" s="702"/>
      <c r="G77" s="701"/>
      <c r="H77" s="702"/>
      <c r="I77" s="702"/>
    </row>
    <row r="78" spans="3:9" ht="12.75">
      <c r="C78" s="689" t="s">
        <v>1587</v>
      </c>
      <c r="D78" s="689" t="s">
        <v>615</v>
      </c>
      <c r="E78" s="689">
        <v>4</v>
      </c>
      <c r="F78" s="702"/>
      <c r="G78" s="701">
        <f>E78*F78</f>
        <v>0</v>
      </c>
      <c r="H78" s="702"/>
      <c r="I78" s="702">
        <f>E78*H78</f>
        <v>0</v>
      </c>
    </row>
    <row r="79" spans="1:9" ht="12.75">
      <c r="A79" s="689" t="s">
        <v>1553</v>
      </c>
      <c r="B79" s="689" t="s">
        <v>1551</v>
      </c>
      <c r="C79" s="689" t="s">
        <v>1554</v>
      </c>
      <c r="F79" s="702"/>
      <c r="G79" s="701"/>
      <c r="H79" s="702"/>
      <c r="I79" s="702"/>
    </row>
    <row r="80" spans="3:9" ht="12.75">
      <c r="C80" s="689" t="s">
        <v>1588</v>
      </c>
      <c r="D80" s="689" t="s">
        <v>615</v>
      </c>
      <c r="E80" s="689">
        <v>1</v>
      </c>
      <c r="F80" s="702"/>
      <c r="G80" s="701">
        <f>E80*F80</f>
        <v>0</v>
      </c>
      <c r="H80" s="702"/>
      <c r="I80" s="702">
        <f>E80*H80</f>
        <v>0</v>
      </c>
    </row>
    <row r="81" spans="1:11" ht="12.75">
      <c r="A81" s="689" t="s">
        <v>1555</v>
      </c>
      <c r="B81" s="689" t="s">
        <v>1551</v>
      </c>
      <c r="C81" s="689" t="s">
        <v>1556</v>
      </c>
      <c r="F81" s="702"/>
      <c r="G81" s="701"/>
      <c r="H81" s="702"/>
      <c r="I81" s="702"/>
      <c r="K81" s="702"/>
    </row>
    <row r="82" spans="2:11" ht="12.75">
      <c r="B82" s="603"/>
      <c r="C82" s="689" t="s">
        <v>1589</v>
      </c>
      <c r="D82" s="689" t="s">
        <v>615</v>
      </c>
      <c r="E82" s="689">
        <v>6</v>
      </c>
      <c r="F82" s="702"/>
      <c r="G82" s="701">
        <f>E82*F82</f>
        <v>0</v>
      </c>
      <c r="H82" s="702"/>
      <c r="I82" s="702">
        <f>E82*H82</f>
        <v>0</v>
      </c>
      <c r="J82" s="702"/>
      <c r="K82" s="702"/>
    </row>
    <row r="83" spans="1:11" ht="12.75">
      <c r="A83" s="689" t="s">
        <v>1557</v>
      </c>
      <c r="B83" s="689" t="s">
        <v>1551</v>
      </c>
      <c r="C83" s="689" t="s">
        <v>1558</v>
      </c>
      <c r="F83" s="702"/>
      <c r="G83" s="701"/>
      <c r="H83" s="702"/>
      <c r="I83" s="702"/>
      <c r="K83" s="702"/>
    </row>
    <row r="84" spans="2:11" ht="12.75">
      <c r="B84" s="603"/>
      <c r="C84" s="689" t="s">
        <v>1590</v>
      </c>
      <c r="D84" s="689" t="s">
        <v>615</v>
      </c>
      <c r="E84" s="689">
        <v>4</v>
      </c>
      <c r="F84" s="702"/>
      <c r="G84" s="701">
        <f>E84*F84</f>
        <v>0</v>
      </c>
      <c r="H84" s="702"/>
      <c r="I84" s="702">
        <f>E84*H84</f>
        <v>0</v>
      </c>
      <c r="J84" s="702"/>
      <c r="K84" s="702"/>
    </row>
    <row r="85" spans="1:11" ht="12.75">
      <c r="A85" s="689" t="s">
        <v>1559</v>
      </c>
      <c r="B85" s="689" t="s">
        <v>1551</v>
      </c>
      <c r="C85" s="689" t="s">
        <v>1560</v>
      </c>
      <c r="F85" s="702"/>
      <c r="G85" s="701"/>
      <c r="H85" s="702"/>
      <c r="I85" s="702"/>
      <c r="J85" s="702"/>
      <c r="K85" s="702"/>
    </row>
    <row r="86" spans="3:11" ht="12.75">
      <c r="C86" s="689" t="s">
        <v>1591</v>
      </c>
      <c r="D86" s="689" t="s">
        <v>615</v>
      </c>
      <c r="E86" s="689">
        <v>7</v>
      </c>
      <c r="F86" s="702"/>
      <c r="G86" s="701">
        <f>E86*F86</f>
        <v>0</v>
      </c>
      <c r="H86" s="702"/>
      <c r="I86" s="702">
        <f>E86*H86</f>
        <v>0</v>
      </c>
      <c r="K86" s="702"/>
    </row>
    <row r="87" spans="1:11" ht="12.75">
      <c r="A87" s="689" t="s">
        <v>1561</v>
      </c>
      <c r="B87" s="689" t="s">
        <v>1551</v>
      </c>
      <c r="C87" s="689" t="s">
        <v>1560</v>
      </c>
      <c r="F87" s="702"/>
      <c r="G87" s="701"/>
      <c r="H87" s="702"/>
      <c r="I87" s="702"/>
      <c r="J87" s="702"/>
      <c r="K87" s="702"/>
    </row>
    <row r="88" spans="3:11" ht="12.75">
      <c r="C88" s="689" t="s">
        <v>1592</v>
      </c>
      <c r="D88" s="689" t="s">
        <v>615</v>
      </c>
      <c r="E88" s="689">
        <v>14</v>
      </c>
      <c r="F88" s="702"/>
      <c r="G88" s="701">
        <f>E88*F88</f>
        <v>0</v>
      </c>
      <c r="H88" s="702"/>
      <c r="I88" s="702">
        <f>E88*H88</f>
        <v>0</v>
      </c>
      <c r="K88" s="702"/>
    </row>
    <row r="89" spans="1:9" ht="12.75">
      <c r="A89" s="689" t="s">
        <v>1562</v>
      </c>
      <c r="B89" s="689" t="s">
        <v>1563</v>
      </c>
      <c r="C89" s="689" t="s">
        <v>1564</v>
      </c>
      <c r="F89" s="702"/>
      <c r="G89" s="701"/>
      <c r="H89" s="702"/>
      <c r="I89" s="702"/>
    </row>
    <row r="90" spans="3:9" ht="12.75">
      <c r="C90" s="689" t="s">
        <v>1565</v>
      </c>
      <c r="D90" s="689" t="s">
        <v>615</v>
      </c>
      <c r="E90" s="689">
        <v>1</v>
      </c>
      <c r="F90" s="702"/>
      <c r="G90" s="701">
        <f>E90*F90</f>
        <v>0</v>
      </c>
      <c r="H90" s="702"/>
      <c r="I90" s="702">
        <f>E90*H90</f>
        <v>0</v>
      </c>
    </row>
    <row r="91" spans="6:9" ht="12.75">
      <c r="F91" s="702"/>
      <c r="G91" s="701"/>
      <c r="H91" s="702"/>
      <c r="I91" s="702"/>
    </row>
    <row r="92" spans="6:9" ht="12.75">
      <c r="F92" s="702"/>
      <c r="G92" s="701"/>
      <c r="H92" s="702"/>
      <c r="I92" s="702"/>
    </row>
    <row r="93" spans="3:10" ht="12.75">
      <c r="C93" s="689" t="s">
        <v>635</v>
      </c>
      <c r="F93" s="706"/>
      <c r="G93" s="706">
        <f>SUM(G42:G90)</f>
        <v>0</v>
      </c>
      <c r="H93" s="695"/>
      <c r="I93" s="706">
        <f>SUM(I42:I90)</f>
        <v>0</v>
      </c>
      <c r="J93" s="695"/>
    </row>
    <row r="94" spans="3:9" ht="12.75">
      <c r="C94" s="689" t="s">
        <v>1566</v>
      </c>
      <c r="D94" s="689" t="s">
        <v>1671</v>
      </c>
      <c r="E94" s="689">
        <v>5</v>
      </c>
      <c r="F94" s="703"/>
      <c r="G94" s="702">
        <f>(G46+G47+G48+G51+G56+G57+G58+G59+G60)*0.05</f>
        <v>0</v>
      </c>
      <c r="H94" s="695"/>
      <c r="I94" s="695"/>
    </row>
    <row r="95" spans="3:9" ht="12.75">
      <c r="C95" s="689" t="s">
        <v>1567</v>
      </c>
      <c r="D95" s="689" t="s">
        <v>1671</v>
      </c>
      <c r="E95" s="689">
        <v>3</v>
      </c>
      <c r="F95" s="703"/>
      <c r="G95" s="702">
        <f>(G93)*0.03</f>
        <v>0</v>
      </c>
      <c r="H95" s="695"/>
      <c r="I95" s="695"/>
    </row>
    <row r="96" spans="3:9" ht="12.75">
      <c r="C96" s="689" t="s">
        <v>1568</v>
      </c>
      <c r="D96" s="689" t="s">
        <v>1671</v>
      </c>
      <c r="E96" s="689">
        <v>6</v>
      </c>
      <c r="F96" s="703"/>
      <c r="G96" s="695"/>
      <c r="H96" s="695"/>
      <c r="I96" s="702">
        <f>(I93)*0.06</f>
        <v>0</v>
      </c>
    </row>
    <row r="97" spans="3:9" ht="12.75">
      <c r="C97" s="689" t="s">
        <v>1569</v>
      </c>
      <c r="F97" s="705"/>
      <c r="G97" s="706">
        <f>G93+G94+G95</f>
        <v>0</v>
      </c>
      <c r="H97" s="705"/>
      <c r="I97" s="706">
        <f>I93+I96</f>
        <v>0</v>
      </c>
    </row>
    <row r="98" spans="3:9" ht="12.75">
      <c r="C98" s="689" t="s">
        <v>1570</v>
      </c>
      <c r="F98" s="705"/>
      <c r="G98" s="705"/>
      <c r="H98" s="697">
        <f>G97+I97</f>
        <v>0</v>
      </c>
      <c r="I98" s="705"/>
    </row>
    <row r="99" spans="6:12" ht="12.75">
      <c r="F99" s="705"/>
      <c r="G99" s="705"/>
      <c r="H99" s="697"/>
      <c r="I99" s="705"/>
      <c r="L99" s="707"/>
    </row>
    <row r="100" spans="3:12" ht="12.75">
      <c r="C100" s="694" t="s">
        <v>1571</v>
      </c>
      <c r="L100" s="707"/>
    </row>
    <row r="101" spans="3:12" ht="12.75">
      <c r="C101" s="694"/>
      <c r="L101" s="707"/>
    </row>
    <row r="102" spans="1:12" ht="12.75">
      <c r="A102" s="689" t="s">
        <v>591</v>
      </c>
      <c r="C102" s="694" t="s">
        <v>1572</v>
      </c>
      <c r="D102" s="689" t="s">
        <v>615</v>
      </c>
      <c r="E102" s="689">
        <v>1</v>
      </c>
      <c r="F102" s="708"/>
      <c r="G102" s="701"/>
      <c r="H102" s="698"/>
      <c r="L102" s="707"/>
    </row>
    <row r="103" spans="3:7" ht="12.75">
      <c r="C103" s="690" t="s">
        <v>1573</v>
      </c>
      <c r="D103" s="689" t="s">
        <v>615</v>
      </c>
      <c r="E103" s="689">
        <v>8</v>
      </c>
      <c r="F103" s="708"/>
      <c r="G103" s="701"/>
    </row>
    <row r="104" spans="3:9" ht="12.75">
      <c r="C104" s="690" t="s">
        <v>1574</v>
      </c>
      <c r="D104" s="689" t="s">
        <v>615</v>
      </c>
      <c r="E104" s="689">
        <v>1</v>
      </c>
      <c r="F104" s="695"/>
      <c r="G104" s="701"/>
      <c r="H104" s="695"/>
      <c r="I104" s="702"/>
    </row>
    <row r="105" spans="3:9" ht="12.75">
      <c r="C105" s="690" t="s">
        <v>1575</v>
      </c>
      <c r="D105" s="689" t="s">
        <v>615</v>
      </c>
      <c r="E105" s="689">
        <v>1</v>
      </c>
      <c r="F105" s="695"/>
      <c r="G105" s="701"/>
      <c r="H105" s="695"/>
      <c r="I105" s="702"/>
    </row>
    <row r="106" spans="3:9" ht="12.75">
      <c r="C106" s="690"/>
      <c r="F106" s="695"/>
      <c r="G106" s="701"/>
      <c r="H106" s="695"/>
      <c r="I106" s="702"/>
    </row>
    <row r="107" spans="3:9" ht="12.75">
      <c r="C107" s="690"/>
      <c r="F107" s="695"/>
      <c r="G107" s="701"/>
      <c r="H107" s="695"/>
      <c r="I107" s="702"/>
    </row>
    <row r="108" spans="3:9" ht="12.75">
      <c r="C108" s="690"/>
      <c r="F108" s="695"/>
      <c r="G108" s="701"/>
      <c r="H108" s="695"/>
      <c r="I108" s="702"/>
    </row>
    <row r="109" ht="12.75">
      <c r="I109" s="689" t="s">
        <v>1453</v>
      </c>
    </row>
    <row r="110" spans="1:11" ht="12.75">
      <c r="A110" s="689" t="s">
        <v>574</v>
      </c>
      <c r="B110" s="689" t="s">
        <v>575</v>
      </c>
      <c r="C110" s="689" t="s">
        <v>606</v>
      </c>
      <c r="D110" s="689" t="s">
        <v>577</v>
      </c>
      <c r="E110" s="689" t="s">
        <v>578</v>
      </c>
      <c r="F110" s="689" t="s">
        <v>1684</v>
      </c>
      <c r="G110" s="689" t="s">
        <v>1684</v>
      </c>
      <c r="H110" s="689" t="s">
        <v>1685</v>
      </c>
      <c r="I110" s="689" t="s">
        <v>607</v>
      </c>
      <c r="K110" s="703"/>
    </row>
    <row r="111" spans="6:9" ht="12.75">
      <c r="F111" s="689" t="s">
        <v>1063</v>
      </c>
      <c r="G111" s="689" t="s">
        <v>1064</v>
      </c>
      <c r="H111" s="689" t="s">
        <v>1063</v>
      </c>
      <c r="I111" s="689" t="s">
        <v>1064</v>
      </c>
    </row>
    <row r="112" spans="3:10" ht="12.75">
      <c r="C112" s="694" t="s">
        <v>1476</v>
      </c>
      <c r="F112" s="705"/>
      <c r="G112" s="695"/>
      <c r="H112" s="697"/>
      <c r="I112" s="703"/>
      <c r="J112" s="703"/>
    </row>
    <row r="113" spans="1:10" ht="12.75">
      <c r="A113" s="689" t="s">
        <v>591</v>
      </c>
      <c r="B113" s="603" t="s">
        <v>1576</v>
      </c>
      <c r="C113" s="689" t="s">
        <v>1478</v>
      </c>
      <c r="D113" s="689" t="s">
        <v>615</v>
      </c>
      <c r="E113" s="689">
        <v>70</v>
      </c>
      <c r="H113" s="695"/>
      <c r="I113" s="702">
        <f aca="true" t="shared" si="5" ref="I113:I118">E113*H113</f>
        <v>0</v>
      </c>
      <c r="J113" s="695"/>
    </row>
    <row r="114" spans="1:10" ht="12.75">
      <c r="A114" s="689" t="s">
        <v>593</v>
      </c>
      <c r="B114" s="603" t="s">
        <v>1577</v>
      </c>
      <c r="C114" s="689" t="s">
        <v>1578</v>
      </c>
      <c r="D114" s="689" t="s">
        <v>615</v>
      </c>
      <c r="E114" s="689">
        <v>4</v>
      </c>
      <c r="H114" s="695"/>
      <c r="I114" s="702">
        <f t="shared" si="5"/>
        <v>0</v>
      </c>
      <c r="J114" s="695"/>
    </row>
    <row r="115" spans="1:10" ht="12.75">
      <c r="A115" s="689" t="s">
        <v>595</v>
      </c>
      <c r="B115" s="603" t="s">
        <v>1579</v>
      </c>
      <c r="C115" s="689" t="s">
        <v>1480</v>
      </c>
      <c r="D115" s="689" t="s">
        <v>615</v>
      </c>
      <c r="E115" s="689">
        <v>25</v>
      </c>
      <c r="H115" s="695"/>
      <c r="I115" s="702">
        <f t="shared" si="5"/>
        <v>0</v>
      </c>
      <c r="J115" s="695"/>
    </row>
    <row r="116" spans="1:10" ht="12.75">
      <c r="A116" s="689" t="s">
        <v>597</v>
      </c>
      <c r="B116" s="603" t="s">
        <v>1580</v>
      </c>
      <c r="C116" s="689" t="s">
        <v>1581</v>
      </c>
      <c r="D116" s="689" t="s">
        <v>276</v>
      </c>
      <c r="E116" s="689">
        <v>30</v>
      </c>
      <c r="H116" s="695"/>
      <c r="I116" s="702">
        <f t="shared" si="5"/>
        <v>0</v>
      </c>
      <c r="J116" s="695"/>
    </row>
    <row r="117" spans="1:10" ht="12.75">
      <c r="A117" s="689" t="s">
        <v>600</v>
      </c>
      <c r="B117" s="603" t="s">
        <v>1582</v>
      </c>
      <c r="C117" s="689" t="s">
        <v>1583</v>
      </c>
      <c r="D117" s="689" t="s">
        <v>237</v>
      </c>
      <c r="E117" s="689">
        <v>6</v>
      </c>
      <c r="H117" s="695"/>
      <c r="I117" s="702">
        <f t="shared" si="5"/>
        <v>0</v>
      </c>
      <c r="J117" s="695"/>
    </row>
    <row r="118" spans="1:10" ht="12.75">
      <c r="A118" s="689" t="s">
        <v>612</v>
      </c>
      <c r="B118" s="603" t="s">
        <v>1582</v>
      </c>
      <c r="C118" s="689" t="s">
        <v>1584</v>
      </c>
      <c r="D118" s="689" t="s">
        <v>876</v>
      </c>
      <c r="E118" s="689">
        <v>4</v>
      </c>
      <c r="H118" s="695"/>
      <c r="I118" s="702">
        <f t="shared" si="5"/>
        <v>0</v>
      </c>
      <c r="J118" s="695"/>
    </row>
    <row r="119" spans="3:10" ht="12.75">
      <c r="C119" s="694" t="s">
        <v>1485</v>
      </c>
      <c r="H119" s="695"/>
      <c r="I119" s="709">
        <f>SUM(I113:I118)</f>
        <v>0</v>
      </c>
      <c r="J119" s="695"/>
    </row>
    <row r="121" spans="3:10" ht="12.75">
      <c r="C121" s="694" t="s">
        <v>1686</v>
      </c>
      <c r="J121" s="695"/>
    </row>
    <row r="122" spans="1:10" ht="12.75">
      <c r="A122" s="689" t="s">
        <v>591</v>
      </c>
      <c r="B122" s="689" t="s">
        <v>1486</v>
      </c>
      <c r="C122" s="689" t="s">
        <v>1487</v>
      </c>
      <c r="D122" s="689" t="s">
        <v>1754</v>
      </c>
      <c r="E122" s="689">
        <v>20</v>
      </c>
      <c r="F122" s="695"/>
      <c r="G122" s="695"/>
      <c r="H122" s="702"/>
      <c r="I122" s="702">
        <f>E122*H122</f>
        <v>0</v>
      </c>
      <c r="J122" s="695"/>
    </row>
    <row r="123" spans="1:10" ht="12.75">
      <c r="A123" s="689" t="s">
        <v>597</v>
      </c>
      <c r="B123" s="689" t="s">
        <v>1486</v>
      </c>
      <c r="C123" s="689" t="s">
        <v>1585</v>
      </c>
      <c r="D123" s="689" t="s">
        <v>668</v>
      </c>
      <c r="E123" s="689">
        <v>1</v>
      </c>
      <c r="F123" s="695"/>
      <c r="G123" s="695"/>
      <c r="H123" s="702"/>
      <c r="I123" s="702">
        <f>E123*H123</f>
        <v>0</v>
      </c>
      <c r="J123" s="695"/>
    </row>
    <row r="124" spans="1:10" ht="12.75">
      <c r="A124" s="689" t="s">
        <v>600</v>
      </c>
      <c r="B124" s="689" t="s">
        <v>1486</v>
      </c>
      <c r="C124" s="689" t="s">
        <v>1489</v>
      </c>
      <c r="D124" s="689" t="s">
        <v>1754</v>
      </c>
      <c r="E124" s="689">
        <v>10</v>
      </c>
      <c r="F124" s="695"/>
      <c r="G124" s="695"/>
      <c r="H124" s="702"/>
      <c r="I124" s="702">
        <f>E124*H124</f>
        <v>0</v>
      </c>
      <c r="J124" s="695"/>
    </row>
    <row r="125" spans="3:9" ht="12.75">
      <c r="C125" s="694" t="s">
        <v>1490</v>
      </c>
      <c r="I125" s="709">
        <f>SUM(I122:I124)</f>
        <v>0</v>
      </c>
    </row>
    <row r="126" spans="3:9" ht="12.75">
      <c r="C126" s="694"/>
      <c r="I126" s="709"/>
    </row>
    <row r="128" spans="3:11" ht="12.75">
      <c r="C128" s="694" t="s">
        <v>211</v>
      </c>
      <c r="J128" s="702"/>
      <c r="K128" s="707"/>
    </row>
    <row r="129" spans="1:11" ht="12.75">
      <c r="A129" s="689" t="s">
        <v>591</v>
      </c>
      <c r="B129" s="689" t="s">
        <v>213</v>
      </c>
      <c r="C129" s="690" t="s">
        <v>1492</v>
      </c>
      <c r="J129" s="702"/>
      <c r="K129" s="695"/>
    </row>
    <row r="130" spans="3:11" ht="12.75">
      <c r="C130" s="690" t="s">
        <v>1493</v>
      </c>
      <c r="J130" s="702"/>
      <c r="K130" s="702"/>
    </row>
    <row r="131" spans="1:11" ht="12.75">
      <c r="A131" s="691"/>
      <c r="B131" s="691"/>
      <c r="C131" s="690" t="s">
        <v>1494</v>
      </c>
      <c r="D131" s="691"/>
      <c r="E131" s="691"/>
      <c r="F131" s="710"/>
      <c r="G131" s="711"/>
      <c r="H131" s="710"/>
      <c r="I131" s="691"/>
      <c r="J131" s="702"/>
      <c r="K131" s="702"/>
    </row>
    <row r="132" spans="1:11" ht="12.75">
      <c r="A132" s="690"/>
      <c r="B132" s="620"/>
      <c r="C132" s="690" t="s">
        <v>1495</v>
      </c>
      <c r="D132" s="690" t="s">
        <v>615</v>
      </c>
      <c r="E132" s="712">
        <v>1</v>
      </c>
      <c r="F132" s="712"/>
      <c r="G132" s="712"/>
      <c r="H132" s="621"/>
      <c r="I132" s="702">
        <f>E132*H132</f>
        <v>0</v>
      </c>
      <c r="J132" s="702"/>
      <c r="K132" s="702"/>
    </row>
    <row r="133" spans="1:11" ht="12.75">
      <c r="A133" s="690" t="s">
        <v>593</v>
      </c>
      <c r="B133" s="689" t="s">
        <v>216</v>
      </c>
      <c r="C133" s="690" t="s">
        <v>1586</v>
      </c>
      <c r="D133" s="690" t="s">
        <v>615</v>
      </c>
      <c r="E133" s="712">
        <v>1</v>
      </c>
      <c r="F133" s="712"/>
      <c r="G133" s="712"/>
      <c r="H133" s="621"/>
      <c r="I133" s="702">
        <f>E133*H133</f>
        <v>0</v>
      </c>
      <c r="J133" s="702"/>
      <c r="K133" s="702"/>
    </row>
    <row r="134" spans="1:11" ht="12.75">
      <c r="A134" s="690" t="s">
        <v>595</v>
      </c>
      <c r="B134" s="689" t="s">
        <v>216</v>
      </c>
      <c r="C134" s="690" t="s">
        <v>1498</v>
      </c>
      <c r="D134" s="690" t="s">
        <v>1754</v>
      </c>
      <c r="E134" s="712">
        <v>20</v>
      </c>
      <c r="F134" s="712"/>
      <c r="G134" s="712"/>
      <c r="H134" s="621"/>
      <c r="I134" s="702">
        <f>E134*H134</f>
        <v>0</v>
      </c>
      <c r="J134" s="702"/>
      <c r="K134" s="702"/>
    </row>
    <row r="135" spans="1:11" ht="12.75">
      <c r="A135" s="689" t="s">
        <v>597</v>
      </c>
      <c r="B135" s="689" t="s">
        <v>213</v>
      </c>
      <c r="C135" s="690" t="s">
        <v>1499</v>
      </c>
      <c r="D135" s="690"/>
      <c r="E135" s="712"/>
      <c r="F135" s="712"/>
      <c r="G135" s="712"/>
      <c r="H135" s="621"/>
      <c r="I135" s="622"/>
      <c r="J135" s="702"/>
      <c r="K135" s="702"/>
    </row>
    <row r="136" spans="1:11" ht="12.75">
      <c r="A136" s="690"/>
      <c r="B136" s="620"/>
      <c r="C136" s="690" t="s">
        <v>1500</v>
      </c>
      <c r="D136" s="691"/>
      <c r="E136" s="712"/>
      <c r="F136" s="712"/>
      <c r="G136" s="712"/>
      <c r="H136" s="621"/>
      <c r="I136" s="622"/>
      <c r="J136" s="702"/>
      <c r="K136" s="702"/>
    </row>
    <row r="137" spans="1:11" ht="12.75">
      <c r="A137" s="690"/>
      <c r="B137" s="620"/>
      <c r="C137" s="690" t="s">
        <v>1501</v>
      </c>
      <c r="D137" s="690" t="s">
        <v>615</v>
      </c>
      <c r="E137" s="712">
        <v>1</v>
      </c>
      <c r="F137" s="712"/>
      <c r="G137" s="712"/>
      <c r="H137" s="621"/>
      <c r="I137" s="702">
        <f>E137*H137</f>
        <v>0</v>
      </c>
      <c r="J137" s="702"/>
      <c r="K137" s="702"/>
    </row>
    <row r="138" spans="3:11" ht="12.75">
      <c r="C138" s="694" t="s">
        <v>1502</v>
      </c>
      <c r="H138" s="695"/>
      <c r="I138" s="709">
        <f>SUM(I129:I137)</f>
        <v>0</v>
      </c>
      <c r="J138" s="702"/>
      <c r="K138" s="702"/>
    </row>
    <row r="139" spans="2:11" ht="12.75">
      <c r="B139" s="603"/>
      <c r="F139" s="702"/>
      <c r="G139" s="701"/>
      <c r="H139" s="702"/>
      <c r="I139" s="702"/>
      <c r="J139" s="702"/>
      <c r="K139" s="702"/>
    </row>
    <row r="140" spans="2:12" ht="12.75">
      <c r="B140" s="603"/>
      <c r="F140" s="702"/>
      <c r="G140" s="701"/>
      <c r="H140" s="702"/>
      <c r="I140" s="702"/>
      <c r="J140" s="702"/>
      <c r="K140" s="702"/>
      <c r="L140" s="707"/>
    </row>
    <row r="141" spans="2:12" ht="12.75">
      <c r="B141" s="603"/>
      <c r="C141" s="690"/>
      <c r="D141" s="691"/>
      <c r="E141" s="691"/>
      <c r="F141" s="710"/>
      <c r="G141" s="701"/>
      <c r="H141" s="710"/>
      <c r="I141" s="702"/>
      <c r="J141" s="691"/>
      <c r="K141" s="702"/>
      <c r="L141" s="707"/>
    </row>
    <row r="142" spans="2:11" ht="12.75">
      <c r="B142" s="603"/>
      <c r="C142" s="690"/>
      <c r="D142" s="691"/>
      <c r="E142" s="691"/>
      <c r="F142" s="710"/>
      <c r="G142" s="701"/>
      <c r="H142" s="710"/>
      <c r="I142" s="702"/>
      <c r="J142" s="691"/>
      <c r="K142" s="708"/>
    </row>
    <row r="143" spans="3:11" ht="12.75">
      <c r="C143" s="690"/>
      <c r="D143" s="691"/>
      <c r="E143" s="691"/>
      <c r="F143" s="710"/>
      <c r="G143" s="701"/>
      <c r="H143" s="710"/>
      <c r="I143" s="702"/>
      <c r="J143" s="691"/>
      <c r="K143" s="695"/>
    </row>
    <row r="144" spans="3:11" ht="12.75">
      <c r="C144" s="690"/>
      <c r="D144" s="691"/>
      <c r="E144" s="691"/>
      <c r="F144" s="710"/>
      <c r="G144" s="701"/>
      <c r="H144" s="710"/>
      <c r="I144" s="702"/>
      <c r="J144" s="710"/>
      <c r="K144" s="695"/>
    </row>
    <row r="145" spans="3:11" ht="12.75">
      <c r="C145" s="690"/>
      <c r="D145" s="691"/>
      <c r="E145" s="691"/>
      <c r="F145" s="710"/>
      <c r="G145" s="701"/>
      <c r="H145" s="710"/>
      <c r="I145" s="702"/>
      <c r="J145" s="710"/>
      <c r="K145" s="695"/>
    </row>
    <row r="146" spans="3:11" ht="12.75">
      <c r="C146" s="690"/>
      <c r="D146" s="691"/>
      <c r="E146" s="691"/>
      <c r="F146" s="710"/>
      <c r="G146" s="701"/>
      <c r="H146" s="710"/>
      <c r="I146" s="702"/>
      <c r="J146" s="710"/>
      <c r="K146" s="695"/>
    </row>
    <row r="147" spans="3:11" ht="12.75">
      <c r="C147" s="690"/>
      <c r="D147" s="691"/>
      <c r="E147" s="691"/>
      <c r="F147" s="710"/>
      <c r="G147" s="701"/>
      <c r="H147" s="710"/>
      <c r="I147" s="702"/>
      <c r="J147" s="710"/>
      <c r="K147" s="695"/>
    </row>
    <row r="148" spans="3:11" ht="12.75">
      <c r="C148" s="690"/>
      <c r="D148" s="691"/>
      <c r="E148" s="691"/>
      <c r="F148" s="710"/>
      <c r="G148" s="701"/>
      <c r="H148" s="710"/>
      <c r="I148" s="702"/>
      <c r="J148" s="691"/>
      <c r="K148" s="695"/>
    </row>
    <row r="149" spans="3:11" ht="12.75">
      <c r="C149" s="690"/>
      <c r="D149" s="691"/>
      <c r="E149" s="691"/>
      <c r="F149" s="701"/>
      <c r="G149" s="701"/>
      <c r="H149" s="710"/>
      <c r="I149" s="702"/>
      <c r="J149" s="691"/>
      <c r="K149" s="695"/>
    </row>
    <row r="150" spans="3:11" ht="12.75">
      <c r="C150" s="690"/>
      <c r="D150" s="691"/>
      <c r="E150" s="691"/>
      <c r="F150" s="701"/>
      <c r="G150" s="701"/>
      <c r="H150" s="710"/>
      <c r="I150" s="702"/>
      <c r="J150" s="691"/>
      <c r="K150" s="695"/>
    </row>
    <row r="151" spans="3:11" ht="12.75">
      <c r="C151" s="690"/>
      <c r="D151" s="691"/>
      <c r="E151" s="691"/>
      <c r="F151" s="701"/>
      <c r="G151" s="701"/>
      <c r="H151" s="710"/>
      <c r="I151" s="702"/>
      <c r="J151" s="691"/>
      <c r="K151" s="695"/>
    </row>
    <row r="152" spans="3:11" ht="12.75">
      <c r="C152" s="690"/>
      <c r="D152" s="691"/>
      <c r="E152" s="691"/>
      <c r="F152" s="710"/>
      <c r="G152" s="701"/>
      <c r="H152" s="710"/>
      <c r="I152" s="702"/>
      <c r="J152" s="710"/>
      <c r="K152" s="695"/>
    </row>
    <row r="153" spans="3:11" ht="12.75">
      <c r="C153" s="690"/>
      <c r="D153" s="691"/>
      <c r="E153" s="691"/>
      <c r="F153" s="710"/>
      <c r="G153" s="701"/>
      <c r="H153" s="710"/>
      <c r="I153" s="702"/>
      <c r="J153" s="710"/>
      <c r="K153" s="695"/>
    </row>
    <row r="154" spans="3:11" ht="12.75">
      <c r="C154" s="690"/>
      <c r="D154" s="691"/>
      <c r="E154" s="691"/>
      <c r="F154" s="710"/>
      <c r="G154" s="701"/>
      <c r="H154" s="710"/>
      <c r="I154" s="702"/>
      <c r="J154" s="710"/>
      <c r="K154" s="710"/>
    </row>
    <row r="155" spans="3:11" ht="12.75">
      <c r="C155" s="690"/>
      <c r="D155" s="691"/>
      <c r="E155" s="691"/>
      <c r="F155" s="710"/>
      <c r="G155" s="701"/>
      <c r="H155" s="710"/>
      <c r="I155" s="702"/>
      <c r="J155" s="691"/>
      <c r="K155" s="710"/>
    </row>
    <row r="156" spans="3:11" ht="12.75">
      <c r="C156" s="690"/>
      <c r="D156" s="691"/>
      <c r="E156" s="691"/>
      <c r="F156" s="710"/>
      <c r="G156" s="701"/>
      <c r="H156" s="710"/>
      <c r="I156" s="702"/>
      <c r="J156" s="710"/>
      <c r="K156" s="710"/>
    </row>
    <row r="157" ht="12.75">
      <c r="K157" s="710"/>
    </row>
    <row r="158" spans="3:11" ht="12.75">
      <c r="C158" s="690"/>
      <c r="D158" s="691"/>
      <c r="E158" s="691"/>
      <c r="F158" s="692"/>
      <c r="G158" s="691"/>
      <c r="H158" s="691"/>
      <c r="I158" s="691"/>
      <c r="J158" s="690"/>
      <c r="K158" s="691"/>
    </row>
    <row r="159" spans="3:10" ht="12.75">
      <c r="C159" s="691"/>
      <c r="D159" s="691"/>
      <c r="E159" s="691"/>
      <c r="F159" s="692"/>
      <c r="G159" s="691"/>
      <c r="H159" s="691"/>
      <c r="I159" s="691"/>
      <c r="J159" s="691"/>
    </row>
    <row r="160" spans="3:10" ht="12.75">
      <c r="C160" s="690"/>
      <c r="D160" s="690"/>
      <c r="E160" s="691"/>
      <c r="F160" s="701"/>
      <c r="G160" s="701"/>
      <c r="H160" s="710"/>
      <c r="I160" s="702"/>
      <c r="J160" s="710"/>
    </row>
    <row r="161" spans="3:10" ht="12.75">
      <c r="C161" s="690"/>
      <c r="D161" s="691"/>
      <c r="E161" s="691"/>
      <c r="F161" s="710"/>
      <c r="G161" s="701"/>
      <c r="H161" s="710"/>
      <c r="I161" s="702"/>
      <c r="J161" s="710"/>
    </row>
    <row r="162" spans="3:11" ht="12.75">
      <c r="C162" s="690"/>
      <c r="D162" s="691"/>
      <c r="E162" s="691"/>
      <c r="F162" s="710"/>
      <c r="G162" s="701"/>
      <c r="H162" s="710"/>
      <c r="I162" s="702"/>
      <c r="J162" s="710"/>
      <c r="K162" s="691"/>
    </row>
    <row r="163" spans="3:11" ht="12.75">
      <c r="C163" s="690"/>
      <c r="D163" s="690"/>
      <c r="E163" s="691"/>
      <c r="F163" s="710"/>
      <c r="G163" s="701"/>
      <c r="H163" s="710"/>
      <c r="I163" s="702"/>
      <c r="J163" s="710"/>
      <c r="K163" s="691"/>
    </row>
    <row r="164" spans="3:11" ht="12.75">
      <c r="C164" s="690"/>
      <c r="D164" s="690"/>
      <c r="E164" s="691"/>
      <c r="F164" s="710"/>
      <c r="G164" s="701"/>
      <c r="H164" s="701"/>
      <c r="I164" s="702"/>
      <c r="J164" s="710"/>
      <c r="K164" s="691"/>
    </row>
    <row r="165" spans="4:12" ht="12.75">
      <c r="D165" s="691"/>
      <c r="E165" s="713"/>
      <c r="F165" s="701"/>
      <c r="G165" s="709"/>
      <c r="H165" s="701"/>
      <c r="I165" s="709"/>
      <c r="J165" s="710"/>
      <c r="K165" s="691"/>
      <c r="L165" s="691"/>
    </row>
    <row r="166" spans="6:11" ht="12.75">
      <c r="F166" s="702"/>
      <c r="G166" s="701"/>
      <c r="H166" s="697"/>
      <c r="I166" s="702"/>
      <c r="J166" s="708"/>
      <c r="K166" s="691"/>
    </row>
    <row r="167" spans="3:11" ht="12.75">
      <c r="C167" s="694"/>
      <c r="F167" s="705"/>
      <c r="G167" s="705"/>
      <c r="H167" s="714"/>
      <c r="I167" s="705"/>
      <c r="K167" s="710"/>
    </row>
    <row r="168" spans="3:11" ht="12.75">
      <c r="C168" s="715"/>
      <c r="D168" s="625"/>
      <c r="E168" s="626"/>
      <c r="F168" s="627"/>
      <c r="G168" s="627"/>
      <c r="H168" s="627"/>
      <c r="I168" s="627"/>
      <c r="J168" s="624"/>
      <c r="K168" s="708"/>
    </row>
    <row r="169" spans="2:10" ht="12.75">
      <c r="B169" s="603"/>
      <c r="C169" s="625"/>
      <c r="D169" s="625"/>
      <c r="E169" s="626"/>
      <c r="F169" s="627"/>
      <c r="G169" s="627"/>
      <c r="H169" s="627"/>
      <c r="I169" s="627"/>
      <c r="J169" s="624"/>
    </row>
    <row r="170" spans="2:11" ht="12.75">
      <c r="B170" s="603"/>
      <c r="C170" s="625"/>
      <c r="D170" s="625"/>
      <c r="E170" s="626"/>
      <c r="F170" s="627"/>
      <c r="G170" s="627"/>
      <c r="H170" s="627"/>
      <c r="I170" s="627"/>
      <c r="J170" s="624"/>
      <c r="K170" s="624"/>
    </row>
    <row r="171" spans="2:11" ht="12.75">
      <c r="B171" s="603"/>
      <c r="C171" s="625"/>
      <c r="D171" s="625"/>
      <c r="E171" s="626"/>
      <c r="F171" s="627"/>
      <c r="G171" s="627"/>
      <c r="H171" s="627"/>
      <c r="I171" s="627"/>
      <c r="J171" s="624"/>
      <c r="K171" s="624"/>
    </row>
    <row r="172" spans="2:11" ht="12.75">
      <c r="B172" s="603"/>
      <c r="C172" s="625"/>
      <c r="D172" s="625"/>
      <c r="E172" s="626"/>
      <c r="F172" s="627"/>
      <c r="G172" s="627"/>
      <c r="H172" s="627"/>
      <c r="I172" s="627"/>
      <c r="J172" s="624"/>
      <c r="K172" s="624"/>
    </row>
    <row r="173" spans="2:11" ht="12.75">
      <c r="B173" s="603"/>
      <c r="C173" s="625"/>
      <c r="D173" s="625"/>
      <c r="E173" s="626"/>
      <c r="F173" s="627"/>
      <c r="G173" s="627"/>
      <c r="H173" s="627"/>
      <c r="I173" s="627"/>
      <c r="J173" s="624"/>
      <c r="K173" s="624"/>
    </row>
    <row r="174" spans="2:11" ht="12.75">
      <c r="B174" s="603"/>
      <c r="C174" s="625"/>
      <c r="D174" s="625"/>
      <c r="E174" s="626"/>
      <c r="F174" s="627"/>
      <c r="G174" s="627"/>
      <c r="H174" s="627"/>
      <c r="I174" s="627"/>
      <c r="J174" s="624"/>
      <c r="K174" s="624"/>
    </row>
    <row r="175" spans="2:12" ht="12.75">
      <c r="B175" s="603"/>
      <c r="C175" s="625"/>
      <c r="D175" s="625"/>
      <c r="E175" s="626"/>
      <c r="F175" s="627"/>
      <c r="G175" s="627"/>
      <c r="H175" s="627"/>
      <c r="I175" s="627"/>
      <c r="J175" s="624"/>
      <c r="K175" s="624"/>
      <c r="L175" s="691"/>
    </row>
    <row r="176" spans="3:11" ht="12.75">
      <c r="C176" s="625"/>
      <c r="D176" s="625"/>
      <c r="E176" s="626"/>
      <c r="F176" s="627"/>
      <c r="G176" s="709"/>
      <c r="H176" s="627"/>
      <c r="I176" s="709"/>
      <c r="J176" s="624"/>
      <c r="K176" s="624"/>
    </row>
    <row r="177" spans="3:12" ht="12.75">
      <c r="C177" s="694"/>
      <c r="F177" s="708"/>
      <c r="G177" s="708"/>
      <c r="H177" s="697"/>
      <c r="I177" s="708"/>
      <c r="J177" s="702"/>
      <c r="K177" s="624"/>
      <c r="L177" s="695"/>
    </row>
    <row r="178" spans="3:12" ht="12.75">
      <c r="C178" s="694"/>
      <c r="D178" s="691"/>
      <c r="E178" s="691"/>
      <c r="F178" s="710"/>
      <c r="G178" s="710"/>
      <c r="H178" s="710"/>
      <c r="I178" s="710"/>
      <c r="J178" s="691"/>
      <c r="K178" s="624"/>
      <c r="L178" s="695"/>
    </row>
    <row r="179" spans="2:12" ht="12.75">
      <c r="B179" s="603"/>
      <c r="C179" s="690"/>
      <c r="D179" s="691"/>
      <c r="E179" s="691"/>
      <c r="F179" s="710"/>
      <c r="G179" s="701"/>
      <c r="H179" s="710"/>
      <c r="I179" s="702"/>
      <c r="J179" s="691"/>
      <c r="L179" s="695"/>
    </row>
    <row r="180" spans="2:12" ht="12.75">
      <c r="B180" s="603"/>
      <c r="C180" s="690"/>
      <c r="D180" s="691"/>
      <c r="E180" s="691"/>
      <c r="F180" s="710"/>
      <c r="G180" s="701"/>
      <c r="H180" s="710"/>
      <c r="I180" s="702"/>
      <c r="J180" s="691"/>
      <c r="K180" s="702"/>
      <c r="L180" s="695"/>
    </row>
    <row r="181" spans="2:11" ht="12.75">
      <c r="B181" s="603"/>
      <c r="C181" s="690"/>
      <c r="D181" s="691"/>
      <c r="E181" s="691"/>
      <c r="F181" s="710"/>
      <c r="G181" s="701"/>
      <c r="H181" s="710"/>
      <c r="I181" s="702"/>
      <c r="J181" s="691"/>
      <c r="K181" s="702"/>
    </row>
    <row r="182" spans="2:11" ht="12.75">
      <c r="B182" s="603"/>
      <c r="D182" s="690"/>
      <c r="E182" s="690"/>
      <c r="F182" s="702"/>
      <c r="G182" s="701"/>
      <c r="H182" s="702"/>
      <c r="I182" s="702"/>
      <c r="J182" s="702"/>
      <c r="K182" s="702"/>
    </row>
    <row r="183" spans="2:12" ht="12.75">
      <c r="B183" s="603"/>
      <c r="D183" s="690"/>
      <c r="E183" s="690"/>
      <c r="F183" s="702"/>
      <c r="G183" s="701"/>
      <c r="H183" s="702"/>
      <c r="I183" s="702"/>
      <c r="J183" s="702"/>
      <c r="K183" s="702"/>
      <c r="L183" s="695"/>
    </row>
    <row r="184" spans="2:11" ht="12.75">
      <c r="B184" s="603"/>
      <c r="D184" s="690"/>
      <c r="E184" s="690"/>
      <c r="F184" s="702"/>
      <c r="G184" s="701"/>
      <c r="H184" s="702"/>
      <c r="I184" s="702"/>
      <c r="J184" s="702"/>
      <c r="K184" s="702"/>
    </row>
    <row r="185" spans="2:11" ht="12.75">
      <c r="B185" s="603"/>
      <c r="D185" s="690"/>
      <c r="E185" s="690"/>
      <c r="F185" s="702"/>
      <c r="G185" s="701"/>
      <c r="H185" s="702"/>
      <c r="I185" s="702"/>
      <c r="J185" s="702"/>
      <c r="K185" s="702"/>
    </row>
    <row r="186" spans="2:11" ht="12.75">
      <c r="B186" s="603"/>
      <c r="D186" s="690"/>
      <c r="E186" s="690"/>
      <c r="F186" s="702"/>
      <c r="G186" s="701"/>
      <c r="H186" s="702"/>
      <c r="I186" s="702"/>
      <c r="J186" s="702"/>
      <c r="K186" s="702"/>
    </row>
    <row r="187" spans="2:11" ht="12.75">
      <c r="B187" s="603"/>
      <c r="D187" s="690"/>
      <c r="E187" s="690"/>
      <c r="F187" s="702"/>
      <c r="G187" s="701"/>
      <c r="H187" s="702"/>
      <c r="I187" s="702"/>
      <c r="J187" s="702"/>
      <c r="K187" s="702"/>
    </row>
    <row r="188" spans="2:12" ht="12.75">
      <c r="B188" s="603"/>
      <c r="D188" s="690"/>
      <c r="E188" s="690"/>
      <c r="F188" s="702"/>
      <c r="G188" s="701"/>
      <c r="H188" s="702"/>
      <c r="I188" s="702"/>
      <c r="J188" s="702"/>
      <c r="K188" s="702"/>
      <c r="L188" s="708"/>
    </row>
    <row r="189" spans="2:12" ht="12.75">
      <c r="B189" s="603"/>
      <c r="D189" s="690"/>
      <c r="E189" s="690"/>
      <c r="F189" s="702"/>
      <c r="G189" s="701"/>
      <c r="H189" s="702"/>
      <c r="I189" s="702"/>
      <c r="J189" s="702"/>
      <c r="K189" s="702"/>
      <c r="L189" s="708"/>
    </row>
    <row r="190" spans="2:12" ht="12.75">
      <c r="B190" s="603"/>
      <c r="D190" s="690"/>
      <c r="E190" s="690"/>
      <c r="F190" s="702"/>
      <c r="G190" s="701"/>
      <c r="H190" s="702"/>
      <c r="I190" s="702"/>
      <c r="J190" s="702"/>
      <c r="K190" s="702"/>
      <c r="L190" s="708"/>
    </row>
    <row r="191" spans="2:12" ht="12.75">
      <c r="B191" s="603"/>
      <c r="D191" s="690"/>
      <c r="E191" s="690"/>
      <c r="F191" s="702"/>
      <c r="G191" s="701"/>
      <c r="H191" s="702"/>
      <c r="I191" s="702"/>
      <c r="J191" s="702"/>
      <c r="K191" s="702"/>
      <c r="L191" s="708"/>
    </row>
    <row r="192" spans="2:12" ht="12.75">
      <c r="B192" s="603"/>
      <c r="D192" s="690"/>
      <c r="E192" s="690"/>
      <c r="F192" s="702"/>
      <c r="G192" s="701"/>
      <c r="H192" s="702"/>
      <c r="I192" s="702"/>
      <c r="J192" s="702"/>
      <c r="K192" s="702"/>
      <c r="L192" s="708"/>
    </row>
    <row r="193" spans="11:12" ht="12.75">
      <c r="K193" s="702"/>
      <c r="L193" s="708"/>
    </row>
    <row r="194" spans="3:12" ht="12.75">
      <c r="C194" s="690"/>
      <c r="D194" s="691"/>
      <c r="E194" s="691"/>
      <c r="F194" s="692"/>
      <c r="G194" s="691"/>
      <c r="H194" s="691"/>
      <c r="I194" s="691"/>
      <c r="J194" s="690"/>
      <c r="K194" s="702"/>
      <c r="L194" s="708"/>
    </row>
    <row r="195" spans="3:12" ht="12.75">
      <c r="C195" s="691"/>
      <c r="D195" s="691"/>
      <c r="E195" s="691"/>
      <c r="F195" s="692"/>
      <c r="G195" s="691"/>
      <c r="H195" s="691"/>
      <c r="I195" s="691"/>
      <c r="J195" s="691"/>
      <c r="K195" s="702"/>
      <c r="L195" s="708"/>
    </row>
    <row r="196" spans="2:12" ht="12.75">
      <c r="B196" s="603"/>
      <c r="D196" s="690"/>
      <c r="E196" s="690"/>
      <c r="F196" s="702"/>
      <c r="G196" s="701"/>
      <c r="H196" s="702"/>
      <c r="I196" s="702"/>
      <c r="J196" s="702"/>
      <c r="K196" s="702"/>
      <c r="L196" s="708"/>
    </row>
    <row r="197" spans="2:12" ht="12.75">
      <c r="B197" s="603"/>
      <c r="D197" s="690"/>
      <c r="E197" s="690"/>
      <c r="F197" s="702"/>
      <c r="G197" s="701"/>
      <c r="H197" s="702"/>
      <c r="I197" s="702"/>
      <c r="J197" s="702"/>
      <c r="K197" s="702"/>
      <c r="L197" s="708"/>
    </row>
    <row r="198" spans="2:12" ht="12.75">
      <c r="B198" s="603"/>
      <c r="D198" s="690"/>
      <c r="E198" s="690"/>
      <c r="F198" s="702"/>
      <c r="G198" s="701"/>
      <c r="H198" s="702"/>
      <c r="I198" s="702"/>
      <c r="J198" s="702"/>
      <c r="K198" s="702"/>
      <c r="L198" s="708"/>
    </row>
    <row r="199" spans="2:12" ht="12.75">
      <c r="B199" s="603"/>
      <c r="D199" s="690"/>
      <c r="E199" s="690"/>
      <c r="F199" s="702"/>
      <c r="G199" s="701"/>
      <c r="H199" s="702"/>
      <c r="I199" s="702"/>
      <c r="J199" s="702"/>
      <c r="K199" s="702"/>
      <c r="L199" s="708"/>
    </row>
    <row r="200" spans="2:12" ht="12.75">
      <c r="B200" s="603"/>
      <c r="D200" s="690"/>
      <c r="E200" s="690"/>
      <c r="F200" s="702"/>
      <c r="G200" s="701"/>
      <c r="H200" s="702"/>
      <c r="I200" s="702"/>
      <c r="J200" s="702"/>
      <c r="K200" s="702"/>
      <c r="L200" s="708"/>
    </row>
    <row r="201" spans="2:12" ht="12.75">
      <c r="B201" s="603"/>
      <c r="D201" s="690"/>
      <c r="E201" s="690"/>
      <c r="F201" s="702"/>
      <c r="G201" s="701"/>
      <c r="H201" s="702"/>
      <c r="I201" s="702"/>
      <c r="J201" s="702"/>
      <c r="K201" s="702"/>
      <c r="L201" s="708"/>
    </row>
    <row r="202" spans="2:12" ht="12.75">
      <c r="B202" s="603"/>
      <c r="D202" s="690"/>
      <c r="E202" s="690"/>
      <c r="F202" s="702"/>
      <c r="G202" s="701"/>
      <c r="H202" s="702"/>
      <c r="I202" s="702"/>
      <c r="J202" s="702"/>
      <c r="K202" s="702"/>
      <c r="L202" s="708"/>
    </row>
    <row r="203" spans="2:12" ht="12.75">
      <c r="B203" s="603"/>
      <c r="D203" s="690"/>
      <c r="E203" s="690"/>
      <c r="F203" s="702"/>
      <c r="G203" s="701"/>
      <c r="H203" s="702"/>
      <c r="I203" s="702"/>
      <c r="J203" s="702"/>
      <c r="K203" s="702"/>
      <c r="L203" s="708"/>
    </row>
    <row r="204" spans="2:12" ht="12.75">
      <c r="B204" s="603"/>
      <c r="D204" s="690"/>
      <c r="E204" s="690"/>
      <c r="F204" s="702"/>
      <c r="G204" s="701"/>
      <c r="H204" s="702"/>
      <c r="I204" s="702"/>
      <c r="J204" s="702"/>
      <c r="K204" s="702"/>
      <c r="L204" s="708"/>
    </row>
    <row r="205" spans="2:12" ht="12.75">
      <c r="B205" s="603"/>
      <c r="D205" s="690"/>
      <c r="E205" s="690"/>
      <c r="F205" s="702"/>
      <c r="G205" s="701"/>
      <c r="H205" s="702"/>
      <c r="I205" s="702"/>
      <c r="J205" s="702"/>
      <c r="K205" s="702"/>
      <c r="L205" s="708"/>
    </row>
    <row r="206" spans="2:12" ht="12.75">
      <c r="B206" s="603"/>
      <c r="D206" s="690"/>
      <c r="E206" s="690"/>
      <c r="F206" s="702"/>
      <c r="G206" s="701"/>
      <c r="H206" s="702"/>
      <c r="I206" s="702"/>
      <c r="J206" s="702"/>
      <c r="K206" s="702"/>
      <c r="L206" s="708"/>
    </row>
    <row r="207" spans="2:12" ht="12.75">
      <c r="B207" s="603"/>
      <c r="D207" s="690"/>
      <c r="E207" s="690"/>
      <c r="F207" s="702"/>
      <c r="G207" s="701"/>
      <c r="H207" s="702"/>
      <c r="I207" s="702"/>
      <c r="J207" s="702"/>
      <c r="K207" s="702"/>
      <c r="L207" s="708"/>
    </row>
    <row r="208" spans="2:12" ht="12.75">
      <c r="B208" s="603"/>
      <c r="D208" s="690"/>
      <c r="E208" s="690"/>
      <c r="F208" s="702"/>
      <c r="G208" s="701"/>
      <c r="H208" s="702"/>
      <c r="I208" s="702"/>
      <c r="J208" s="702"/>
      <c r="K208" s="702"/>
      <c r="L208" s="708"/>
    </row>
    <row r="209" spans="2:12" ht="12.75">
      <c r="B209" s="603"/>
      <c r="D209" s="690"/>
      <c r="E209" s="690"/>
      <c r="F209" s="702"/>
      <c r="G209" s="701"/>
      <c r="H209" s="702"/>
      <c r="I209" s="702"/>
      <c r="J209" s="702"/>
      <c r="K209" s="702"/>
      <c r="L209" s="708"/>
    </row>
    <row r="210" spans="2:12" ht="12.75">
      <c r="B210" s="603"/>
      <c r="D210" s="690"/>
      <c r="E210" s="690"/>
      <c r="F210" s="702"/>
      <c r="G210" s="701"/>
      <c r="H210" s="702"/>
      <c r="I210" s="702"/>
      <c r="J210" s="702"/>
      <c r="K210" s="702"/>
      <c r="L210" s="708"/>
    </row>
    <row r="211" spans="2:12" ht="12.75">
      <c r="B211" s="603"/>
      <c r="D211" s="690"/>
      <c r="E211" s="690"/>
      <c r="F211" s="702"/>
      <c r="G211" s="701"/>
      <c r="H211" s="702"/>
      <c r="I211" s="702"/>
      <c r="J211" s="702"/>
      <c r="K211" s="702"/>
      <c r="L211" s="708"/>
    </row>
    <row r="212" spans="2:12" ht="12.75">
      <c r="B212" s="603"/>
      <c r="D212" s="690"/>
      <c r="E212" s="690"/>
      <c r="F212" s="702"/>
      <c r="G212" s="701"/>
      <c r="H212" s="702"/>
      <c r="I212" s="702"/>
      <c r="J212" s="702"/>
      <c r="K212" s="702"/>
      <c r="L212" s="708"/>
    </row>
    <row r="213" spans="2:12" ht="12.75">
      <c r="B213" s="603"/>
      <c r="D213" s="690"/>
      <c r="E213" s="690"/>
      <c r="F213" s="702"/>
      <c r="G213" s="701"/>
      <c r="H213" s="702"/>
      <c r="I213" s="702"/>
      <c r="J213" s="702"/>
      <c r="K213" s="702"/>
      <c r="L213" s="708"/>
    </row>
    <row r="214" spans="2:12" ht="12.75">
      <c r="B214" s="603"/>
      <c r="D214" s="690"/>
      <c r="E214" s="690"/>
      <c r="F214" s="702"/>
      <c r="G214" s="701"/>
      <c r="H214" s="702"/>
      <c r="I214" s="702"/>
      <c r="J214" s="702"/>
      <c r="K214" s="702"/>
      <c r="L214" s="708"/>
    </row>
    <row r="215" spans="2:12" ht="12.75">
      <c r="B215" s="603"/>
      <c r="D215" s="690"/>
      <c r="E215" s="690"/>
      <c r="F215" s="702"/>
      <c r="G215" s="701"/>
      <c r="H215" s="702"/>
      <c r="I215" s="702"/>
      <c r="J215" s="702"/>
      <c r="K215" s="702"/>
      <c r="L215" s="708"/>
    </row>
    <row r="216" spans="2:12" ht="12.75">
      <c r="B216" s="603"/>
      <c r="D216" s="690"/>
      <c r="E216" s="690"/>
      <c r="F216" s="702"/>
      <c r="G216" s="701"/>
      <c r="H216" s="702"/>
      <c r="I216" s="702"/>
      <c r="J216" s="702"/>
      <c r="K216" s="702"/>
      <c r="L216" s="708"/>
    </row>
    <row r="217" spans="2:12" ht="12.75">
      <c r="B217" s="603"/>
      <c r="D217" s="690"/>
      <c r="E217" s="690"/>
      <c r="F217" s="702"/>
      <c r="G217" s="701"/>
      <c r="H217" s="702"/>
      <c r="I217" s="702"/>
      <c r="J217" s="702"/>
      <c r="K217" s="702"/>
      <c r="L217" s="708"/>
    </row>
    <row r="218" spans="2:12" ht="12.75">
      <c r="B218" s="603"/>
      <c r="D218" s="690"/>
      <c r="E218" s="690"/>
      <c r="F218" s="702"/>
      <c r="G218" s="701"/>
      <c r="H218" s="702"/>
      <c r="I218" s="702"/>
      <c r="J218" s="702"/>
      <c r="K218" s="702"/>
      <c r="L218" s="708"/>
    </row>
    <row r="219" spans="2:12" ht="12.75">
      <c r="B219" s="603"/>
      <c r="D219" s="690"/>
      <c r="E219" s="690"/>
      <c r="F219" s="702"/>
      <c r="G219" s="701"/>
      <c r="H219" s="702"/>
      <c r="I219" s="702"/>
      <c r="J219" s="702"/>
      <c r="K219" s="702"/>
      <c r="L219" s="708"/>
    </row>
    <row r="220" spans="2:12" ht="12.75">
      <c r="B220" s="603"/>
      <c r="D220" s="690"/>
      <c r="E220" s="690"/>
      <c r="F220" s="702"/>
      <c r="G220" s="701"/>
      <c r="H220" s="702"/>
      <c r="I220" s="702"/>
      <c r="J220" s="702"/>
      <c r="K220" s="702"/>
      <c r="L220" s="708"/>
    </row>
    <row r="221" spans="2:12" ht="12.75">
      <c r="B221" s="603"/>
      <c r="D221" s="690"/>
      <c r="E221" s="690"/>
      <c r="F221" s="702"/>
      <c r="G221" s="701"/>
      <c r="H221" s="702"/>
      <c r="I221" s="702"/>
      <c r="J221" s="702"/>
      <c r="K221" s="702"/>
      <c r="L221" s="708"/>
    </row>
    <row r="222" spans="2:12" ht="12.75">
      <c r="B222" s="603"/>
      <c r="D222" s="690"/>
      <c r="E222" s="690"/>
      <c r="F222" s="702"/>
      <c r="G222" s="701"/>
      <c r="H222" s="702"/>
      <c r="I222" s="702"/>
      <c r="J222" s="702"/>
      <c r="K222" s="702"/>
      <c r="L222" s="708"/>
    </row>
    <row r="223" spans="2:12" ht="12.75">
      <c r="B223" s="603"/>
      <c r="D223" s="690"/>
      <c r="E223" s="690"/>
      <c r="F223" s="702"/>
      <c r="G223" s="701"/>
      <c r="H223" s="702"/>
      <c r="I223" s="702"/>
      <c r="J223" s="702"/>
      <c r="K223" s="702"/>
      <c r="L223" s="708"/>
    </row>
    <row r="224" spans="2:12" ht="12.75">
      <c r="B224" s="603"/>
      <c r="C224" s="690"/>
      <c r="D224" s="691"/>
      <c r="E224" s="691"/>
      <c r="F224" s="710"/>
      <c r="G224" s="701"/>
      <c r="H224" s="710"/>
      <c r="I224" s="702"/>
      <c r="J224" s="691"/>
      <c r="K224" s="702"/>
      <c r="L224" s="708"/>
    </row>
    <row r="225" spans="2:12" ht="12.75">
      <c r="B225" s="603"/>
      <c r="C225" s="693"/>
      <c r="F225" s="708"/>
      <c r="G225" s="697"/>
      <c r="H225" s="702"/>
      <c r="I225" s="697"/>
      <c r="J225" s="708"/>
      <c r="K225" s="702"/>
      <c r="L225" s="708"/>
    </row>
    <row r="226" spans="6:12" ht="12.75">
      <c r="F226" s="702"/>
      <c r="G226" s="706"/>
      <c r="H226" s="697"/>
      <c r="I226" s="706"/>
      <c r="J226" s="702"/>
      <c r="K226" s="702"/>
      <c r="L226" s="708"/>
    </row>
    <row r="227" spans="6:12" ht="12.75">
      <c r="F227" s="702"/>
      <c r="G227" s="706"/>
      <c r="H227" s="697"/>
      <c r="I227" s="706"/>
      <c r="J227" s="702"/>
      <c r="K227" s="708"/>
      <c r="L227" s="708"/>
    </row>
    <row r="228" spans="6:12" ht="12.75">
      <c r="F228" s="702"/>
      <c r="G228" s="706"/>
      <c r="H228" s="697"/>
      <c r="I228" s="706"/>
      <c r="J228" s="702"/>
      <c r="K228" s="702"/>
      <c r="L228" s="708"/>
    </row>
    <row r="229" spans="11:12" ht="12.75">
      <c r="K229" s="702"/>
      <c r="L229" s="708"/>
    </row>
    <row r="230" spans="3:12" ht="12.75">
      <c r="C230" s="690"/>
      <c r="D230" s="691"/>
      <c r="E230" s="691"/>
      <c r="F230" s="692"/>
      <c r="G230" s="691"/>
      <c r="H230" s="691"/>
      <c r="I230" s="691"/>
      <c r="J230" s="690"/>
      <c r="K230" s="702"/>
      <c r="L230" s="708"/>
    </row>
    <row r="231" spans="3:12" ht="12.75">
      <c r="C231" s="691"/>
      <c r="D231" s="691"/>
      <c r="E231" s="691"/>
      <c r="F231" s="692"/>
      <c r="G231" s="691"/>
      <c r="H231" s="691"/>
      <c r="I231" s="691"/>
      <c r="J231" s="691"/>
      <c r="K231" s="702"/>
      <c r="L231" s="708"/>
    </row>
    <row r="232" spans="3:12" ht="12.75">
      <c r="C232" s="693"/>
      <c r="D232" s="691"/>
      <c r="E232" s="691"/>
      <c r="F232" s="692"/>
      <c r="G232" s="691"/>
      <c r="H232" s="710"/>
      <c r="I232" s="710"/>
      <c r="J232" s="712"/>
      <c r="K232" s="702"/>
      <c r="L232" s="708"/>
    </row>
    <row r="233" spans="3:12" ht="12.75">
      <c r="C233" s="693"/>
      <c r="D233" s="691"/>
      <c r="E233" s="691"/>
      <c r="F233" s="692"/>
      <c r="G233" s="691"/>
      <c r="H233" s="710"/>
      <c r="I233" s="710"/>
      <c r="J233" s="712"/>
      <c r="K233" s="702"/>
      <c r="L233" s="708"/>
    </row>
    <row r="234" spans="3:12" ht="12.75">
      <c r="C234" s="693"/>
      <c r="D234" s="691"/>
      <c r="E234" s="691"/>
      <c r="F234" s="692"/>
      <c r="G234" s="691"/>
      <c r="H234" s="710"/>
      <c r="I234" s="710"/>
      <c r="J234" s="712"/>
      <c r="K234" s="710"/>
      <c r="L234" s="708"/>
    </row>
    <row r="235" spans="2:12" ht="12.75">
      <c r="B235" s="603"/>
      <c r="C235" s="625"/>
      <c r="D235" s="628"/>
      <c r="E235" s="629"/>
      <c r="F235" s="630"/>
      <c r="G235" s="701"/>
      <c r="H235" s="630"/>
      <c r="I235" s="702"/>
      <c r="J235" s="611"/>
      <c r="K235" s="710"/>
      <c r="L235" s="695"/>
    </row>
    <row r="236" spans="2:11" ht="12.75">
      <c r="B236" s="603"/>
      <c r="C236" s="625"/>
      <c r="D236" s="628"/>
      <c r="E236" s="629"/>
      <c r="F236" s="630"/>
      <c r="G236" s="701"/>
      <c r="H236" s="630"/>
      <c r="I236" s="702"/>
      <c r="J236" s="611"/>
      <c r="K236" s="710"/>
    </row>
    <row r="237" spans="2:11" ht="12.75">
      <c r="B237" s="603"/>
      <c r="C237" s="625"/>
      <c r="D237" s="628"/>
      <c r="E237" s="629"/>
      <c r="F237" s="630"/>
      <c r="G237" s="701"/>
      <c r="H237" s="630"/>
      <c r="I237" s="702"/>
      <c r="J237" s="611"/>
      <c r="K237" s="611"/>
    </row>
    <row r="238" spans="2:11" ht="12.75">
      <c r="B238" s="603"/>
      <c r="C238" s="625"/>
      <c r="D238" s="628"/>
      <c r="E238" s="629"/>
      <c r="F238" s="630"/>
      <c r="G238" s="701"/>
      <c r="H238" s="630"/>
      <c r="I238" s="702"/>
      <c r="J238" s="611"/>
      <c r="K238" s="611"/>
    </row>
    <row r="239" spans="3:11" ht="12.75">
      <c r="C239" s="690"/>
      <c r="D239" s="691"/>
      <c r="E239" s="712"/>
      <c r="F239" s="710"/>
      <c r="G239" s="701"/>
      <c r="H239" s="710"/>
      <c r="I239" s="702"/>
      <c r="J239" s="710"/>
      <c r="K239" s="611"/>
    </row>
    <row r="240" spans="3:11" ht="12.75">
      <c r="C240" s="690"/>
      <c r="D240" s="691"/>
      <c r="E240" s="712"/>
      <c r="F240" s="710"/>
      <c r="G240" s="701"/>
      <c r="H240" s="710"/>
      <c r="I240" s="702"/>
      <c r="J240" s="710"/>
      <c r="K240" s="611"/>
    </row>
    <row r="241" spans="3:11" ht="12.75">
      <c r="C241" s="690"/>
      <c r="D241" s="691"/>
      <c r="E241" s="691"/>
      <c r="F241" s="701"/>
      <c r="G241" s="701"/>
      <c r="H241" s="701"/>
      <c r="I241" s="702"/>
      <c r="J241" s="691"/>
      <c r="K241" s="691"/>
    </row>
    <row r="242" spans="3:15" ht="12.75">
      <c r="C242" s="690"/>
      <c r="D242" s="691"/>
      <c r="E242" s="691"/>
      <c r="F242" s="701"/>
      <c r="G242" s="701"/>
      <c r="H242" s="701"/>
      <c r="I242" s="702"/>
      <c r="J242" s="691"/>
      <c r="K242" s="691"/>
      <c r="L242" s="691"/>
      <c r="M242" s="691"/>
      <c r="N242" s="691"/>
      <c r="O242" s="691"/>
    </row>
    <row r="243" spans="3:15" ht="12.75">
      <c r="C243" s="690"/>
      <c r="D243" s="691"/>
      <c r="E243" s="691"/>
      <c r="F243" s="701"/>
      <c r="G243" s="701"/>
      <c r="H243" s="701"/>
      <c r="I243" s="702"/>
      <c r="J243" s="691"/>
      <c r="K243" s="691"/>
      <c r="L243" s="691"/>
      <c r="M243" s="691"/>
      <c r="N243" s="691"/>
      <c r="O243" s="691"/>
    </row>
    <row r="244" spans="3:15" ht="12.75">
      <c r="C244" s="690"/>
      <c r="D244" s="691"/>
      <c r="E244" s="691"/>
      <c r="F244" s="701"/>
      <c r="G244" s="701"/>
      <c r="H244" s="701"/>
      <c r="I244" s="702"/>
      <c r="J244" s="691"/>
      <c r="K244" s="691"/>
      <c r="L244" s="691"/>
      <c r="M244" s="691"/>
      <c r="N244" s="691"/>
      <c r="O244" s="691"/>
    </row>
    <row r="245" spans="1:15" ht="12.75">
      <c r="A245" s="690"/>
      <c r="B245" s="691"/>
      <c r="C245" s="716"/>
      <c r="D245" s="716"/>
      <c r="E245" s="716"/>
      <c r="F245" s="717"/>
      <c r="G245" s="718"/>
      <c r="H245" s="717"/>
      <c r="I245" s="718"/>
      <c r="J245" s="710"/>
      <c r="K245" s="691"/>
      <c r="M245" s="691"/>
      <c r="N245" s="691"/>
      <c r="O245" s="691"/>
    </row>
    <row r="246" spans="1:15" ht="12.75">
      <c r="A246" s="690"/>
      <c r="C246" s="719"/>
      <c r="D246" s="719"/>
      <c r="E246" s="716"/>
      <c r="F246" s="701"/>
      <c r="G246" s="701"/>
      <c r="H246" s="701"/>
      <c r="I246" s="702"/>
      <c r="J246" s="691"/>
      <c r="K246" s="691"/>
      <c r="L246" s="695"/>
      <c r="O246" s="691"/>
    </row>
    <row r="247" spans="1:15" ht="12.75">
      <c r="A247" s="690"/>
      <c r="C247" s="719"/>
      <c r="D247" s="719"/>
      <c r="E247" s="716"/>
      <c r="F247" s="701"/>
      <c r="G247" s="701"/>
      <c r="H247" s="701"/>
      <c r="I247" s="702"/>
      <c r="J247" s="691"/>
      <c r="K247" s="710"/>
      <c r="L247" s="695"/>
      <c r="M247" s="691"/>
      <c r="N247" s="691"/>
      <c r="O247" s="691"/>
    </row>
    <row r="248" spans="1:15" ht="12.75">
      <c r="A248" s="690"/>
      <c r="C248" s="719"/>
      <c r="D248" s="719"/>
      <c r="E248" s="691"/>
      <c r="F248" s="701"/>
      <c r="G248" s="701"/>
      <c r="H248" s="701"/>
      <c r="I248" s="702"/>
      <c r="J248" s="691"/>
      <c r="K248" s="691"/>
      <c r="M248" s="691"/>
      <c r="N248" s="691"/>
      <c r="O248" s="691"/>
    </row>
    <row r="249" spans="1:15" ht="12.75">
      <c r="A249" s="690"/>
      <c r="C249" s="719"/>
      <c r="D249" s="719"/>
      <c r="E249" s="691"/>
      <c r="F249" s="701"/>
      <c r="G249" s="701"/>
      <c r="H249" s="701"/>
      <c r="I249" s="702"/>
      <c r="J249" s="691"/>
      <c r="K249" s="691"/>
      <c r="L249" s="691"/>
      <c r="M249" s="691"/>
      <c r="N249" s="691"/>
      <c r="O249" s="691"/>
    </row>
    <row r="250" spans="1:15" ht="12.75">
      <c r="A250" s="690"/>
      <c r="C250" s="719"/>
      <c r="D250" s="719"/>
      <c r="E250" s="691"/>
      <c r="F250" s="701"/>
      <c r="G250" s="701"/>
      <c r="H250" s="701"/>
      <c r="I250" s="702"/>
      <c r="J250" s="691"/>
      <c r="K250" s="691"/>
      <c r="L250" s="691"/>
      <c r="M250" s="691"/>
      <c r="N250" s="691"/>
      <c r="O250" s="691"/>
    </row>
    <row r="251" spans="1:15" ht="12.75">
      <c r="A251" s="690"/>
      <c r="C251" s="719"/>
      <c r="D251" s="719"/>
      <c r="E251" s="691"/>
      <c r="F251" s="701"/>
      <c r="G251" s="701"/>
      <c r="H251" s="701"/>
      <c r="I251" s="702"/>
      <c r="J251" s="691"/>
      <c r="K251" s="691"/>
      <c r="L251" s="691"/>
      <c r="M251" s="691"/>
      <c r="N251" s="691"/>
      <c r="O251" s="691"/>
    </row>
    <row r="252" spans="3:15" ht="12.75">
      <c r="C252" s="690"/>
      <c r="F252" s="708"/>
      <c r="G252" s="697"/>
      <c r="H252" s="697"/>
      <c r="I252" s="697"/>
      <c r="J252" s="708"/>
      <c r="K252" s="691"/>
      <c r="L252" s="691"/>
      <c r="M252" s="691"/>
      <c r="N252" s="691"/>
      <c r="O252" s="691"/>
    </row>
    <row r="253" spans="3:15" ht="12.75">
      <c r="C253" s="693"/>
      <c r="F253" s="702"/>
      <c r="G253" s="706"/>
      <c r="H253" s="697"/>
      <c r="I253" s="706"/>
      <c r="J253" s="702"/>
      <c r="K253" s="691"/>
      <c r="L253" s="691"/>
      <c r="M253" s="691"/>
      <c r="N253" s="691"/>
      <c r="O253" s="691"/>
    </row>
    <row r="254" spans="6:15" ht="12.75">
      <c r="F254" s="703"/>
      <c r="G254" s="702"/>
      <c r="H254" s="702"/>
      <c r="I254" s="702"/>
      <c r="J254" s="703"/>
      <c r="K254" s="708"/>
      <c r="L254" s="691"/>
      <c r="M254" s="691"/>
      <c r="N254" s="691"/>
      <c r="O254" s="691"/>
    </row>
    <row r="255" spans="3:15" ht="12.75">
      <c r="C255" s="694"/>
      <c r="D255" s="691"/>
      <c r="E255" s="691"/>
      <c r="F255" s="710"/>
      <c r="G255" s="710"/>
      <c r="H255" s="710"/>
      <c r="I255" s="710"/>
      <c r="J255" s="691"/>
      <c r="K255" s="702"/>
      <c r="L255" s="710"/>
      <c r="M255" s="710"/>
      <c r="N255" s="691"/>
      <c r="O255" s="691"/>
    </row>
    <row r="256" spans="3:15" ht="12.75">
      <c r="C256" s="690"/>
      <c r="D256" s="691"/>
      <c r="E256" s="712"/>
      <c r="F256" s="701"/>
      <c r="G256" s="701"/>
      <c r="H256" s="710"/>
      <c r="I256" s="702"/>
      <c r="J256" s="710"/>
      <c r="K256" s="703"/>
      <c r="L256" s="691"/>
      <c r="M256" s="691"/>
      <c r="N256" s="691"/>
      <c r="O256" s="691"/>
    </row>
    <row r="257" spans="3:15" ht="12.75">
      <c r="C257" s="690"/>
      <c r="D257" s="690"/>
      <c r="E257" s="712"/>
      <c r="F257" s="701"/>
      <c r="G257" s="701"/>
      <c r="H257" s="710"/>
      <c r="I257" s="702"/>
      <c r="J257" s="710"/>
      <c r="K257" s="702"/>
      <c r="L257" s="691"/>
      <c r="M257" s="691"/>
      <c r="N257" s="691"/>
      <c r="O257" s="691"/>
    </row>
    <row r="258" spans="3:15" ht="12.75">
      <c r="C258" s="690"/>
      <c r="F258" s="708"/>
      <c r="G258" s="701"/>
      <c r="H258" s="706"/>
      <c r="I258" s="702"/>
      <c r="K258" s="691"/>
      <c r="L258" s="691"/>
      <c r="M258" s="691"/>
      <c r="N258" s="691"/>
      <c r="O258" s="691"/>
    </row>
    <row r="259" spans="3:15" ht="12.75">
      <c r="C259" s="690"/>
      <c r="F259" s="708"/>
      <c r="G259" s="701"/>
      <c r="H259" s="708"/>
      <c r="I259" s="702"/>
      <c r="K259" s="691"/>
      <c r="L259" s="691"/>
      <c r="M259" s="691"/>
      <c r="N259" s="691"/>
      <c r="O259" s="691"/>
    </row>
    <row r="260" spans="3:15" ht="12.75">
      <c r="C260" s="690"/>
      <c r="F260" s="708"/>
      <c r="H260" s="708"/>
      <c r="L260" s="691"/>
      <c r="M260" s="691"/>
      <c r="N260" s="691"/>
      <c r="O260" s="691"/>
    </row>
    <row r="261" spans="3:15" ht="12.75">
      <c r="C261" s="690"/>
      <c r="F261" s="708"/>
      <c r="G261" s="701"/>
      <c r="H261" s="708"/>
      <c r="I261" s="702"/>
      <c r="L261" s="691"/>
      <c r="M261" s="691"/>
      <c r="N261" s="691"/>
      <c r="O261" s="691"/>
    </row>
    <row r="262" spans="3:15" ht="12.75">
      <c r="C262" s="690"/>
      <c r="F262" s="708"/>
      <c r="G262" s="701"/>
      <c r="H262" s="708"/>
      <c r="I262" s="702"/>
      <c r="K262" s="695"/>
      <c r="L262" s="695"/>
      <c r="M262" s="691"/>
      <c r="N262" s="691"/>
      <c r="O262" s="691"/>
    </row>
    <row r="263" spans="3:12" ht="12.75">
      <c r="C263" s="690"/>
      <c r="F263" s="708"/>
      <c r="G263" s="701"/>
      <c r="H263" s="708"/>
      <c r="I263" s="702"/>
      <c r="K263" s="695"/>
      <c r="L263" s="708"/>
    </row>
    <row r="264" spans="3:11" ht="12.75">
      <c r="C264" s="690"/>
      <c r="F264" s="708"/>
      <c r="G264" s="701"/>
      <c r="H264" s="708"/>
      <c r="I264" s="702"/>
      <c r="K264" s="695"/>
    </row>
    <row r="265" spans="11:12" ht="12.75">
      <c r="K265" s="695"/>
      <c r="L265" s="708"/>
    </row>
    <row r="266" spans="3:12" ht="12.75">
      <c r="C266" s="690"/>
      <c r="D266" s="691"/>
      <c r="E266" s="691"/>
      <c r="F266" s="692"/>
      <c r="G266" s="691"/>
      <c r="H266" s="691"/>
      <c r="I266" s="691"/>
      <c r="J266" s="690"/>
      <c r="K266" s="695"/>
      <c r="L266" s="691"/>
    </row>
    <row r="267" spans="3:12" ht="12.75">
      <c r="C267" s="691"/>
      <c r="D267" s="691"/>
      <c r="E267" s="691"/>
      <c r="F267" s="692"/>
      <c r="G267" s="691"/>
      <c r="H267" s="691"/>
      <c r="I267" s="691"/>
      <c r="J267" s="691"/>
      <c r="K267" s="695"/>
      <c r="L267" s="691"/>
    </row>
    <row r="268" spans="3:11" ht="12.75">
      <c r="C268" s="690"/>
      <c r="F268" s="708"/>
      <c r="G268" s="701"/>
      <c r="H268" s="708"/>
      <c r="I268" s="702"/>
      <c r="K268" s="695"/>
    </row>
    <row r="269" spans="3:11" ht="12.75">
      <c r="C269" s="690"/>
      <c r="F269" s="708"/>
      <c r="G269" s="701"/>
      <c r="H269" s="708"/>
      <c r="I269" s="702"/>
      <c r="K269" s="695"/>
    </row>
    <row r="270" spans="3:11" ht="12.75">
      <c r="C270" s="716"/>
      <c r="D270" s="716"/>
      <c r="E270" s="716"/>
      <c r="F270" s="720"/>
      <c r="G270" s="702"/>
      <c r="H270" s="717"/>
      <c r="I270" s="718"/>
      <c r="J270" s="710"/>
      <c r="K270" s="695"/>
    </row>
    <row r="271" spans="3:11" ht="12.75">
      <c r="C271" s="716"/>
      <c r="D271" s="716"/>
      <c r="E271" s="716"/>
      <c r="F271" s="720"/>
      <c r="G271" s="718"/>
      <c r="H271" s="717"/>
      <c r="I271" s="718"/>
      <c r="J271" s="710"/>
      <c r="K271" s="695"/>
    </row>
    <row r="272" spans="3:11" ht="12.75">
      <c r="C272" s="690"/>
      <c r="F272" s="708"/>
      <c r="G272" s="697"/>
      <c r="H272" s="697"/>
      <c r="I272" s="697"/>
      <c r="J272" s="708"/>
      <c r="K272" s="710"/>
    </row>
    <row r="273" spans="3:11" ht="12.75">
      <c r="C273" s="693"/>
      <c r="F273" s="702"/>
      <c r="G273" s="706"/>
      <c r="H273" s="697"/>
      <c r="I273" s="706"/>
      <c r="J273" s="702"/>
      <c r="K273" s="710"/>
    </row>
    <row r="274" spans="6:11" ht="12.75">
      <c r="F274" s="708"/>
      <c r="G274" s="706"/>
      <c r="H274" s="702"/>
      <c r="I274" s="706"/>
      <c r="J274" s="708"/>
      <c r="K274" s="708"/>
    </row>
    <row r="275" spans="3:11" ht="12.75">
      <c r="C275" s="694"/>
      <c r="F275" s="702"/>
      <c r="G275" s="702"/>
      <c r="H275" s="702"/>
      <c r="I275" s="702"/>
      <c r="J275" s="708"/>
      <c r="K275" s="702"/>
    </row>
    <row r="276" spans="3:11" ht="12.75">
      <c r="C276" s="721"/>
      <c r="D276" s="722"/>
      <c r="F276" s="702"/>
      <c r="G276" s="701"/>
      <c r="H276" s="702"/>
      <c r="I276" s="702"/>
      <c r="J276" s="708"/>
      <c r="K276" s="708"/>
    </row>
    <row r="277" spans="3:11" ht="12.75">
      <c r="C277" s="721"/>
      <c r="D277" s="722"/>
      <c r="F277" s="702"/>
      <c r="G277" s="701"/>
      <c r="H277" s="702"/>
      <c r="I277" s="702"/>
      <c r="J277" s="708"/>
      <c r="K277" s="708"/>
    </row>
    <row r="278" spans="3:11" ht="12.75">
      <c r="C278" s="721"/>
      <c r="D278" s="722"/>
      <c r="F278" s="708"/>
      <c r="G278" s="701"/>
      <c r="H278" s="706"/>
      <c r="I278" s="702"/>
      <c r="J278" s="708"/>
      <c r="K278" s="702"/>
    </row>
    <row r="279" spans="3:11" ht="12.75">
      <c r="C279" s="721"/>
      <c r="D279" s="722"/>
      <c r="F279" s="705"/>
      <c r="G279" s="701"/>
      <c r="H279" s="723"/>
      <c r="I279" s="702"/>
      <c r="K279" s="702"/>
    </row>
    <row r="280" spans="3:14" ht="12.75">
      <c r="C280" s="721"/>
      <c r="D280" s="722"/>
      <c r="F280" s="702"/>
      <c r="G280" s="701"/>
      <c r="H280" s="702"/>
      <c r="I280" s="702"/>
      <c r="J280" s="702"/>
      <c r="K280" s="708"/>
      <c r="L280" s="710"/>
      <c r="M280" s="710"/>
      <c r="N280" s="710"/>
    </row>
    <row r="281" spans="3:14" ht="12.75">
      <c r="C281" s="721"/>
      <c r="D281" s="722"/>
      <c r="F281" s="702"/>
      <c r="G281" s="701"/>
      <c r="H281" s="702"/>
      <c r="I281" s="702"/>
      <c r="J281" s="702"/>
      <c r="K281" s="695"/>
      <c r="L281" s="710"/>
      <c r="M281" s="710"/>
      <c r="N281" s="710"/>
    </row>
    <row r="282" spans="3:11" ht="12.75">
      <c r="C282" s="721"/>
      <c r="D282" s="724"/>
      <c r="E282" s="690"/>
      <c r="F282" s="706"/>
      <c r="G282" s="701"/>
      <c r="H282" s="706"/>
      <c r="I282" s="702"/>
      <c r="J282" s="706"/>
      <c r="K282" s="702"/>
    </row>
    <row r="283" spans="3:11" ht="12.75">
      <c r="C283" s="721"/>
      <c r="D283" s="722"/>
      <c r="E283" s="690"/>
      <c r="F283" s="706"/>
      <c r="G283" s="701"/>
      <c r="H283" s="706"/>
      <c r="I283" s="702"/>
      <c r="J283" s="706"/>
      <c r="K283" s="708"/>
    </row>
    <row r="284" spans="2:12" ht="12.75">
      <c r="B284" s="603"/>
      <c r="C284" s="721"/>
      <c r="D284" s="724"/>
      <c r="E284" s="690"/>
      <c r="F284" s="706"/>
      <c r="G284" s="701"/>
      <c r="H284" s="706"/>
      <c r="I284" s="702"/>
      <c r="J284" s="706"/>
      <c r="K284" s="725"/>
      <c r="L284" s="695"/>
    </row>
    <row r="285" spans="2:12" ht="12.75">
      <c r="B285" s="603"/>
      <c r="C285" s="721"/>
      <c r="D285" s="724"/>
      <c r="E285" s="690"/>
      <c r="F285" s="706"/>
      <c r="G285" s="701"/>
      <c r="H285" s="706"/>
      <c r="I285" s="702"/>
      <c r="J285" s="706"/>
      <c r="K285" s="725"/>
      <c r="L285" s="707"/>
    </row>
    <row r="286" spans="2:11" ht="12.75">
      <c r="B286" s="603"/>
      <c r="C286" s="721"/>
      <c r="D286" s="724"/>
      <c r="E286" s="690"/>
      <c r="F286" s="706"/>
      <c r="G286" s="701"/>
      <c r="H286" s="706"/>
      <c r="I286" s="702"/>
      <c r="J286" s="706"/>
      <c r="K286" s="725"/>
    </row>
    <row r="287" spans="2:11" ht="12.75">
      <c r="B287" s="603"/>
      <c r="C287" s="721"/>
      <c r="D287" s="724"/>
      <c r="E287" s="690"/>
      <c r="F287" s="706"/>
      <c r="G287" s="701"/>
      <c r="H287" s="706"/>
      <c r="I287" s="702"/>
      <c r="J287" s="706"/>
      <c r="K287" s="725"/>
    </row>
    <row r="288" spans="2:11" ht="12.75">
      <c r="B288" s="603"/>
      <c r="C288" s="721"/>
      <c r="D288" s="724"/>
      <c r="E288" s="690"/>
      <c r="F288" s="706"/>
      <c r="G288" s="701"/>
      <c r="H288" s="706"/>
      <c r="I288" s="702"/>
      <c r="J288" s="706"/>
      <c r="K288" s="725"/>
    </row>
    <row r="289" spans="3:11" ht="12.75">
      <c r="C289" s="726"/>
      <c r="D289" s="724"/>
      <c r="E289" s="712"/>
      <c r="F289" s="710"/>
      <c r="G289" s="701"/>
      <c r="H289" s="710"/>
      <c r="I289" s="702"/>
      <c r="J289" s="706"/>
      <c r="K289" s="725"/>
    </row>
    <row r="290" spans="3:11" ht="12.75">
      <c r="C290" s="690"/>
      <c r="F290" s="708"/>
      <c r="G290" s="697"/>
      <c r="H290" s="697"/>
      <c r="I290" s="697"/>
      <c r="J290" s="708"/>
      <c r="K290" s="725"/>
    </row>
    <row r="291" spans="3:11" ht="12.75">
      <c r="C291" s="693"/>
      <c r="F291" s="702"/>
      <c r="G291" s="706"/>
      <c r="H291" s="697"/>
      <c r="I291" s="706"/>
      <c r="J291" s="702"/>
      <c r="K291" s="725"/>
    </row>
    <row r="292" spans="3:11" ht="12.75">
      <c r="C292" s="690"/>
      <c r="D292" s="690"/>
      <c r="E292" s="690"/>
      <c r="F292" s="706"/>
      <c r="G292" s="701"/>
      <c r="H292" s="706"/>
      <c r="I292" s="702"/>
      <c r="J292" s="706"/>
      <c r="K292" s="708"/>
    </row>
    <row r="293" spans="3:11" ht="12.75">
      <c r="C293" s="694"/>
      <c r="D293" s="690"/>
      <c r="E293" s="690"/>
      <c r="F293" s="706"/>
      <c r="G293" s="701"/>
      <c r="H293" s="706"/>
      <c r="I293" s="702"/>
      <c r="J293" s="706"/>
      <c r="K293" s="702"/>
    </row>
    <row r="294" spans="6:11" ht="12.75">
      <c r="F294" s="706"/>
      <c r="G294" s="701"/>
      <c r="H294" s="706"/>
      <c r="I294" s="702"/>
      <c r="J294" s="706"/>
      <c r="K294" s="725"/>
    </row>
    <row r="295" spans="6:11" ht="12.75">
      <c r="F295" s="706"/>
      <c r="G295" s="701"/>
      <c r="H295" s="706"/>
      <c r="I295" s="702"/>
      <c r="J295" s="706"/>
      <c r="K295" s="702"/>
    </row>
    <row r="296" spans="6:11" ht="12.75">
      <c r="F296" s="700"/>
      <c r="G296" s="701"/>
      <c r="H296" s="700"/>
      <c r="I296" s="702"/>
      <c r="J296" s="702"/>
      <c r="K296" s="702"/>
    </row>
    <row r="297" spans="6:11" ht="12.75">
      <c r="F297" s="702"/>
      <c r="G297" s="701"/>
      <c r="H297" s="702"/>
      <c r="I297" s="702"/>
      <c r="J297" s="702"/>
      <c r="K297" s="702"/>
    </row>
    <row r="298" spans="6:11" ht="12.75">
      <c r="F298" s="702"/>
      <c r="G298" s="701"/>
      <c r="H298" s="702"/>
      <c r="I298" s="702"/>
      <c r="J298" s="702"/>
      <c r="K298" s="725"/>
    </row>
    <row r="299" spans="6:11" ht="12.75">
      <c r="F299" s="708"/>
      <c r="G299" s="697"/>
      <c r="H299" s="697"/>
      <c r="I299" s="697"/>
      <c r="J299" s="708"/>
      <c r="K299" s="702"/>
    </row>
    <row r="300" spans="3:11" ht="12.75">
      <c r="C300" s="694"/>
      <c r="F300" s="702"/>
      <c r="G300" s="706"/>
      <c r="H300" s="697"/>
      <c r="I300" s="706"/>
      <c r="J300" s="702"/>
      <c r="K300" s="702"/>
    </row>
    <row r="301" ht="12.75">
      <c r="K301" s="702"/>
    </row>
    <row r="302" spans="3:11" ht="12.75">
      <c r="C302" s="690"/>
      <c r="D302" s="691"/>
      <c r="E302" s="691"/>
      <c r="F302" s="692"/>
      <c r="G302" s="691"/>
      <c r="H302" s="691"/>
      <c r="I302" s="691"/>
      <c r="J302" s="690"/>
      <c r="K302" s="708"/>
    </row>
    <row r="303" spans="3:11" ht="12.75">
      <c r="C303" s="691"/>
      <c r="D303" s="691"/>
      <c r="E303" s="691"/>
      <c r="F303" s="692"/>
      <c r="G303" s="691"/>
      <c r="H303" s="691"/>
      <c r="I303" s="691"/>
      <c r="J303" s="691"/>
      <c r="K303" s="695"/>
    </row>
    <row r="304" spans="3:11" ht="12.75">
      <c r="C304" s="694"/>
      <c r="D304" s="690"/>
      <c r="E304" s="690"/>
      <c r="F304" s="706"/>
      <c r="G304" s="701"/>
      <c r="H304" s="706"/>
      <c r="I304" s="702"/>
      <c r="J304" s="706"/>
      <c r="K304" s="695"/>
    </row>
    <row r="305" spans="2:11" ht="12.75">
      <c r="B305" s="603"/>
      <c r="C305" s="625"/>
      <c r="D305" s="628"/>
      <c r="E305" s="629"/>
      <c r="F305" s="630"/>
      <c r="G305" s="701"/>
      <c r="H305" s="630"/>
      <c r="I305" s="702"/>
      <c r="J305" s="611"/>
      <c r="K305" s="695"/>
    </row>
    <row r="306" spans="2:11" ht="12.75">
      <c r="B306" s="603"/>
      <c r="C306" s="625"/>
      <c r="D306" s="628"/>
      <c r="E306" s="629"/>
      <c r="F306" s="630"/>
      <c r="G306" s="701"/>
      <c r="H306" s="630"/>
      <c r="I306" s="702"/>
      <c r="J306" s="611"/>
      <c r="K306" s="702"/>
    </row>
    <row r="307" spans="3:11" ht="12.75">
      <c r="C307" s="690"/>
      <c r="D307" s="691"/>
      <c r="E307" s="712"/>
      <c r="F307" s="710"/>
      <c r="G307" s="701"/>
      <c r="H307" s="710"/>
      <c r="I307" s="702"/>
      <c r="J307" s="710"/>
      <c r="K307" s="611"/>
    </row>
    <row r="308" spans="2:11" ht="12.75">
      <c r="B308" s="603"/>
      <c r="E308" s="703"/>
      <c r="F308" s="702"/>
      <c r="G308" s="701"/>
      <c r="H308" s="702"/>
      <c r="I308" s="702"/>
      <c r="J308" s="702"/>
      <c r="K308" s="611"/>
    </row>
    <row r="309" spans="6:11" ht="12.75">
      <c r="F309" s="695"/>
      <c r="G309" s="695"/>
      <c r="H309" s="695"/>
      <c r="I309" s="695"/>
      <c r="K309" s="691"/>
    </row>
    <row r="310" spans="6:10" ht="12.75">
      <c r="F310" s="708"/>
      <c r="G310" s="697"/>
      <c r="H310" s="697"/>
      <c r="I310" s="697"/>
      <c r="J310" s="708"/>
    </row>
    <row r="311" spans="3:10" ht="12.75">
      <c r="C311" s="694"/>
      <c r="F311" s="702"/>
      <c r="G311" s="706"/>
      <c r="H311" s="697"/>
      <c r="I311" s="706"/>
      <c r="J311" s="702"/>
    </row>
    <row r="312" spans="6:11" ht="12.75">
      <c r="F312" s="695"/>
      <c r="G312" s="695"/>
      <c r="H312" s="695"/>
      <c r="I312" s="695"/>
      <c r="K312" s="702"/>
    </row>
    <row r="313" spans="3:11" ht="12.75">
      <c r="C313" s="693"/>
      <c r="F313" s="695"/>
      <c r="G313" s="695"/>
      <c r="H313" s="695"/>
      <c r="I313" s="695"/>
      <c r="K313" s="708"/>
    </row>
    <row r="314" spans="6:9" ht="12.75">
      <c r="F314" s="695"/>
      <c r="G314" s="695"/>
      <c r="H314" s="695"/>
      <c r="I314" s="695"/>
    </row>
    <row r="315" spans="3:11" ht="12.75">
      <c r="C315" s="690"/>
      <c r="F315" s="695"/>
      <c r="G315" s="695"/>
      <c r="H315" s="695"/>
      <c r="I315" s="695"/>
      <c r="K315" s="695"/>
    </row>
    <row r="316" spans="3:11" ht="12.75">
      <c r="C316" s="690"/>
      <c r="F316" s="695"/>
      <c r="G316" s="695"/>
      <c r="H316" s="695"/>
      <c r="I316" s="695"/>
      <c r="K316" s="695"/>
    </row>
    <row r="317" spans="3:11" ht="12.75">
      <c r="C317" s="690"/>
      <c r="F317" s="695"/>
      <c r="G317" s="695"/>
      <c r="H317" s="695"/>
      <c r="I317" s="695"/>
      <c r="K317" s="695"/>
    </row>
    <row r="318" spans="3:11" ht="12.75">
      <c r="C318" s="690"/>
      <c r="F318" s="695"/>
      <c r="G318" s="695"/>
      <c r="H318" s="695"/>
      <c r="I318" s="695"/>
      <c r="K318" s="695"/>
    </row>
    <row r="319" spans="3:14" ht="12.75">
      <c r="C319" s="690"/>
      <c r="F319" s="695"/>
      <c r="G319" s="695"/>
      <c r="H319" s="695"/>
      <c r="I319" s="695"/>
      <c r="K319" s="695"/>
      <c r="N319" s="695"/>
    </row>
    <row r="320" spans="3:14" ht="12.75">
      <c r="C320" s="690"/>
      <c r="F320" s="695"/>
      <c r="G320" s="695"/>
      <c r="H320" s="695"/>
      <c r="I320" s="695"/>
      <c r="K320" s="695"/>
      <c r="M320" s="695"/>
      <c r="N320" s="695"/>
    </row>
    <row r="321" spans="6:14" ht="12.75">
      <c r="F321" s="695"/>
      <c r="G321" s="695"/>
      <c r="H321" s="695"/>
      <c r="I321" s="695"/>
      <c r="K321" s="695"/>
      <c r="M321" s="695"/>
      <c r="N321" s="695"/>
    </row>
    <row r="322" spans="6:14" ht="12.75">
      <c r="F322" s="695"/>
      <c r="G322" s="695"/>
      <c r="H322" s="695"/>
      <c r="I322" s="695"/>
      <c r="K322" s="695"/>
      <c r="M322" s="695"/>
      <c r="N322" s="695"/>
    </row>
    <row r="323" spans="6:14" ht="12.75">
      <c r="F323" s="695"/>
      <c r="G323" s="695"/>
      <c r="H323" s="695"/>
      <c r="I323" s="695"/>
      <c r="K323" s="695"/>
      <c r="M323" s="695"/>
      <c r="N323" s="695"/>
    </row>
    <row r="324" spans="6:14" ht="12.75">
      <c r="F324" s="695"/>
      <c r="G324" s="695"/>
      <c r="H324" s="695"/>
      <c r="I324" s="695"/>
      <c r="K324" s="695"/>
      <c r="M324" s="695"/>
      <c r="N324" s="695"/>
    </row>
    <row r="325" spans="6:14" ht="12.75">
      <c r="F325" s="695"/>
      <c r="G325" s="695"/>
      <c r="H325" s="695"/>
      <c r="I325" s="695"/>
      <c r="K325" s="695"/>
      <c r="M325" s="695"/>
      <c r="N325" s="695"/>
    </row>
    <row r="326" spans="6:14" ht="12.75">
      <c r="F326" s="695"/>
      <c r="G326" s="695"/>
      <c r="H326" s="695"/>
      <c r="I326" s="695"/>
      <c r="K326" s="695"/>
      <c r="M326" s="695"/>
      <c r="N326" s="695"/>
    </row>
    <row r="327" spans="6:14" ht="12.75">
      <c r="F327" s="695"/>
      <c r="G327" s="695"/>
      <c r="H327" s="695"/>
      <c r="I327" s="695"/>
      <c r="K327" s="695"/>
      <c r="M327" s="695"/>
      <c r="N327" s="695"/>
    </row>
    <row r="328" spans="6:14" ht="12.75">
      <c r="F328" s="695"/>
      <c r="G328" s="695"/>
      <c r="H328" s="695"/>
      <c r="I328" s="695"/>
      <c r="K328" s="695"/>
      <c r="M328" s="695"/>
      <c r="N328" s="695"/>
    </row>
    <row r="329" spans="6:14" ht="12.75">
      <c r="F329" s="695"/>
      <c r="G329" s="695"/>
      <c r="H329" s="695"/>
      <c r="I329" s="695"/>
      <c r="K329" s="695"/>
      <c r="M329" s="695"/>
      <c r="N329" s="695"/>
    </row>
    <row r="330" spans="6:14" ht="12.75">
      <c r="F330" s="695"/>
      <c r="G330" s="695"/>
      <c r="H330" s="695"/>
      <c r="I330" s="695"/>
      <c r="K330" s="695"/>
      <c r="M330" s="695"/>
      <c r="N330" s="695"/>
    </row>
    <row r="331" spans="6:14" ht="12.75">
      <c r="F331" s="695"/>
      <c r="G331" s="695"/>
      <c r="H331" s="695"/>
      <c r="I331" s="695"/>
      <c r="K331" s="695"/>
      <c r="M331" s="695"/>
      <c r="N331" s="695"/>
    </row>
    <row r="332" spans="6:14" ht="12.75">
      <c r="F332" s="695"/>
      <c r="G332" s="695"/>
      <c r="H332" s="695"/>
      <c r="I332" s="695"/>
      <c r="K332" s="695"/>
      <c r="M332" s="695"/>
      <c r="N332" s="695"/>
    </row>
    <row r="333" spans="6:14" ht="12.75">
      <c r="F333" s="695"/>
      <c r="G333" s="695"/>
      <c r="H333" s="695"/>
      <c r="I333" s="695"/>
      <c r="K333" s="695"/>
      <c r="M333" s="695"/>
      <c r="N333" s="695"/>
    </row>
    <row r="334" spans="6:14" ht="12.75">
      <c r="F334" s="695"/>
      <c r="G334" s="695"/>
      <c r="H334" s="695"/>
      <c r="I334" s="695"/>
      <c r="K334" s="695"/>
      <c r="M334" s="695"/>
      <c r="N334" s="695"/>
    </row>
    <row r="335" spans="6:14" ht="12.75">
      <c r="F335" s="695"/>
      <c r="G335" s="695"/>
      <c r="H335" s="695"/>
      <c r="I335" s="695"/>
      <c r="K335" s="695"/>
      <c r="M335" s="695"/>
      <c r="N335" s="695"/>
    </row>
    <row r="336" spans="6:14" ht="12.75">
      <c r="F336" s="695"/>
      <c r="G336" s="695"/>
      <c r="H336" s="695"/>
      <c r="I336" s="695"/>
      <c r="K336" s="695"/>
      <c r="M336" s="695"/>
      <c r="N336" s="695"/>
    </row>
    <row r="337" spans="6:14" ht="12.75">
      <c r="F337" s="695"/>
      <c r="G337" s="695"/>
      <c r="H337" s="695"/>
      <c r="I337" s="695"/>
      <c r="K337" s="695"/>
      <c r="M337" s="695"/>
      <c r="N337" s="695"/>
    </row>
    <row r="338" spans="6:14" ht="12.75">
      <c r="F338" s="695"/>
      <c r="G338" s="695"/>
      <c r="H338" s="695"/>
      <c r="I338" s="695"/>
      <c r="K338" s="695"/>
      <c r="M338" s="695"/>
      <c r="N338" s="695"/>
    </row>
    <row r="339" spans="6:14" ht="12.75">
      <c r="F339" s="695"/>
      <c r="G339" s="695"/>
      <c r="H339" s="695"/>
      <c r="I339" s="695"/>
      <c r="K339" s="695"/>
      <c r="M339" s="695"/>
      <c r="N339" s="695"/>
    </row>
    <row r="340" spans="6:14" ht="12.75">
      <c r="F340" s="695"/>
      <c r="G340" s="695"/>
      <c r="H340" s="695"/>
      <c r="I340" s="695"/>
      <c r="K340" s="695"/>
      <c r="M340" s="695"/>
      <c r="N340" s="695"/>
    </row>
    <row r="341" spans="3:14" ht="12.75">
      <c r="C341" s="694"/>
      <c r="J341" s="695"/>
      <c r="K341" s="695"/>
      <c r="M341" s="695"/>
      <c r="N341" s="695"/>
    </row>
    <row r="342" spans="6:14" ht="12.75">
      <c r="F342" s="695"/>
      <c r="G342" s="695"/>
      <c r="H342" s="702"/>
      <c r="I342" s="702"/>
      <c r="J342" s="695"/>
      <c r="K342" s="695"/>
      <c r="M342" s="695"/>
      <c r="N342" s="695"/>
    </row>
    <row r="343" spans="6:14" ht="12.75">
      <c r="F343" s="695"/>
      <c r="G343" s="695"/>
      <c r="H343" s="702"/>
      <c r="I343" s="702"/>
      <c r="J343" s="695"/>
      <c r="M343" s="695"/>
      <c r="N343" s="695"/>
    </row>
    <row r="344" spans="6:14" ht="12.75">
      <c r="F344" s="695"/>
      <c r="G344" s="695"/>
      <c r="H344" s="702"/>
      <c r="I344" s="702"/>
      <c r="J344" s="695"/>
      <c r="K344" s="695"/>
      <c r="M344" s="695"/>
      <c r="N344" s="695"/>
    </row>
    <row r="345" spans="6:14" ht="12.75">
      <c r="F345" s="695"/>
      <c r="G345" s="695"/>
      <c r="H345" s="702"/>
      <c r="I345" s="702"/>
      <c r="J345" s="695"/>
      <c r="K345" s="695"/>
      <c r="M345" s="695"/>
      <c r="N345" s="695"/>
    </row>
    <row r="346" spans="6:14" ht="12.75">
      <c r="F346" s="695"/>
      <c r="G346" s="695"/>
      <c r="H346" s="702"/>
      <c r="I346" s="702"/>
      <c r="J346" s="695"/>
      <c r="K346" s="695"/>
      <c r="M346" s="695"/>
      <c r="N346" s="695"/>
    </row>
    <row r="347" spans="6:14" ht="12.75">
      <c r="F347" s="695"/>
      <c r="G347" s="695"/>
      <c r="H347" s="702"/>
      <c r="I347" s="702"/>
      <c r="J347" s="695"/>
      <c r="M347" s="695"/>
      <c r="N347" s="695"/>
    </row>
    <row r="348" spans="6:14" ht="12.75">
      <c r="F348" s="695"/>
      <c r="G348" s="695"/>
      <c r="H348" s="702"/>
      <c r="I348" s="702"/>
      <c r="J348" s="695"/>
      <c r="M348" s="695"/>
      <c r="N348" s="695"/>
    </row>
    <row r="349" spans="3:14" ht="12.75">
      <c r="C349" s="694"/>
      <c r="I349" s="709"/>
      <c r="M349" s="695"/>
      <c r="N349" s="695"/>
    </row>
    <row r="350" spans="13:14" ht="12.75">
      <c r="M350" s="695"/>
      <c r="N350" s="695"/>
    </row>
    <row r="351" spans="13:14" ht="12.75">
      <c r="M351" s="695"/>
      <c r="N351" s="695"/>
    </row>
    <row r="352" spans="11:14" ht="12.75">
      <c r="K352" s="695"/>
      <c r="M352" s="695"/>
      <c r="N352" s="695"/>
    </row>
    <row r="353" spans="11:14" ht="12.75">
      <c r="K353" s="695"/>
      <c r="M353" s="695"/>
      <c r="N353" s="695"/>
    </row>
    <row r="354" spans="7:14" ht="12.75">
      <c r="G354" s="703"/>
      <c r="H354" s="703"/>
      <c r="I354" s="703"/>
      <c r="K354" s="695"/>
      <c r="M354" s="695"/>
      <c r="N354" s="695"/>
    </row>
    <row r="355" spans="7:14" ht="12.75">
      <c r="G355" s="703"/>
      <c r="H355" s="703"/>
      <c r="I355" s="703"/>
      <c r="K355" s="695"/>
      <c r="M355" s="695"/>
      <c r="N355" s="695"/>
    </row>
    <row r="356" spans="7:14" ht="12.75">
      <c r="G356" s="703"/>
      <c r="H356" s="703"/>
      <c r="I356" s="703"/>
      <c r="K356" s="695"/>
      <c r="M356" s="695"/>
      <c r="N356" s="695"/>
    </row>
    <row r="357" spans="7:13" ht="12.75">
      <c r="G357" s="703"/>
      <c r="H357" s="703"/>
      <c r="I357" s="703"/>
      <c r="K357" s="695"/>
      <c r="M357" s="695"/>
    </row>
    <row r="358" spans="7:11" ht="12.75">
      <c r="G358" s="703"/>
      <c r="H358" s="703"/>
      <c r="I358" s="703"/>
      <c r="K358" s="695"/>
    </row>
    <row r="359" spans="3:11" ht="12.75">
      <c r="C359" s="694"/>
      <c r="G359" s="703"/>
      <c r="H359" s="703"/>
      <c r="I359" s="703"/>
      <c r="K359" s="695"/>
    </row>
    <row r="360" spans="7:11" ht="12.75">
      <c r="G360" s="703"/>
      <c r="H360" s="703"/>
      <c r="I360" s="703"/>
      <c r="K360" s="695"/>
    </row>
    <row r="361" spans="7:11" ht="12.75">
      <c r="G361" s="703"/>
      <c r="H361" s="703"/>
      <c r="I361" s="703"/>
      <c r="K361" s="695"/>
    </row>
    <row r="362" spans="7:11" ht="12.75">
      <c r="G362" s="703"/>
      <c r="H362" s="703"/>
      <c r="I362" s="703"/>
      <c r="K362" s="695"/>
    </row>
    <row r="363" ht="12.75">
      <c r="K363" s="695"/>
    </row>
    <row r="364" spans="3:11" ht="12.75">
      <c r="C364" s="690"/>
      <c r="D364" s="691"/>
      <c r="E364" s="691"/>
      <c r="F364" s="692"/>
      <c r="G364" s="691"/>
      <c r="H364" s="691"/>
      <c r="I364" s="691"/>
      <c r="J364" s="690"/>
      <c r="K364" s="695"/>
    </row>
    <row r="365" spans="3:11" ht="12.75">
      <c r="C365" s="691"/>
      <c r="D365" s="691"/>
      <c r="E365" s="691"/>
      <c r="F365" s="692"/>
      <c r="G365" s="691"/>
      <c r="H365" s="691"/>
      <c r="I365" s="691"/>
      <c r="J365" s="691"/>
      <c r="K365" s="695"/>
    </row>
    <row r="366" spans="7:11" ht="12.75">
      <c r="G366" s="703"/>
      <c r="H366" s="703"/>
      <c r="I366" s="703"/>
      <c r="K366" s="695"/>
    </row>
    <row r="367" spans="1:11" ht="12.75">
      <c r="A367" s="693"/>
      <c r="B367" s="691"/>
      <c r="C367" s="693"/>
      <c r="D367" s="691"/>
      <c r="E367" s="691"/>
      <c r="F367" s="691"/>
      <c r="G367" s="727"/>
      <c r="H367" s="691"/>
      <c r="I367" s="703"/>
      <c r="K367" s="695"/>
    </row>
    <row r="368" spans="1:11" ht="12.75">
      <c r="A368" s="693"/>
      <c r="B368" s="691"/>
      <c r="C368" s="691"/>
      <c r="D368" s="691"/>
      <c r="E368" s="691"/>
      <c r="F368" s="691"/>
      <c r="G368" s="727"/>
      <c r="H368" s="691"/>
      <c r="K368" s="695"/>
    </row>
    <row r="369" spans="1:12" ht="12.75">
      <c r="A369" s="693"/>
      <c r="B369" s="691"/>
      <c r="D369" s="701"/>
      <c r="E369" s="701"/>
      <c r="F369" s="691"/>
      <c r="G369" s="727"/>
      <c r="H369" s="691"/>
      <c r="I369" s="695"/>
      <c r="K369" s="695"/>
      <c r="L369" s="695"/>
    </row>
    <row r="370" spans="2:14" ht="12.75">
      <c r="B370" s="723"/>
      <c r="C370" s="690"/>
      <c r="D370" s="690"/>
      <c r="E370" s="691"/>
      <c r="F370" s="690"/>
      <c r="G370" s="727"/>
      <c r="H370" s="691"/>
      <c r="K370" s="695"/>
      <c r="L370" s="695"/>
      <c r="N370" s="695"/>
    </row>
    <row r="371" spans="1:14" ht="12.75">
      <c r="A371" s="691"/>
      <c r="B371" s="692"/>
      <c r="C371" s="691"/>
      <c r="D371" s="691"/>
      <c r="E371" s="691"/>
      <c r="F371" s="691"/>
      <c r="G371" s="727"/>
      <c r="H371" s="691"/>
      <c r="K371" s="695"/>
      <c r="N371" s="695"/>
    </row>
    <row r="372" spans="2:14" ht="12.75">
      <c r="B372" s="701"/>
      <c r="C372" s="701"/>
      <c r="D372" s="701"/>
      <c r="E372" s="702"/>
      <c r="F372" s="710"/>
      <c r="G372" s="727"/>
      <c r="H372" s="691"/>
      <c r="I372" s="705"/>
      <c r="K372" s="695"/>
      <c r="N372" s="695"/>
    </row>
    <row r="373" spans="2:14" ht="12.75">
      <c r="B373" s="697"/>
      <c r="C373" s="701"/>
      <c r="D373" s="701"/>
      <c r="E373" s="701"/>
      <c r="F373" s="727"/>
      <c r="G373" s="727"/>
      <c r="H373" s="691"/>
      <c r="I373" s="695"/>
      <c r="J373" s="695"/>
      <c r="K373" s="695"/>
      <c r="L373" s="695"/>
      <c r="N373" s="695"/>
    </row>
    <row r="374" spans="1:14" ht="12.75">
      <c r="A374" s="691"/>
      <c r="B374" s="701"/>
      <c r="C374" s="701"/>
      <c r="D374" s="701"/>
      <c r="E374" s="701"/>
      <c r="F374" s="727"/>
      <c r="G374" s="727"/>
      <c r="H374" s="691"/>
      <c r="I374" s="695"/>
      <c r="J374" s="695"/>
      <c r="K374" s="695"/>
      <c r="L374" s="695"/>
      <c r="N374" s="695"/>
    </row>
    <row r="375" spans="1:14" ht="12.75">
      <c r="A375" s="691"/>
      <c r="B375" s="701"/>
      <c r="C375" s="701"/>
      <c r="D375" s="701"/>
      <c r="E375" s="701"/>
      <c r="F375" s="727"/>
      <c r="G375" s="727"/>
      <c r="H375" s="691"/>
      <c r="I375" s="695"/>
      <c r="J375" s="695"/>
      <c r="K375" s="695"/>
      <c r="L375" s="695"/>
      <c r="N375" s="695"/>
    </row>
    <row r="376" spans="1:14" ht="12.75">
      <c r="A376" s="693"/>
      <c r="B376" s="691"/>
      <c r="C376" s="691"/>
      <c r="D376" s="691"/>
      <c r="E376" s="691"/>
      <c r="F376" s="691"/>
      <c r="G376" s="727"/>
      <c r="H376" s="691"/>
      <c r="I376" s="695"/>
      <c r="J376" s="695"/>
      <c r="K376" s="695"/>
      <c r="L376" s="695"/>
      <c r="N376" s="695"/>
    </row>
    <row r="377" spans="1:14" ht="12.75">
      <c r="A377" s="693"/>
      <c r="B377" s="691"/>
      <c r="C377" s="691"/>
      <c r="D377" s="691"/>
      <c r="E377" s="691"/>
      <c r="F377" s="691"/>
      <c r="G377" s="727"/>
      <c r="H377" s="691"/>
      <c r="I377" s="695"/>
      <c r="J377" s="695"/>
      <c r="K377" s="695"/>
      <c r="L377" s="695"/>
      <c r="N377" s="695"/>
    </row>
    <row r="378" spans="1:14" ht="12.75">
      <c r="A378" s="693"/>
      <c r="B378" s="691"/>
      <c r="C378" s="691"/>
      <c r="D378" s="691"/>
      <c r="E378" s="691"/>
      <c r="F378" s="691"/>
      <c r="G378" s="727"/>
      <c r="H378" s="691"/>
      <c r="I378" s="695"/>
      <c r="J378" s="695"/>
      <c r="K378" s="695"/>
      <c r="N378" s="695"/>
    </row>
    <row r="379" spans="2:10" ht="12.75">
      <c r="B379" s="723"/>
      <c r="C379" s="691"/>
      <c r="D379" s="691"/>
      <c r="E379" s="691"/>
      <c r="F379" s="690"/>
      <c r="G379" s="727"/>
      <c r="H379" s="691"/>
      <c r="I379" s="695"/>
      <c r="J379" s="695"/>
    </row>
    <row r="380" spans="1:12" ht="12.75">
      <c r="A380" s="691"/>
      <c r="B380" s="692"/>
      <c r="C380" s="691"/>
      <c r="D380" s="691"/>
      <c r="E380" s="691"/>
      <c r="F380" s="691"/>
      <c r="G380" s="727"/>
      <c r="H380" s="727"/>
      <c r="I380" s="695"/>
      <c r="J380" s="695"/>
      <c r="L380" s="695"/>
    </row>
    <row r="381" spans="2:12" ht="12.75">
      <c r="B381" s="701"/>
      <c r="C381" s="701"/>
      <c r="D381" s="701"/>
      <c r="E381" s="702"/>
      <c r="F381" s="710"/>
      <c r="G381" s="727"/>
      <c r="H381" s="727"/>
      <c r="I381" s="695"/>
      <c r="J381" s="695"/>
      <c r="K381" s="695"/>
      <c r="L381" s="695"/>
    </row>
    <row r="382" spans="2:12" ht="12.75">
      <c r="B382" s="697"/>
      <c r="C382" s="701"/>
      <c r="D382" s="701"/>
      <c r="E382" s="701"/>
      <c r="F382" s="727"/>
      <c r="G382" s="727"/>
      <c r="H382" s="727"/>
      <c r="I382" s="695"/>
      <c r="J382" s="695"/>
      <c r="K382" s="695"/>
      <c r="L382" s="707"/>
    </row>
    <row r="383" spans="1:12" ht="12.75">
      <c r="A383" s="691"/>
      <c r="B383" s="701"/>
      <c r="C383" s="706"/>
      <c r="D383" s="710"/>
      <c r="E383" s="702"/>
      <c r="F383" s="710"/>
      <c r="G383" s="710"/>
      <c r="H383" s="727"/>
      <c r="L383" s="707"/>
    </row>
    <row r="384" spans="1:8" ht="12.75">
      <c r="A384" s="691"/>
      <c r="B384" s="701"/>
      <c r="C384" s="706"/>
      <c r="D384" s="710"/>
      <c r="E384" s="702"/>
      <c r="F384" s="710"/>
      <c r="G384" s="710"/>
      <c r="H384" s="727"/>
    </row>
    <row r="385" spans="1:17" ht="12.75">
      <c r="A385" s="691"/>
      <c r="B385" s="701"/>
      <c r="C385" s="706"/>
      <c r="D385" s="710"/>
      <c r="E385" s="702"/>
      <c r="F385" s="710"/>
      <c r="G385" s="710"/>
      <c r="H385" s="727"/>
      <c r="I385" s="695"/>
      <c r="J385" s="695"/>
      <c r="Q385" s="694"/>
    </row>
    <row r="386" spans="1:12" ht="12.75">
      <c r="A386" s="691"/>
      <c r="B386" s="701"/>
      <c r="C386" s="706"/>
      <c r="D386" s="710"/>
      <c r="E386" s="702"/>
      <c r="F386" s="710"/>
      <c r="G386" s="710"/>
      <c r="H386" s="727"/>
      <c r="L386" s="695"/>
    </row>
    <row r="387" spans="1:12" ht="12.75">
      <c r="A387" s="691"/>
      <c r="B387" s="701"/>
      <c r="C387" s="706"/>
      <c r="D387" s="710"/>
      <c r="E387" s="702"/>
      <c r="F387" s="710"/>
      <c r="G387" s="710"/>
      <c r="H387" s="727"/>
      <c r="L387" s="695"/>
    </row>
    <row r="388" spans="1:12" ht="12.75">
      <c r="A388" s="693"/>
      <c r="B388" s="691"/>
      <c r="C388" s="691"/>
      <c r="D388" s="691"/>
      <c r="E388" s="691"/>
      <c r="F388" s="710"/>
      <c r="G388" s="710"/>
      <c r="H388" s="727"/>
      <c r="L388" s="695"/>
    </row>
    <row r="389" spans="1:12" ht="12.75">
      <c r="A389" s="693"/>
      <c r="B389" s="691"/>
      <c r="C389" s="691"/>
      <c r="D389" s="691"/>
      <c r="E389" s="691"/>
      <c r="F389" s="690"/>
      <c r="G389" s="691"/>
      <c r="H389" s="727"/>
      <c r="L389" s="695"/>
    </row>
    <row r="390" spans="1:12" ht="12.75">
      <c r="A390" s="693"/>
      <c r="B390" s="691"/>
      <c r="C390" s="691"/>
      <c r="D390" s="691"/>
      <c r="E390" s="691"/>
      <c r="F390" s="691"/>
      <c r="G390" s="691"/>
      <c r="H390" s="727"/>
      <c r="I390" s="695"/>
      <c r="J390" s="695"/>
      <c r="L390" s="695"/>
    </row>
    <row r="391" spans="2:12" ht="12.75">
      <c r="B391" s="723"/>
      <c r="C391" s="691"/>
      <c r="D391" s="691"/>
      <c r="E391" s="691"/>
      <c r="F391" s="710"/>
      <c r="G391" s="710"/>
      <c r="H391" s="727"/>
      <c r="I391" s="695"/>
      <c r="J391" s="695"/>
      <c r="L391" s="695"/>
    </row>
    <row r="392" spans="1:12" ht="12.75">
      <c r="A392" s="691"/>
      <c r="B392" s="692"/>
      <c r="C392" s="691"/>
      <c r="D392" s="691"/>
      <c r="E392" s="691"/>
      <c r="F392" s="710"/>
      <c r="G392" s="691"/>
      <c r="H392" s="691"/>
      <c r="I392" s="695"/>
      <c r="J392" s="695"/>
      <c r="L392" s="695"/>
    </row>
    <row r="393" spans="2:12" ht="12.75">
      <c r="B393" s="701"/>
      <c r="C393" s="701"/>
      <c r="D393" s="701"/>
      <c r="E393" s="702"/>
      <c r="F393" s="710"/>
      <c r="G393" s="691"/>
      <c r="H393" s="691"/>
      <c r="I393" s="695"/>
      <c r="J393" s="695"/>
      <c r="L393" s="695"/>
    </row>
    <row r="394" spans="2:12" ht="12.75">
      <c r="B394" s="697"/>
      <c r="C394" s="701"/>
      <c r="D394" s="701"/>
      <c r="E394" s="701"/>
      <c r="F394" s="710"/>
      <c r="G394" s="691"/>
      <c r="H394" s="691"/>
      <c r="I394" s="695"/>
      <c r="J394" s="695"/>
      <c r="L394" s="695"/>
    </row>
    <row r="395" spans="6:12" ht="12.75">
      <c r="F395" s="695"/>
      <c r="G395" s="695"/>
      <c r="H395" s="695"/>
      <c r="I395" s="695"/>
      <c r="J395" s="695"/>
      <c r="L395" s="695"/>
    </row>
    <row r="396" spans="6:17" ht="12.75">
      <c r="F396" s="695"/>
      <c r="G396" s="695"/>
      <c r="H396" s="695"/>
      <c r="I396" s="695"/>
      <c r="J396" s="695"/>
      <c r="L396" s="695"/>
      <c r="Q396" s="694"/>
    </row>
    <row r="397" spans="6:12" ht="12.75">
      <c r="F397" s="695"/>
      <c r="G397" s="695"/>
      <c r="H397" s="695"/>
      <c r="I397" s="695"/>
      <c r="J397" s="695"/>
      <c r="L397" s="695"/>
    </row>
    <row r="398" spans="6:12" ht="12.75">
      <c r="F398" s="695"/>
      <c r="G398" s="695"/>
      <c r="H398" s="695"/>
      <c r="I398" s="695"/>
      <c r="J398" s="695"/>
      <c r="K398" s="695"/>
      <c r="L398" s="695"/>
    </row>
    <row r="399" spans="6:12" ht="12.75">
      <c r="F399" s="695"/>
      <c r="G399" s="695"/>
      <c r="H399" s="695"/>
      <c r="I399" s="695"/>
      <c r="J399" s="695"/>
      <c r="L399" s="695"/>
    </row>
    <row r="400" spans="3:10" ht="12.75">
      <c r="C400" s="694"/>
      <c r="D400" s="694"/>
      <c r="E400" s="694"/>
      <c r="F400" s="694"/>
      <c r="G400" s="694"/>
      <c r="H400" s="694"/>
      <c r="I400" s="694"/>
      <c r="J400" s="694"/>
    </row>
    <row r="402" spans="3:11" ht="12.75">
      <c r="C402" s="694"/>
      <c r="F402" s="695"/>
      <c r="G402" s="695"/>
      <c r="H402" s="695"/>
      <c r="I402" s="695"/>
      <c r="J402" s="695"/>
      <c r="K402" s="695"/>
    </row>
    <row r="403" spans="6:10" ht="12.75">
      <c r="F403" s="695"/>
      <c r="G403" s="695"/>
      <c r="H403" s="695"/>
      <c r="I403" s="695"/>
      <c r="J403" s="695"/>
    </row>
    <row r="404" spans="6:10" ht="12.75">
      <c r="F404" s="695"/>
      <c r="G404" s="695"/>
      <c r="H404" s="695"/>
      <c r="I404" s="695"/>
      <c r="J404" s="695"/>
    </row>
    <row r="405" spans="6:11" ht="12.75">
      <c r="F405" s="695"/>
      <c r="G405" s="695"/>
      <c r="H405" s="695"/>
      <c r="I405" s="695"/>
      <c r="J405" s="695"/>
      <c r="K405" s="695"/>
    </row>
    <row r="406" spans="6:11" ht="12.75">
      <c r="F406" s="695"/>
      <c r="G406" s="695"/>
      <c r="H406" s="695"/>
      <c r="I406" s="695"/>
      <c r="J406" s="695"/>
      <c r="K406" s="695"/>
    </row>
    <row r="407" spans="6:21" ht="12.75">
      <c r="F407" s="695"/>
      <c r="G407" s="695"/>
      <c r="H407" s="695"/>
      <c r="I407" s="695"/>
      <c r="J407" s="695"/>
      <c r="K407" s="695"/>
      <c r="U407" s="703"/>
    </row>
    <row r="408" spans="6:21" ht="12.75">
      <c r="F408" s="695"/>
      <c r="G408" s="695"/>
      <c r="H408" s="695"/>
      <c r="I408" s="695"/>
      <c r="J408" s="695"/>
      <c r="K408" s="695"/>
      <c r="L408" s="695"/>
      <c r="U408" s="703"/>
    </row>
    <row r="409" spans="6:21" ht="12.75">
      <c r="F409" s="695"/>
      <c r="G409" s="695"/>
      <c r="H409" s="695"/>
      <c r="I409" s="695"/>
      <c r="J409" s="695"/>
      <c r="K409" s="695"/>
      <c r="L409" s="695"/>
      <c r="U409" s="703"/>
    </row>
    <row r="410" spans="8:21" ht="12.75">
      <c r="H410" s="694"/>
      <c r="K410" s="695"/>
      <c r="L410" s="695"/>
      <c r="U410" s="703"/>
    </row>
    <row r="411" spans="11:21" ht="12.75">
      <c r="K411" s="695"/>
      <c r="L411" s="695"/>
      <c r="U411" s="703"/>
    </row>
    <row r="412" spans="6:21" ht="12.75">
      <c r="F412" s="705"/>
      <c r="G412" s="705"/>
      <c r="H412" s="714"/>
      <c r="I412" s="705"/>
      <c r="K412" s="695"/>
      <c r="L412" s="695"/>
      <c r="U412" s="703"/>
    </row>
    <row r="413" spans="3:21" ht="12.75">
      <c r="C413" s="694"/>
      <c r="F413" s="705"/>
      <c r="G413" s="705"/>
      <c r="H413" s="714"/>
      <c r="I413" s="705"/>
      <c r="K413" s="695"/>
      <c r="U413" s="703"/>
    </row>
    <row r="414" spans="6:21" ht="12.75">
      <c r="F414" s="705"/>
      <c r="G414" s="705"/>
      <c r="H414" s="714"/>
      <c r="I414" s="705"/>
      <c r="K414" s="695"/>
      <c r="T414" s="705"/>
      <c r="U414" s="703"/>
    </row>
    <row r="415" spans="6:21" ht="12.75">
      <c r="F415" s="705"/>
      <c r="G415" s="705"/>
      <c r="H415" s="705"/>
      <c r="I415" s="714"/>
      <c r="U415" s="703"/>
    </row>
    <row r="416" spans="6:21" ht="12.75">
      <c r="F416" s="705"/>
      <c r="G416" s="705"/>
      <c r="H416" s="714"/>
      <c r="I416" s="705"/>
      <c r="U416" s="728"/>
    </row>
    <row r="417" spans="6:12" ht="12.75">
      <c r="F417" s="705"/>
      <c r="G417" s="705"/>
      <c r="H417" s="714"/>
      <c r="I417" s="705"/>
      <c r="K417" s="695"/>
      <c r="L417" s="695"/>
    </row>
    <row r="418" spans="6:12" ht="12.75">
      <c r="F418" s="705"/>
      <c r="G418" s="705"/>
      <c r="H418" s="714"/>
      <c r="I418" s="705"/>
      <c r="L418" s="695"/>
    </row>
    <row r="419" ht="12.75">
      <c r="L419" s="695"/>
    </row>
    <row r="420" ht="12.75">
      <c r="L420" s="695"/>
    </row>
    <row r="421" spans="3:12" ht="12.75">
      <c r="C421" s="694"/>
      <c r="L421" s="695"/>
    </row>
    <row r="422" spans="11:12" ht="12.75">
      <c r="K422" s="695"/>
      <c r="L422" s="695"/>
    </row>
    <row r="423" spans="11:12" ht="12.75">
      <c r="K423" s="695"/>
      <c r="L423" s="695"/>
    </row>
    <row r="424" spans="8:12" ht="12.75">
      <c r="H424" s="695"/>
      <c r="I424" s="695"/>
      <c r="J424" s="695"/>
      <c r="K424" s="695"/>
      <c r="L424" s="695"/>
    </row>
    <row r="425" spans="6:12" ht="12.75">
      <c r="F425" s="695"/>
      <c r="G425" s="695"/>
      <c r="H425" s="695"/>
      <c r="I425" s="695"/>
      <c r="J425" s="695"/>
      <c r="K425" s="695"/>
      <c r="L425" s="695"/>
    </row>
    <row r="426" spans="6:12" ht="12.75">
      <c r="F426" s="695"/>
      <c r="G426" s="695"/>
      <c r="H426" s="695"/>
      <c r="I426" s="695"/>
      <c r="J426" s="695"/>
      <c r="K426" s="695"/>
      <c r="L426" s="695"/>
    </row>
    <row r="427" spans="6:12" ht="12.75">
      <c r="F427" s="695"/>
      <c r="G427" s="695"/>
      <c r="H427" s="695"/>
      <c r="I427" s="695"/>
      <c r="J427" s="695"/>
      <c r="K427" s="695"/>
      <c r="L427" s="695"/>
    </row>
    <row r="428" spans="6:11" ht="12.75">
      <c r="F428" s="695"/>
      <c r="G428" s="695"/>
      <c r="H428" s="695"/>
      <c r="I428" s="695"/>
      <c r="J428" s="695"/>
      <c r="K428" s="695"/>
    </row>
    <row r="429" spans="6:11" ht="12.75">
      <c r="F429" s="695"/>
      <c r="G429" s="695"/>
      <c r="H429" s="695"/>
      <c r="I429" s="695"/>
      <c r="J429" s="695"/>
      <c r="K429" s="695"/>
    </row>
    <row r="430" spans="6:11" ht="12.75">
      <c r="F430" s="695"/>
      <c r="G430" s="695"/>
      <c r="H430" s="695"/>
      <c r="I430" s="695"/>
      <c r="J430" s="695"/>
      <c r="K430" s="695"/>
    </row>
    <row r="431" spans="6:11" ht="12.75">
      <c r="F431" s="695"/>
      <c r="G431" s="695"/>
      <c r="H431" s="695"/>
      <c r="I431" s="695"/>
      <c r="J431" s="695"/>
      <c r="K431" s="695"/>
    </row>
    <row r="432" spans="6:10" ht="12.75">
      <c r="F432" s="695"/>
      <c r="G432" s="695"/>
      <c r="H432" s="695"/>
      <c r="I432" s="695"/>
      <c r="J432" s="695"/>
    </row>
    <row r="433" spans="6:10" ht="12.75">
      <c r="F433" s="695"/>
      <c r="G433" s="695"/>
      <c r="H433" s="695"/>
      <c r="I433" s="695"/>
      <c r="J433" s="695"/>
    </row>
    <row r="434" spans="6:11" ht="12.75">
      <c r="F434" s="695"/>
      <c r="G434" s="695"/>
      <c r="H434" s="695"/>
      <c r="I434" s="695"/>
      <c r="J434" s="695"/>
      <c r="K434" s="695"/>
    </row>
    <row r="435" spans="6:11" ht="12.75">
      <c r="F435" s="695"/>
      <c r="G435" s="695"/>
      <c r="H435" s="695"/>
      <c r="I435" s="695"/>
      <c r="J435" s="695"/>
      <c r="K435" s="695"/>
    </row>
    <row r="436" spans="6:11" ht="12.75">
      <c r="F436" s="695"/>
      <c r="G436" s="695"/>
      <c r="H436" s="695"/>
      <c r="I436" s="695"/>
      <c r="J436" s="695"/>
      <c r="K436" s="695"/>
    </row>
    <row r="437" spans="6:11" ht="12.75">
      <c r="F437" s="695"/>
      <c r="G437" s="695"/>
      <c r="H437" s="695"/>
      <c r="I437" s="695"/>
      <c r="J437" s="695"/>
      <c r="K437" s="695"/>
    </row>
    <row r="438" spans="6:11" ht="12.75">
      <c r="F438" s="695"/>
      <c r="G438" s="695"/>
      <c r="H438" s="695"/>
      <c r="I438" s="695"/>
      <c r="J438" s="695"/>
      <c r="K438" s="695"/>
    </row>
    <row r="439" spans="6:11" ht="12.75">
      <c r="F439" s="695"/>
      <c r="G439" s="695"/>
      <c r="H439" s="695"/>
      <c r="I439" s="695"/>
      <c r="J439" s="695"/>
      <c r="K439" s="695"/>
    </row>
    <row r="440" spans="6:12" ht="12.75">
      <c r="F440" s="695"/>
      <c r="G440" s="695"/>
      <c r="H440" s="695"/>
      <c r="I440" s="695"/>
      <c r="J440" s="695"/>
      <c r="K440" s="695"/>
      <c r="L440" s="695"/>
    </row>
    <row r="441" spans="6:12" ht="12.75">
      <c r="F441" s="695"/>
      <c r="G441" s="695"/>
      <c r="H441" s="695"/>
      <c r="I441" s="695"/>
      <c r="J441" s="695"/>
      <c r="K441" s="695"/>
      <c r="L441" s="695"/>
    </row>
    <row r="442" spans="6:12" ht="12.75">
      <c r="F442" s="695"/>
      <c r="G442" s="695"/>
      <c r="H442" s="695"/>
      <c r="I442" s="695"/>
      <c r="J442" s="695"/>
      <c r="L442" s="695"/>
    </row>
    <row r="443" spans="3:12" ht="12.75">
      <c r="C443" s="694"/>
      <c r="I443" s="694"/>
      <c r="L443" s="695"/>
    </row>
    <row r="444" ht="12.75">
      <c r="L444" s="695"/>
    </row>
    <row r="445" ht="12.75">
      <c r="L445" s="695"/>
    </row>
    <row r="446" ht="12.75">
      <c r="L446" s="695"/>
    </row>
    <row r="447" ht="12.75">
      <c r="L447" s="695"/>
    </row>
    <row r="448" ht="12.75">
      <c r="L448" s="695"/>
    </row>
    <row r="449" ht="12.75">
      <c r="L449" s="695"/>
    </row>
    <row r="450" ht="12.75">
      <c r="L450" s="695"/>
    </row>
    <row r="451" ht="12.75">
      <c r="L451" s="695"/>
    </row>
    <row r="452" ht="12.75">
      <c r="L452" s="695"/>
    </row>
    <row r="453" ht="12.75">
      <c r="L453" s="695"/>
    </row>
    <row r="454" ht="12.75">
      <c r="L454" s="695"/>
    </row>
    <row r="455" ht="12.75">
      <c r="L455" s="695"/>
    </row>
    <row r="456" spans="11:12" ht="12.75">
      <c r="K456" s="695"/>
      <c r="L456" s="695"/>
    </row>
    <row r="457" ht="12.75">
      <c r="L457" s="695"/>
    </row>
    <row r="458" spans="11:12" ht="12.75">
      <c r="K458" s="695"/>
      <c r="L458" s="695"/>
    </row>
    <row r="459" spans="7:12" ht="12.75">
      <c r="G459" s="703"/>
      <c r="H459" s="703"/>
      <c r="I459" s="703"/>
      <c r="K459" s="695"/>
      <c r="L459" s="695"/>
    </row>
    <row r="460" spans="7:12" ht="12.75">
      <c r="G460" s="703"/>
      <c r="H460" s="703"/>
      <c r="I460" s="703"/>
      <c r="K460" s="695"/>
      <c r="L460" s="695"/>
    </row>
    <row r="461" spans="7:11" ht="12.75">
      <c r="G461" s="703"/>
      <c r="H461" s="703"/>
      <c r="I461" s="703"/>
      <c r="K461" s="695"/>
    </row>
    <row r="462" spans="7:11" ht="12.75">
      <c r="G462" s="703"/>
      <c r="H462" s="703"/>
      <c r="I462" s="703"/>
      <c r="K462" s="695"/>
    </row>
    <row r="463" spans="7:11" ht="12.75">
      <c r="G463" s="703"/>
      <c r="H463" s="703"/>
      <c r="I463" s="703"/>
      <c r="K463" s="695"/>
    </row>
    <row r="464" spans="7:11" ht="12.75">
      <c r="G464" s="703"/>
      <c r="H464" s="703"/>
      <c r="I464" s="703"/>
      <c r="K464" s="695"/>
    </row>
    <row r="465" spans="7:11" ht="12.75">
      <c r="G465" s="703"/>
      <c r="H465" s="703"/>
      <c r="I465" s="703"/>
      <c r="K465" s="695"/>
    </row>
    <row r="466" spans="7:11" ht="12.75">
      <c r="G466" s="703"/>
      <c r="H466" s="703"/>
      <c r="I466" s="703"/>
      <c r="K466" s="695"/>
    </row>
    <row r="467" spans="7:11" ht="12.75">
      <c r="G467" s="703"/>
      <c r="H467" s="703"/>
      <c r="I467" s="703"/>
      <c r="K467" s="695"/>
    </row>
    <row r="468" spans="7:11" ht="12.75">
      <c r="G468" s="703"/>
      <c r="H468" s="703"/>
      <c r="I468" s="703"/>
      <c r="K468" s="695"/>
    </row>
    <row r="469" spans="7:11" ht="12.75">
      <c r="G469" s="703"/>
      <c r="H469" s="703"/>
      <c r="I469" s="703"/>
      <c r="K469" s="695"/>
    </row>
    <row r="470" spans="3:11" ht="12.75">
      <c r="C470" s="694"/>
      <c r="G470" s="728"/>
      <c r="H470" s="703"/>
      <c r="I470" s="703"/>
      <c r="K470" s="695"/>
    </row>
    <row r="471" ht="12.75">
      <c r="K471" s="695"/>
    </row>
    <row r="472" ht="12.75">
      <c r="K472" s="695"/>
    </row>
    <row r="473" ht="12.75">
      <c r="K473" s="695"/>
    </row>
    <row r="474" ht="12.75">
      <c r="K474" s="695"/>
    </row>
    <row r="475" ht="12.75">
      <c r="K475" s="695"/>
    </row>
    <row r="476" ht="12.75">
      <c r="K476" s="695"/>
    </row>
    <row r="477" spans="11:12" ht="12.75">
      <c r="K477" s="695"/>
      <c r="L477" s="695"/>
    </row>
    <row r="478" ht="12.75">
      <c r="L478" s="695"/>
    </row>
    <row r="487" ht="12.75">
      <c r="L487" s="695"/>
    </row>
    <row r="488" ht="12.75">
      <c r="L488" s="695"/>
    </row>
    <row r="496" ht="12.75">
      <c r="L496" s="695"/>
    </row>
    <row r="497" ht="12.75">
      <c r="L497" s="695"/>
    </row>
    <row r="498" ht="12.75">
      <c r="L498" s="695"/>
    </row>
    <row r="499" ht="12.75">
      <c r="L499" s="695"/>
    </row>
    <row r="500" ht="12.75">
      <c r="L500" s="695"/>
    </row>
    <row r="501" ht="12.75">
      <c r="L501" s="695"/>
    </row>
    <row r="502" ht="12.75">
      <c r="L502" s="695"/>
    </row>
    <row r="503" ht="12.75">
      <c r="L503" s="695"/>
    </row>
    <row r="504" ht="12.75">
      <c r="L504" s="695"/>
    </row>
    <row r="505" ht="12.75">
      <c r="L505" s="695"/>
    </row>
    <row r="506" ht="12.75">
      <c r="L506" s="695"/>
    </row>
    <row r="507" ht="12.75">
      <c r="L507" s="695"/>
    </row>
    <row r="508" ht="12.75">
      <c r="L508" s="695"/>
    </row>
    <row r="526" ht="12.75">
      <c r="L526" s="695"/>
    </row>
    <row r="527" ht="12.75">
      <c r="L527" s="695"/>
    </row>
  </sheetData>
  <sheetProtection/>
  <printOptions/>
  <pageMargins left="0.7874015748031497" right="0.7874015748031497" top="0.984251968503937" bottom="0.984251968503937" header="0.4921259845" footer="0.49212598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53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25390625" style="730" customWidth="1"/>
    <col min="2" max="2" width="10.75390625" style="730" customWidth="1"/>
    <col min="3" max="3" width="55.25390625" style="730" customWidth="1"/>
    <col min="4" max="4" width="5.625" style="730" customWidth="1"/>
    <col min="5" max="5" width="8.125" style="730" customWidth="1"/>
    <col min="6" max="6" width="10.75390625" style="730" customWidth="1"/>
    <col min="7" max="7" width="12.125" style="730" customWidth="1"/>
    <col min="8" max="8" width="11.625" style="730" customWidth="1"/>
    <col min="9" max="9" width="12.00390625" style="730" customWidth="1"/>
    <col min="10" max="10" width="9.625" style="730" customWidth="1"/>
    <col min="11" max="16384" width="9.125" style="730" customWidth="1"/>
  </cols>
  <sheetData>
    <row r="1" ht="12.75">
      <c r="I1" s="730" t="s">
        <v>573</v>
      </c>
    </row>
    <row r="2" spans="1:10" ht="12.75">
      <c r="A2" s="730" t="s">
        <v>574</v>
      </c>
      <c r="B2" s="730" t="s">
        <v>575</v>
      </c>
      <c r="C2" s="731" t="s">
        <v>576</v>
      </c>
      <c r="D2" s="732" t="s">
        <v>577</v>
      </c>
      <c r="E2" s="732" t="s">
        <v>578</v>
      </c>
      <c r="F2" s="733" t="s">
        <v>579</v>
      </c>
      <c r="G2" s="732" t="s">
        <v>579</v>
      </c>
      <c r="H2" s="732" t="s">
        <v>580</v>
      </c>
      <c r="I2" s="732" t="s">
        <v>581</v>
      </c>
      <c r="J2" s="731"/>
    </row>
    <row r="3" spans="3:10" ht="12.75">
      <c r="C3" s="732"/>
      <c r="D3" s="732"/>
      <c r="E3" s="732"/>
      <c r="F3" s="733" t="s">
        <v>582</v>
      </c>
      <c r="G3" s="732" t="s">
        <v>583</v>
      </c>
      <c r="H3" s="732" t="s">
        <v>584</v>
      </c>
      <c r="I3" s="732" t="s">
        <v>585</v>
      </c>
      <c r="J3" s="732"/>
    </row>
    <row r="4" spans="3:10" ht="12.75">
      <c r="C4" s="732"/>
      <c r="D4" s="732"/>
      <c r="E4" s="732"/>
      <c r="F4" s="732"/>
      <c r="G4" s="732"/>
      <c r="H4" s="732"/>
      <c r="I4" s="732"/>
      <c r="J4" s="732"/>
    </row>
    <row r="5" spans="1:10" ht="12.75">
      <c r="A5" s="730" t="s">
        <v>586</v>
      </c>
      <c r="C5" s="734" t="s">
        <v>587</v>
      </c>
      <c r="D5" s="732"/>
      <c r="E5" s="732"/>
      <c r="F5" s="732"/>
      <c r="G5" s="732"/>
      <c r="H5" s="732"/>
      <c r="I5" s="732"/>
      <c r="J5" s="732"/>
    </row>
    <row r="6" spans="3:10" ht="12.75">
      <c r="C6" s="734" t="s">
        <v>588</v>
      </c>
      <c r="D6" s="732"/>
      <c r="E6" s="732"/>
      <c r="F6" s="732"/>
      <c r="G6" s="732"/>
      <c r="H6" s="732"/>
      <c r="I6" s="732"/>
      <c r="J6" s="732"/>
    </row>
    <row r="7" spans="3:10" ht="12.75">
      <c r="C7" s="734" t="s">
        <v>1640</v>
      </c>
      <c r="D7" s="732"/>
      <c r="E7" s="732"/>
      <c r="F7" s="732"/>
      <c r="G7" s="732"/>
      <c r="H7" s="732"/>
      <c r="I7" s="732"/>
      <c r="J7" s="732"/>
    </row>
    <row r="8" spans="3:10" ht="12.75">
      <c r="C8" s="734"/>
      <c r="D8" s="732"/>
      <c r="E8" s="732"/>
      <c r="F8" s="732"/>
      <c r="G8" s="732"/>
      <c r="H8" s="732"/>
      <c r="I8" s="732"/>
      <c r="J8" s="732"/>
    </row>
    <row r="9" spans="3:10" ht="12.75">
      <c r="C9" s="735" t="s">
        <v>1505</v>
      </c>
      <c r="J9" s="736"/>
    </row>
    <row r="10" spans="3:10" ht="12.75">
      <c r="C10" s="732"/>
      <c r="D10" s="732"/>
      <c r="E10" s="732"/>
      <c r="F10" s="732"/>
      <c r="G10" s="732"/>
      <c r="H10" s="732"/>
      <c r="I10" s="732"/>
      <c r="J10" s="732"/>
    </row>
    <row r="11" spans="1:10" ht="12.75">
      <c r="A11" s="730" t="s">
        <v>591</v>
      </c>
      <c r="C11" s="730" t="s">
        <v>1506</v>
      </c>
      <c r="D11" s="732"/>
      <c r="E11" s="732"/>
      <c r="F11" s="732"/>
      <c r="G11" s="737">
        <f>H125</f>
        <v>0</v>
      </c>
      <c r="H11" s="732"/>
      <c r="I11" s="732"/>
      <c r="J11" s="732"/>
    </row>
    <row r="12" spans="1:10" ht="12.75">
      <c r="A12" s="730" t="s">
        <v>593</v>
      </c>
      <c r="C12" s="730" t="s">
        <v>1507</v>
      </c>
      <c r="D12" s="732"/>
      <c r="E12" s="732"/>
      <c r="F12" s="732"/>
      <c r="G12" s="737">
        <f>H129</f>
        <v>0</v>
      </c>
      <c r="H12" s="732"/>
      <c r="I12" s="732"/>
      <c r="J12" s="732"/>
    </row>
    <row r="13" spans="1:10" ht="12.75">
      <c r="A13" s="730" t="s">
        <v>595</v>
      </c>
      <c r="C13" s="730" t="s">
        <v>601</v>
      </c>
      <c r="D13" s="732"/>
      <c r="E13" s="732"/>
      <c r="F13" s="732"/>
      <c r="G13" s="737">
        <f>I138</f>
        <v>0</v>
      </c>
      <c r="H13" s="732"/>
      <c r="I13" s="732"/>
      <c r="J13" s="732"/>
    </row>
    <row r="14" spans="1:10" ht="12.75">
      <c r="A14" s="730" t="s">
        <v>597</v>
      </c>
      <c r="C14" s="730" t="s">
        <v>1686</v>
      </c>
      <c r="D14" s="732"/>
      <c r="E14" s="732"/>
      <c r="F14" s="732"/>
      <c r="G14" s="737">
        <f>I151</f>
        <v>0</v>
      </c>
      <c r="H14" s="732"/>
      <c r="I14" s="732"/>
      <c r="J14" s="732"/>
    </row>
    <row r="15" spans="3:7" ht="12.75">
      <c r="C15" s="735" t="s">
        <v>1593</v>
      </c>
      <c r="G15" s="738">
        <f>SUM(G11:G14)</f>
        <v>0</v>
      </c>
    </row>
    <row r="17" spans="3:7" ht="12.75">
      <c r="C17" s="734" t="s">
        <v>1509</v>
      </c>
      <c r="G17" s="739">
        <f>I164</f>
        <v>0</v>
      </c>
    </row>
    <row r="19" spans="3:7" ht="15">
      <c r="C19" s="770" t="s">
        <v>1508</v>
      </c>
      <c r="G19" s="769">
        <f>G15+G17</f>
        <v>0</v>
      </c>
    </row>
    <row r="37" ht="12.75">
      <c r="I37" s="730" t="s">
        <v>605</v>
      </c>
    </row>
    <row r="38" spans="1:9" ht="12.75">
      <c r="A38" s="730" t="s">
        <v>574</v>
      </c>
      <c r="B38" s="730" t="s">
        <v>575</v>
      </c>
      <c r="C38" s="730" t="s">
        <v>606</v>
      </c>
      <c r="D38" s="730" t="s">
        <v>577</v>
      </c>
      <c r="E38" s="730" t="s">
        <v>578</v>
      </c>
      <c r="F38" s="730" t="s">
        <v>1684</v>
      </c>
      <c r="G38" s="730" t="s">
        <v>1684</v>
      </c>
      <c r="H38" s="730" t="s">
        <v>1685</v>
      </c>
      <c r="I38" s="730" t="s">
        <v>607</v>
      </c>
    </row>
    <row r="39" spans="6:9" ht="12.75">
      <c r="F39" s="730" t="s">
        <v>1063</v>
      </c>
      <c r="G39" s="730" t="s">
        <v>1064</v>
      </c>
      <c r="H39" s="730" t="s">
        <v>1063</v>
      </c>
      <c r="I39" s="730" t="s">
        <v>1064</v>
      </c>
    </row>
    <row r="40" ht="12.75">
      <c r="C40" s="740" t="s">
        <v>1506</v>
      </c>
    </row>
    <row r="41" ht="12.75">
      <c r="C41" s="740" t="s">
        <v>1510</v>
      </c>
    </row>
    <row r="42" spans="1:9" ht="12.75">
      <c r="A42" s="730" t="s">
        <v>591</v>
      </c>
      <c r="B42" s="603" t="s">
        <v>1511</v>
      </c>
      <c r="C42" s="730" t="s">
        <v>695</v>
      </c>
      <c r="D42" s="730" t="s">
        <v>615</v>
      </c>
      <c r="E42" s="730">
        <v>47</v>
      </c>
      <c r="F42" s="741"/>
      <c r="G42" s="742">
        <f>E42*F42</f>
        <v>0</v>
      </c>
      <c r="H42" s="741"/>
      <c r="I42" s="743">
        <f aca="true" t="shared" si="0" ref="I42:I53">E42*H42</f>
        <v>0</v>
      </c>
    </row>
    <row r="43" spans="1:9" ht="12.75">
      <c r="A43" s="730" t="s">
        <v>593</v>
      </c>
      <c r="B43" s="603" t="s">
        <v>1512</v>
      </c>
      <c r="C43" s="730" t="s">
        <v>1513</v>
      </c>
      <c r="D43" s="730" t="s">
        <v>615</v>
      </c>
      <c r="E43" s="730">
        <v>38</v>
      </c>
      <c r="F43" s="741"/>
      <c r="G43" s="742">
        <f>E43*F43</f>
        <v>0</v>
      </c>
      <c r="H43" s="741"/>
      <c r="I43" s="743">
        <f t="shared" si="0"/>
        <v>0</v>
      </c>
    </row>
    <row r="44" spans="1:9" ht="12.75">
      <c r="A44" s="730" t="s">
        <v>595</v>
      </c>
      <c r="B44" s="603" t="s">
        <v>1512</v>
      </c>
      <c r="C44" s="730" t="s">
        <v>1514</v>
      </c>
      <c r="D44" s="730" t="s">
        <v>615</v>
      </c>
      <c r="E44" s="730">
        <v>2</v>
      </c>
      <c r="F44" s="741"/>
      <c r="G44" s="742">
        <f>E44*F44</f>
        <v>0</v>
      </c>
      <c r="H44" s="741"/>
      <c r="I44" s="743">
        <f t="shared" si="0"/>
        <v>0</v>
      </c>
    </row>
    <row r="45" spans="1:9" ht="12.75">
      <c r="A45" s="730" t="s">
        <v>597</v>
      </c>
      <c r="B45" s="603" t="s">
        <v>415</v>
      </c>
      <c r="C45" s="730" t="s">
        <v>416</v>
      </c>
      <c r="D45" s="730" t="s">
        <v>615</v>
      </c>
      <c r="E45" s="730">
        <v>1</v>
      </c>
      <c r="F45" s="741"/>
      <c r="G45" s="742">
        <f>E45*F45</f>
        <v>0</v>
      </c>
      <c r="H45" s="741"/>
      <c r="I45" s="743">
        <f t="shared" si="0"/>
        <v>0</v>
      </c>
    </row>
    <row r="46" spans="1:9" ht="12.75">
      <c r="A46" s="730" t="s">
        <v>599</v>
      </c>
      <c r="B46" s="603" t="s">
        <v>417</v>
      </c>
      <c r="C46" s="730" t="s">
        <v>418</v>
      </c>
      <c r="D46" s="730" t="s">
        <v>615</v>
      </c>
      <c r="E46" s="730">
        <v>3</v>
      </c>
      <c r="F46" s="741"/>
      <c r="G46" s="742">
        <f>E46*F46</f>
        <v>0</v>
      </c>
      <c r="H46" s="741"/>
      <c r="I46" s="743">
        <f t="shared" si="0"/>
        <v>0</v>
      </c>
    </row>
    <row r="47" spans="1:9" ht="12.75">
      <c r="A47" s="730" t="s">
        <v>600</v>
      </c>
      <c r="B47" s="603" t="s">
        <v>1515</v>
      </c>
      <c r="C47" s="730" t="s">
        <v>1516</v>
      </c>
      <c r="D47" s="730" t="s">
        <v>615</v>
      </c>
      <c r="E47" s="730">
        <v>40</v>
      </c>
      <c r="F47" s="741"/>
      <c r="G47" s="742"/>
      <c r="H47" s="741"/>
      <c r="I47" s="743">
        <f t="shared" si="0"/>
        <v>0</v>
      </c>
    </row>
    <row r="48" spans="1:9" ht="12.75">
      <c r="A48" s="730" t="s">
        <v>612</v>
      </c>
      <c r="B48" s="730" t="s">
        <v>1517</v>
      </c>
      <c r="C48" s="730" t="s">
        <v>419</v>
      </c>
      <c r="D48" s="730" t="s">
        <v>276</v>
      </c>
      <c r="E48" s="730">
        <v>140</v>
      </c>
      <c r="F48" s="741"/>
      <c r="G48" s="742">
        <f aca="true" t="shared" si="1" ref="G48:G56">E48*F48</f>
        <v>0</v>
      </c>
      <c r="H48" s="741"/>
      <c r="I48" s="743">
        <f t="shared" si="0"/>
        <v>0</v>
      </c>
    </row>
    <row r="49" spans="1:9" ht="12.75">
      <c r="A49" s="730" t="s">
        <v>616</v>
      </c>
      <c r="B49" s="730" t="s">
        <v>1517</v>
      </c>
      <c r="C49" s="730" t="s">
        <v>1518</v>
      </c>
      <c r="D49" s="730" t="s">
        <v>276</v>
      </c>
      <c r="E49" s="730">
        <v>6</v>
      </c>
      <c r="F49" s="741"/>
      <c r="G49" s="742">
        <f t="shared" si="1"/>
        <v>0</v>
      </c>
      <c r="H49" s="741"/>
      <c r="I49" s="743">
        <f>E49*H49</f>
        <v>0</v>
      </c>
    </row>
    <row r="50" spans="1:9" ht="12.75">
      <c r="A50" s="730" t="s">
        <v>649</v>
      </c>
      <c r="B50" s="730" t="s">
        <v>1517</v>
      </c>
      <c r="C50" s="730" t="s">
        <v>420</v>
      </c>
      <c r="D50" s="730" t="s">
        <v>276</v>
      </c>
      <c r="E50" s="730">
        <v>30</v>
      </c>
      <c r="F50" s="741"/>
      <c r="G50" s="742">
        <f t="shared" si="1"/>
        <v>0</v>
      </c>
      <c r="H50" s="741"/>
      <c r="I50" s="743">
        <f>E50*H50</f>
        <v>0</v>
      </c>
    </row>
    <row r="51" spans="1:9" ht="12.75">
      <c r="A51" s="730" t="s">
        <v>619</v>
      </c>
      <c r="B51" s="730" t="s">
        <v>1520</v>
      </c>
      <c r="C51" s="730" t="s">
        <v>1521</v>
      </c>
      <c r="D51" s="730" t="s">
        <v>615</v>
      </c>
      <c r="E51" s="730">
        <v>2</v>
      </c>
      <c r="F51" s="741"/>
      <c r="G51" s="742">
        <f t="shared" si="1"/>
        <v>0</v>
      </c>
      <c r="H51" s="741"/>
      <c r="I51" s="743">
        <f t="shared" si="0"/>
        <v>0</v>
      </c>
    </row>
    <row r="52" spans="1:9" ht="12.75">
      <c r="A52" s="730" t="s">
        <v>622</v>
      </c>
      <c r="B52" s="730" t="s">
        <v>1520</v>
      </c>
      <c r="C52" s="730" t="s">
        <v>1522</v>
      </c>
      <c r="D52" s="730" t="s">
        <v>615</v>
      </c>
      <c r="E52" s="730">
        <v>42</v>
      </c>
      <c r="F52" s="741"/>
      <c r="G52" s="742">
        <f t="shared" si="1"/>
        <v>0</v>
      </c>
      <c r="H52" s="741"/>
      <c r="I52" s="743">
        <f t="shared" si="0"/>
        <v>0</v>
      </c>
    </row>
    <row r="53" spans="1:9" ht="12.75">
      <c r="A53" s="730" t="s">
        <v>625</v>
      </c>
      <c r="B53" s="730" t="s">
        <v>687</v>
      </c>
      <c r="C53" s="730" t="s">
        <v>689</v>
      </c>
      <c r="D53" s="730" t="s">
        <v>276</v>
      </c>
      <c r="E53" s="730">
        <v>30</v>
      </c>
      <c r="F53" s="741"/>
      <c r="G53" s="742">
        <f t="shared" si="1"/>
        <v>0</v>
      </c>
      <c r="H53" s="741"/>
      <c r="I53" s="743">
        <f t="shared" si="0"/>
        <v>0</v>
      </c>
    </row>
    <row r="54" spans="1:9" ht="12.75">
      <c r="A54" s="730" t="s">
        <v>627</v>
      </c>
      <c r="B54" s="730" t="s">
        <v>687</v>
      </c>
      <c r="C54" s="730" t="s">
        <v>688</v>
      </c>
      <c r="D54" s="730" t="s">
        <v>276</v>
      </c>
      <c r="E54" s="730">
        <v>45</v>
      </c>
      <c r="F54" s="741"/>
      <c r="G54" s="742">
        <f>E54*F54</f>
        <v>0</v>
      </c>
      <c r="H54" s="741"/>
      <c r="I54" s="743">
        <f>E54*H54</f>
        <v>0</v>
      </c>
    </row>
    <row r="55" spans="1:9" ht="12.75">
      <c r="A55" s="730" t="s">
        <v>630</v>
      </c>
      <c r="B55" s="730" t="s">
        <v>687</v>
      </c>
      <c r="C55" s="730" t="s">
        <v>690</v>
      </c>
      <c r="D55" s="730" t="s">
        <v>615</v>
      </c>
      <c r="E55" s="730">
        <v>35</v>
      </c>
      <c r="F55" s="741"/>
      <c r="G55" s="742">
        <f t="shared" si="1"/>
        <v>0</v>
      </c>
      <c r="H55" s="741"/>
      <c r="I55" s="743">
        <f>E55*H55</f>
        <v>0</v>
      </c>
    </row>
    <row r="56" spans="1:9" ht="12.75">
      <c r="A56" s="730" t="s">
        <v>632</v>
      </c>
      <c r="B56" s="730" t="s">
        <v>687</v>
      </c>
      <c r="C56" s="730" t="s">
        <v>691</v>
      </c>
      <c r="D56" s="730" t="s">
        <v>615</v>
      </c>
      <c r="E56" s="730">
        <v>1</v>
      </c>
      <c r="F56" s="741"/>
      <c r="G56" s="742">
        <f t="shared" si="1"/>
        <v>0</v>
      </c>
      <c r="H56" s="741"/>
      <c r="I56" s="743"/>
    </row>
    <row r="57" spans="6:9" ht="12.75">
      <c r="F57" s="741"/>
      <c r="G57" s="742"/>
      <c r="H57" s="741"/>
      <c r="I57" s="743"/>
    </row>
    <row r="58" spans="3:9" ht="12.75">
      <c r="C58" s="740" t="s">
        <v>1523</v>
      </c>
      <c r="F58" s="741"/>
      <c r="G58" s="742"/>
      <c r="H58" s="741"/>
      <c r="I58" s="743"/>
    </row>
    <row r="59" spans="1:9" ht="12.75">
      <c r="A59" s="730" t="s">
        <v>698</v>
      </c>
      <c r="B59" s="603" t="s">
        <v>1524</v>
      </c>
      <c r="C59" s="730" t="s">
        <v>421</v>
      </c>
      <c r="D59" s="730" t="s">
        <v>276</v>
      </c>
      <c r="E59" s="744">
        <v>20</v>
      </c>
      <c r="F59" s="741"/>
      <c r="G59" s="742">
        <f aca="true" t="shared" si="2" ref="G59:G70">E59*F59</f>
        <v>0</v>
      </c>
      <c r="H59" s="741"/>
      <c r="I59" s="743">
        <f>E59*H59</f>
        <v>0</v>
      </c>
    </row>
    <row r="60" spans="1:9" ht="12.75">
      <c r="A60" s="730" t="s">
        <v>699</v>
      </c>
      <c r="B60" s="603" t="s">
        <v>1529</v>
      </c>
      <c r="C60" s="730" t="s">
        <v>422</v>
      </c>
      <c r="D60" s="730" t="s">
        <v>276</v>
      </c>
      <c r="E60" s="744">
        <v>120</v>
      </c>
      <c r="F60" s="741"/>
      <c r="G60" s="742">
        <f t="shared" si="2"/>
        <v>0</v>
      </c>
      <c r="H60" s="741"/>
      <c r="I60" s="743">
        <f>E60*H60</f>
        <v>0</v>
      </c>
    </row>
    <row r="61" spans="1:9" ht="12.75">
      <c r="A61" s="730" t="s">
        <v>700</v>
      </c>
      <c r="B61" s="603" t="s">
        <v>423</v>
      </c>
      <c r="C61" s="730" t="s">
        <v>424</v>
      </c>
      <c r="D61" s="730" t="s">
        <v>276</v>
      </c>
      <c r="E61" s="744">
        <v>160</v>
      </c>
      <c r="F61" s="741"/>
      <c r="G61" s="742">
        <f t="shared" si="2"/>
        <v>0</v>
      </c>
      <c r="H61" s="741"/>
      <c r="I61" s="743">
        <f>E61*H61</f>
        <v>0</v>
      </c>
    </row>
    <row r="62" spans="1:9" ht="12.75">
      <c r="A62" s="730" t="s">
        <v>701</v>
      </c>
      <c r="B62" s="603" t="s">
        <v>425</v>
      </c>
      <c r="C62" s="730" t="s">
        <v>426</v>
      </c>
      <c r="D62" s="730" t="s">
        <v>276</v>
      </c>
      <c r="E62" s="744">
        <v>25</v>
      </c>
      <c r="F62" s="741"/>
      <c r="G62" s="742">
        <f t="shared" si="2"/>
        <v>0</v>
      </c>
      <c r="H62" s="741"/>
      <c r="I62" s="743">
        <f>E62*H62</f>
        <v>0</v>
      </c>
    </row>
    <row r="63" spans="1:9" ht="12.75">
      <c r="A63" s="730" t="s">
        <v>1538</v>
      </c>
      <c r="B63" s="603" t="s">
        <v>1529</v>
      </c>
      <c r="C63" s="730" t="s">
        <v>427</v>
      </c>
      <c r="D63" s="730" t="s">
        <v>276</v>
      </c>
      <c r="E63" s="744">
        <v>680</v>
      </c>
      <c r="F63" s="741"/>
      <c r="G63" s="742">
        <f t="shared" si="2"/>
        <v>0</v>
      </c>
      <c r="H63" s="741"/>
      <c r="I63" s="743">
        <f aca="true" t="shared" si="3" ref="I63:I71">E63*H63</f>
        <v>0</v>
      </c>
    </row>
    <row r="64" spans="1:9" ht="12.75">
      <c r="A64" s="730" t="s">
        <v>1540</v>
      </c>
      <c r="B64" s="603" t="s">
        <v>1529</v>
      </c>
      <c r="C64" s="730" t="s">
        <v>428</v>
      </c>
      <c r="D64" s="730" t="s">
        <v>276</v>
      </c>
      <c r="E64" s="744">
        <v>60</v>
      </c>
      <c r="F64" s="741"/>
      <c r="G64" s="742">
        <f t="shared" si="2"/>
        <v>0</v>
      </c>
      <c r="H64" s="741"/>
      <c r="I64" s="743">
        <f t="shared" si="3"/>
        <v>0</v>
      </c>
    </row>
    <row r="65" spans="1:9" ht="12.75">
      <c r="A65" s="730" t="s">
        <v>1543</v>
      </c>
      <c r="B65" s="603" t="s">
        <v>1529</v>
      </c>
      <c r="C65" s="730" t="s">
        <v>429</v>
      </c>
      <c r="D65" s="730" t="s">
        <v>276</v>
      </c>
      <c r="E65" s="744">
        <v>280</v>
      </c>
      <c r="F65" s="741"/>
      <c r="G65" s="742">
        <f t="shared" si="2"/>
        <v>0</v>
      </c>
      <c r="H65" s="741"/>
      <c r="I65" s="743">
        <f t="shared" si="3"/>
        <v>0</v>
      </c>
    </row>
    <row r="66" spans="1:9" ht="12.75">
      <c r="A66" s="730" t="s">
        <v>1546</v>
      </c>
      <c r="B66" s="603" t="s">
        <v>1529</v>
      </c>
      <c r="C66" s="730" t="s">
        <v>430</v>
      </c>
      <c r="D66" s="730" t="s">
        <v>276</v>
      </c>
      <c r="E66" s="744">
        <v>20</v>
      </c>
      <c r="F66" s="741"/>
      <c r="G66" s="742">
        <f t="shared" si="2"/>
        <v>0</v>
      </c>
      <c r="H66" s="741"/>
      <c r="I66" s="743">
        <f t="shared" si="3"/>
        <v>0</v>
      </c>
    </row>
    <row r="67" spans="1:9" ht="12.75">
      <c r="A67" s="730" t="s">
        <v>431</v>
      </c>
      <c r="B67" s="603" t="s">
        <v>1529</v>
      </c>
      <c r="C67" s="730" t="s">
        <v>432</v>
      </c>
      <c r="D67" s="730" t="s">
        <v>276</v>
      </c>
      <c r="E67" s="744">
        <v>30</v>
      </c>
      <c r="F67" s="741"/>
      <c r="G67" s="742">
        <f>E67*F67</f>
        <v>0</v>
      </c>
      <c r="H67" s="741"/>
      <c r="I67" s="743">
        <f>E67*H67</f>
        <v>0</v>
      </c>
    </row>
    <row r="68" spans="1:9" ht="12.75">
      <c r="A68" s="730" t="s">
        <v>1550</v>
      </c>
      <c r="B68" s="730" t="s">
        <v>433</v>
      </c>
      <c r="C68" s="730" t="s">
        <v>434</v>
      </c>
      <c r="D68" s="730" t="s">
        <v>276</v>
      </c>
      <c r="E68" s="730">
        <v>60</v>
      </c>
      <c r="F68" s="741"/>
      <c r="G68" s="742">
        <f t="shared" si="2"/>
        <v>0</v>
      </c>
      <c r="H68" s="741"/>
      <c r="I68" s="743">
        <f t="shared" si="3"/>
        <v>0</v>
      </c>
    </row>
    <row r="69" spans="1:9" ht="12.75">
      <c r="A69" s="730" t="s">
        <v>1553</v>
      </c>
      <c r="B69" s="730" t="s">
        <v>435</v>
      </c>
      <c r="C69" s="730" t="s">
        <v>436</v>
      </c>
      <c r="D69" s="730" t="s">
        <v>276</v>
      </c>
      <c r="E69" s="730">
        <v>40</v>
      </c>
      <c r="F69" s="741"/>
      <c r="G69" s="742">
        <f t="shared" si="2"/>
        <v>0</v>
      </c>
      <c r="H69" s="741"/>
      <c r="I69" s="743">
        <f t="shared" si="3"/>
        <v>0</v>
      </c>
    </row>
    <row r="70" spans="1:9" ht="12.75">
      <c r="A70" s="730" t="s">
        <v>1555</v>
      </c>
      <c r="B70" s="730" t="s">
        <v>435</v>
      </c>
      <c r="C70" s="730" t="s">
        <v>437</v>
      </c>
      <c r="D70" s="730" t="s">
        <v>276</v>
      </c>
      <c r="E70" s="730">
        <v>80</v>
      </c>
      <c r="F70" s="741"/>
      <c r="G70" s="742">
        <f t="shared" si="2"/>
        <v>0</v>
      </c>
      <c r="H70" s="741"/>
      <c r="I70" s="743">
        <f t="shared" si="3"/>
        <v>0</v>
      </c>
    </row>
    <row r="71" spans="1:9" ht="12.75">
      <c r="A71" s="730" t="s">
        <v>1557</v>
      </c>
      <c r="B71" s="603" t="s">
        <v>1531</v>
      </c>
      <c r="C71" s="730" t="s">
        <v>1532</v>
      </c>
      <c r="D71" s="730" t="s">
        <v>615</v>
      </c>
      <c r="E71" s="745">
        <v>180</v>
      </c>
      <c r="G71" s="742"/>
      <c r="H71" s="741"/>
      <c r="I71" s="743">
        <f t="shared" si="3"/>
        <v>0</v>
      </c>
    </row>
    <row r="72" spans="6:9" ht="12.75">
      <c r="F72" s="741"/>
      <c r="G72" s="742"/>
      <c r="H72" s="741"/>
      <c r="I72" s="743"/>
    </row>
    <row r="73" ht="12.75">
      <c r="I73" s="730" t="s">
        <v>659</v>
      </c>
    </row>
    <row r="74" spans="1:9" ht="12.75">
      <c r="A74" s="730" t="s">
        <v>574</v>
      </c>
      <c r="B74" s="730" t="s">
        <v>575</v>
      </c>
      <c r="C74" s="730" t="s">
        <v>606</v>
      </c>
      <c r="D74" s="730" t="s">
        <v>577</v>
      </c>
      <c r="E74" s="730" t="s">
        <v>578</v>
      </c>
      <c r="F74" s="730" t="s">
        <v>1684</v>
      </c>
      <c r="G74" s="730" t="s">
        <v>1684</v>
      </c>
      <c r="H74" s="730" t="s">
        <v>1685</v>
      </c>
      <c r="I74" s="730" t="s">
        <v>607</v>
      </c>
    </row>
    <row r="75" spans="6:9" ht="12.75">
      <c r="F75" s="730" t="s">
        <v>1063</v>
      </c>
      <c r="G75" s="730" t="s">
        <v>1064</v>
      </c>
      <c r="H75" s="730" t="s">
        <v>1063</v>
      </c>
      <c r="I75" s="730" t="s">
        <v>1064</v>
      </c>
    </row>
    <row r="76" spans="1:9" ht="12.75">
      <c r="A76" s="730" t="s">
        <v>1559</v>
      </c>
      <c r="B76" s="603" t="s">
        <v>438</v>
      </c>
      <c r="C76" s="730" t="s">
        <v>439</v>
      </c>
      <c r="D76" s="730" t="s">
        <v>615</v>
      </c>
      <c r="E76" s="730">
        <v>10</v>
      </c>
      <c r="G76" s="742"/>
      <c r="H76" s="741"/>
      <c r="I76" s="743">
        <f>E76*H76</f>
        <v>0</v>
      </c>
    </row>
    <row r="77" spans="2:9" ht="12.75">
      <c r="B77" s="603"/>
      <c r="G77" s="742"/>
      <c r="H77" s="741"/>
      <c r="I77" s="743"/>
    </row>
    <row r="78" spans="2:9" ht="12.75">
      <c r="B78" s="603"/>
      <c r="C78" s="740" t="s">
        <v>1533</v>
      </c>
      <c r="G78" s="742"/>
      <c r="H78" s="741"/>
      <c r="I78" s="743"/>
    </row>
    <row r="79" spans="1:9" ht="12.75">
      <c r="A79" s="730" t="s">
        <v>1561</v>
      </c>
      <c r="B79" s="603" t="s">
        <v>1536</v>
      </c>
      <c r="C79" s="730" t="s">
        <v>1537</v>
      </c>
      <c r="D79" s="730" t="s">
        <v>615</v>
      </c>
      <c r="E79" s="730">
        <v>3</v>
      </c>
      <c r="F79" s="743"/>
      <c r="G79" s="742">
        <f aca="true" t="shared" si="4" ref="G79:G85">E79*F79</f>
        <v>0</v>
      </c>
      <c r="H79" s="736"/>
      <c r="I79" s="743">
        <f aca="true" t="shared" si="5" ref="I79:I85">E79*H79</f>
        <v>0</v>
      </c>
    </row>
    <row r="80" spans="1:9" ht="12.75">
      <c r="A80" s="730" t="s">
        <v>1562</v>
      </c>
      <c r="B80" s="603" t="s">
        <v>1541</v>
      </c>
      <c r="C80" s="730" t="s">
        <v>1542</v>
      </c>
      <c r="D80" s="730" t="s">
        <v>615</v>
      </c>
      <c r="E80" s="730">
        <v>10</v>
      </c>
      <c r="F80" s="743"/>
      <c r="G80" s="742">
        <f t="shared" si="4"/>
        <v>0</v>
      </c>
      <c r="H80" s="736"/>
      <c r="I80" s="743">
        <f t="shared" si="5"/>
        <v>0</v>
      </c>
    </row>
    <row r="81" spans="1:9" ht="12.75">
      <c r="A81" s="730" t="s">
        <v>440</v>
      </c>
      <c r="B81" s="603" t="s">
        <v>1544</v>
      </c>
      <c r="C81" s="730" t="s">
        <v>1545</v>
      </c>
      <c r="D81" s="730" t="s">
        <v>615</v>
      </c>
      <c r="E81" s="730">
        <v>4</v>
      </c>
      <c r="F81" s="743"/>
      <c r="G81" s="742">
        <f t="shared" si="4"/>
        <v>0</v>
      </c>
      <c r="H81" s="736"/>
      <c r="I81" s="743">
        <f t="shared" si="5"/>
        <v>0</v>
      </c>
    </row>
    <row r="82" spans="1:9" ht="12.75">
      <c r="A82" s="730" t="s">
        <v>441</v>
      </c>
      <c r="B82" s="603" t="s">
        <v>442</v>
      </c>
      <c r="C82" s="730" t="s">
        <v>443</v>
      </c>
      <c r="D82" s="730" t="s">
        <v>615</v>
      </c>
      <c r="E82" s="730">
        <v>16</v>
      </c>
      <c r="F82" s="743"/>
      <c r="G82" s="742">
        <f t="shared" si="4"/>
        <v>0</v>
      </c>
      <c r="H82" s="736"/>
      <c r="I82" s="743">
        <f t="shared" si="5"/>
        <v>0</v>
      </c>
    </row>
    <row r="83" spans="1:9" ht="12.75">
      <c r="A83" s="730" t="s">
        <v>444</v>
      </c>
      <c r="B83" s="603" t="s">
        <v>442</v>
      </c>
      <c r="C83" s="730" t="s">
        <v>445</v>
      </c>
      <c r="F83" s="743"/>
      <c r="G83" s="742"/>
      <c r="H83" s="736"/>
      <c r="I83" s="743"/>
    </row>
    <row r="84" spans="2:9" ht="12.75">
      <c r="B84" s="603"/>
      <c r="C84" s="730" t="s">
        <v>446</v>
      </c>
      <c r="D84" s="730" t="s">
        <v>615</v>
      </c>
      <c r="E84" s="730">
        <v>4</v>
      </c>
      <c r="F84" s="743"/>
      <c r="G84" s="742">
        <f>E84*F84</f>
        <v>0</v>
      </c>
      <c r="H84" s="736"/>
      <c r="I84" s="743">
        <f>E84*H84</f>
        <v>0</v>
      </c>
    </row>
    <row r="85" spans="1:9" ht="12.75">
      <c r="A85" s="730" t="s">
        <v>447</v>
      </c>
      <c r="B85" s="603" t="s">
        <v>442</v>
      </c>
      <c r="C85" s="730" t="s">
        <v>448</v>
      </c>
      <c r="D85" s="730" t="s">
        <v>615</v>
      </c>
      <c r="E85" s="730">
        <v>4</v>
      </c>
      <c r="F85" s="743"/>
      <c r="G85" s="742">
        <f t="shared" si="4"/>
        <v>0</v>
      </c>
      <c r="H85" s="736"/>
      <c r="I85" s="743">
        <f t="shared" si="5"/>
        <v>0</v>
      </c>
    </row>
    <row r="86" spans="1:9" ht="12.75">
      <c r="A86" s="730" t="s">
        <v>449</v>
      </c>
      <c r="B86" s="603" t="s">
        <v>442</v>
      </c>
      <c r="C86" s="730" t="s">
        <v>450</v>
      </c>
      <c r="D86" s="730" t="s">
        <v>615</v>
      </c>
      <c r="E86" s="730">
        <v>2</v>
      </c>
      <c r="F86" s="743"/>
      <c r="G86" s="742">
        <f>E86*F86</f>
        <v>0</v>
      </c>
      <c r="H86" s="736"/>
      <c r="I86" s="743">
        <f>E86*H86</f>
        <v>0</v>
      </c>
    </row>
    <row r="87" spans="1:9" ht="12.75">
      <c r="A87" s="730" t="s">
        <v>451</v>
      </c>
      <c r="B87" s="603" t="s">
        <v>442</v>
      </c>
      <c r="C87" s="730" t="s">
        <v>450</v>
      </c>
      <c r="F87" s="743"/>
      <c r="G87" s="742"/>
      <c r="H87" s="736"/>
      <c r="I87" s="743"/>
    </row>
    <row r="88" spans="2:9" ht="12.75">
      <c r="B88" s="603"/>
      <c r="C88" s="730" t="s">
        <v>446</v>
      </c>
      <c r="D88" s="730" t="s">
        <v>615</v>
      </c>
      <c r="E88" s="730">
        <v>6</v>
      </c>
      <c r="F88" s="743"/>
      <c r="G88" s="742">
        <f>E88*F88</f>
        <v>0</v>
      </c>
      <c r="H88" s="736"/>
      <c r="I88" s="743">
        <f>E88*H88</f>
        <v>0</v>
      </c>
    </row>
    <row r="89" spans="1:9" ht="12.75">
      <c r="A89" s="730" t="s">
        <v>452</v>
      </c>
      <c r="B89" s="603" t="s">
        <v>453</v>
      </c>
      <c r="C89" s="730" t="s">
        <v>454</v>
      </c>
      <c r="D89" s="730" t="s">
        <v>615</v>
      </c>
      <c r="E89" s="730">
        <v>1</v>
      </c>
      <c r="F89" s="743"/>
      <c r="G89" s="742">
        <f>E89*F89</f>
        <v>0</v>
      </c>
      <c r="H89" s="736"/>
      <c r="I89" s="743">
        <f>E89*H89</f>
        <v>0</v>
      </c>
    </row>
    <row r="90" spans="1:9" ht="12.75">
      <c r="A90" s="730" t="s">
        <v>455</v>
      </c>
      <c r="B90" s="603" t="s">
        <v>456</v>
      </c>
      <c r="C90" s="730" t="s">
        <v>457</v>
      </c>
      <c r="D90" s="730" t="s">
        <v>615</v>
      </c>
      <c r="E90" s="730">
        <v>1</v>
      </c>
      <c r="F90" s="744"/>
      <c r="G90" s="742">
        <f>E90*F90</f>
        <v>0</v>
      </c>
      <c r="H90" s="736"/>
      <c r="I90" s="743">
        <f>E90*H90</f>
        <v>0</v>
      </c>
    </row>
    <row r="91" spans="3:10" ht="12.75">
      <c r="C91" s="740" t="s">
        <v>1549</v>
      </c>
      <c r="H91" s="744"/>
      <c r="J91" s="746"/>
    </row>
    <row r="92" spans="1:9" ht="12.75">
      <c r="A92" s="730" t="s">
        <v>458</v>
      </c>
      <c r="B92" s="730" t="s">
        <v>1551</v>
      </c>
      <c r="C92" s="730" t="s">
        <v>459</v>
      </c>
      <c r="F92" s="743"/>
      <c r="G92" s="742"/>
      <c r="H92" s="743"/>
      <c r="I92" s="743"/>
    </row>
    <row r="93" spans="3:9" ht="12.75">
      <c r="C93" s="730" t="s">
        <v>495</v>
      </c>
      <c r="D93" s="730" t="s">
        <v>615</v>
      </c>
      <c r="E93" s="730">
        <v>33</v>
      </c>
      <c r="F93" s="743"/>
      <c r="G93" s="742">
        <f>E93*F93</f>
        <v>0</v>
      </c>
      <c r="H93" s="743"/>
      <c r="I93" s="743">
        <f>E93*H93</f>
        <v>0</v>
      </c>
    </row>
    <row r="94" spans="1:9" ht="12.75">
      <c r="A94" s="730" t="s">
        <v>460</v>
      </c>
      <c r="B94" s="730" t="s">
        <v>1551</v>
      </c>
      <c r="C94" s="730" t="s">
        <v>461</v>
      </c>
      <c r="F94" s="743"/>
      <c r="G94" s="742"/>
      <c r="H94" s="743"/>
      <c r="I94" s="743"/>
    </row>
    <row r="95" spans="3:9" ht="12.75">
      <c r="C95" s="730" t="s">
        <v>462</v>
      </c>
      <c r="D95" s="730" t="s">
        <v>615</v>
      </c>
      <c r="E95" s="730">
        <v>33</v>
      </c>
      <c r="F95" s="743"/>
      <c r="G95" s="742">
        <f>E95*F95</f>
        <v>0</v>
      </c>
      <c r="H95" s="743"/>
      <c r="I95" s="743">
        <f>E95*H95</f>
        <v>0</v>
      </c>
    </row>
    <row r="96" spans="1:9" ht="12.75">
      <c r="A96" s="730" t="s">
        <v>463</v>
      </c>
      <c r="B96" s="730" t="s">
        <v>1551</v>
      </c>
      <c r="C96" s="730" t="s">
        <v>464</v>
      </c>
      <c r="F96" s="743"/>
      <c r="G96" s="742"/>
      <c r="H96" s="743"/>
      <c r="I96" s="743"/>
    </row>
    <row r="97" spans="3:9" ht="12.75">
      <c r="C97" s="730" t="s">
        <v>496</v>
      </c>
      <c r="D97" s="730" t="s">
        <v>615</v>
      </c>
      <c r="E97" s="730">
        <v>1</v>
      </c>
      <c r="F97" s="743"/>
      <c r="G97" s="742">
        <f>E97*F97</f>
        <v>0</v>
      </c>
      <c r="H97" s="743"/>
      <c r="I97" s="743">
        <f>E97*H97</f>
        <v>0</v>
      </c>
    </row>
    <row r="98" spans="1:11" ht="12.75">
      <c r="A98" s="730" t="s">
        <v>465</v>
      </c>
      <c r="B98" s="730" t="s">
        <v>1551</v>
      </c>
      <c r="C98" s="730" t="s">
        <v>1556</v>
      </c>
      <c r="F98" s="743"/>
      <c r="G98" s="742"/>
      <c r="H98" s="743"/>
      <c r="I98" s="743"/>
      <c r="K98" s="743"/>
    </row>
    <row r="99" spans="2:11" ht="12.75">
      <c r="B99" s="603"/>
      <c r="C99" s="730" t="s">
        <v>1589</v>
      </c>
      <c r="D99" s="730" t="s">
        <v>615</v>
      </c>
      <c r="E99" s="730">
        <v>4</v>
      </c>
      <c r="F99" s="743"/>
      <c r="G99" s="742">
        <f>E99*F99</f>
        <v>0</v>
      </c>
      <c r="H99" s="743"/>
      <c r="I99" s="743">
        <f>E99*H99</f>
        <v>0</v>
      </c>
      <c r="J99" s="743"/>
      <c r="K99" s="743"/>
    </row>
    <row r="100" spans="1:11" ht="12.75">
      <c r="A100" s="730" t="s">
        <v>466</v>
      </c>
      <c r="B100" s="730" t="s">
        <v>1551</v>
      </c>
      <c r="C100" s="730" t="s">
        <v>1558</v>
      </c>
      <c r="F100" s="743"/>
      <c r="G100" s="742"/>
      <c r="H100" s="743"/>
      <c r="I100" s="743"/>
      <c r="K100" s="743"/>
    </row>
    <row r="101" spans="2:11" ht="12.75">
      <c r="B101" s="603"/>
      <c r="C101" s="730" t="s">
        <v>1590</v>
      </c>
      <c r="D101" s="730" t="s">
        <v>615</v>
      </c>
      <c r="E101" s="730">
        <v>4</v>
      </c>
      <c r="F101" s="743"/>
      <c r="G101" s="742">
        <f>E101*F101</f>
        <v>0</v>
      </c>
      <c r="H101" s="743"/>
      <c r="I101" s="743">
        <f>E101*H101</f>
        <v>0</v>
      </c>
      <c r="J101" s="743"/>
      <c r="K101" s="743"/>
    </row>
    <row r="102" spans="1:11" ht="12.75">
      <c r="A102" s="730" t="s">
        <v>467</v>
      </c>
      <c r="B102" s="730" t="s">
        <v>1551</v>
      </c>
      <c r="C102" s="730" t="s">
        <v>468</v>
      </c>
      <c r="F102" s="743"/>
      <c r="G102" s="742"/>
      <c r="H102" s="743"/>
      <c r="I102" s="743"/>
      <c r="K102" s="743"/>
    </row>
    <row r="103" spans="3:11" ht="12.75">
      <c r="C103" s="730" t="s">
        <v>469</v>
      </c>
      <c r="F103" s="743"/>
      <c r="G103" s="742"/>
      <c r="H103" s="743"/>
      <c r="I103" s="743"/>
      <c r="K103" s="743"/>
    </row>
    <row r="104" spans="3:11" ht="12.75">
      <c r="C104" s="731" t="s">
        <v>497</v>
      </c>
      <c r="D104" s="730" t="s">
        <v>615</v>
      </c>
      <c r="E104" s="730">
        <v>9</v>
      </c>
      <c r="F104" s="743"/>
      <c r="G104" s="742">
        <f>E104*F104</f>
        <v>0</v>
      </c>
      <c r="H104" s="743"/>
      <c r="I104" s="743">
        <f>E104*H104</f>
        <v>0</v>
      </c>
      <c r="J104" s="743"/>
      <c r="K104" s="743"/>
    </row>
    <row r="105" spans="1:11" ht="12.75">
      <c r="A105" s="730" t="s">
        <v>470</v>
      </c>
      <c r="B105" s="730" t="s">
        <v>1551</v>
      </c>
      <c r="C105" s="730" t="s">
        <v>471</v>
      </c>
      <c r="F105" s="743"/>
      <c r="G105" s="742"/>
      <c r="H105" s="743"/>
      <c r="I105" s="743"/>
      <c r="K105" s="743"/>
    </row>
    <row r="106" spans="3:11" ht="12.75">
      <c r="C106" s="730" t="s">
        <v>498</v>
      </c>
      <c r="D106" s="730" t="s">
        <v>615</v>
      </c>
      <c r="E106" s="730">
        <v>18</v>
      </c>
      <c r="F106" s="743"/>
      <c r="G106" s="742">
        <f>E106*F106</f>
        <v>0</v>
      </c>
      <c r="H106" s="743"/>
      <c r="I106" s="743">
        <f>E106*H106</f>
        <v>0</v>
      </c>
      <c r="J106" s="743"/>
      <c r="K106" s="743"/>
    </row>
    <row r="107" spans="1:11" ht="12.75">
      <c r="A107" s="730" t="s">
        <v>472</v>
      </c>
      <c r="B107" s="730" t="s">
        <v>1551</v>
      </c>
      <c r="C107" s="730" t="s">
        <v>473</v>
      </c>
      <c r="F107" s="743"/>
      <c r="G107" s="742"/>
      <c r="H107" s="743"/>
      <c r="I107" s="743"/>
      <c r="J107" s="743"/>
      <c r="K107" s="743"/>
    </row>
    <row r="108" spans="3:11" ht="12.75">
      <c r="C108" s="730" t="s">
        <v>499</v>
      </c>
      <c r="D108" s="730" t="s">
        <v>615</v>
      </c>
      <c r="E108" s="730">
        <v>12</v>
      </c>
      <c r="F108" s="743"/>
      <c r="G108" s="742">
        <f>E108*F108</f>
        <v>0</v>
      </c>
      <c r="H108" s="743"/>
      <c r="I108" s="743">
        <f>E108*H108</f>
        <v>0</v>
      </c>
      <c r="K108" s="743"/>
    </row>
    <row r="109" spans="9:11" ht="12.75">
      <c r="I109" s="730" t="s">
        <v>1453</v>
      </c>
      <c r="K109" s="743"/>
    </row>
    <row r="110" spans="1:11" ht="12.75">
      <c r="A110" s="730" t="s">
        <v>574</v>
      </c>
      <c r="B110" s="730" t="s">
        <v>575</v>
      </c>
      <c r="C110" s="730" t="s">
        <v>606</v>
      </c>
      <c r="D110" s="730" t="s">
        <v>577</v>
      </c>
      <c r="E110" s="730" t="s">
        <v>578</v>
      </c>
      <c r="F110" s="730" t="s">
        <v>1684</v>
      </c>
      <c r="G110" s="730" t="s">
        <v>1684</v>
      </c>
      <c r="H110" s="730" t="s">
        <v>1685</v>
      </c>
      <c r="I110" s="730" t="s">
        <v>607</v>
      </c>
      <c r="K110" s="743"/>
    </row>
    <row r="111" spans="6:11" ht="12.75">
      <c r="F111" s="730" t="s">
        <v>1063</v>
      </c>
      <c r="G111" s="730" t="s">
        <v>1064</v>
      </c>
      <c r="H111" s="730" t="s">
        <v>1063</v>
      </c>
      <c r="I111" s="730" t="s">
        <v>1064</v>
      </c>
      <c r="K111" s="743"/>
    </row>
    <row r="112" spans="6:11" ht="12.75">
      <c r="F112" s="743"/>
      <c r="G112" s="742"/>
      <c r="H112" s="743"/>
      <c r="I112" s="743"/>
      <c r="K112" s="743"/>
    </row>
    <row r="113" spans="1:9" ht="12.75">
      <c r="A113" s="730" t="s">
        <v>474</v>
      </c>
      <c r="B113" s="730" t="s">
        <v>475</v>
      </c>
      <c r="C113" s="730" t="s">
        <v>476</v>
      </c>
      <c r="D113" s="730" t="s">
        <v>615</v>
      </c>
      <c r="E113" s="730">
        <v>81</v>
      </c>
      <c r="F113" s="743"/>
      <c r="G113" s="743"/>
      <c r="H113" s="743"/>
      <c r="I113" s="743">
        <f>E113*H113</f>
        <v>0</v>
      </c>
    </row>
    <row r="114" spans="1:9" ht="12.75">
      <c r="A114" s="730" t="s">
        <v>477</v>
      </c>
      <c r="B114" s="730" t="s">
        <v>478</v>
      </c>
      <c r="C114" s="730" t="s">
        <v>479</v>
      </c>
      <c r="D114" s="730" t="s">
        <v>615</v>
      </c>
      <c r="E114" s="730">
        <v>104</v>
      </c>
      <c r="F114" s="743"/>
      <c r="G114" s="743"/>
      <c r="H114" s="743"/>
      <c r="I114" s="743">
        <f>E114*H114</f>
        <v>0</v>
      </c>
    </row>
    <row r="115" spans="1:9" ht="12.75">
      <c r="A115" s="730" t="s">
        <v>480</v>
      </c>
      <c r="B115" s="730" t="s">
        <v>481</v>
      </c>
      <c r="C115" s="730" t="s">
        <v>482</v>
      </c>
      <c r="F115" s="743"/>
      <c r="G115" s="742"/>
      <c r="H115" s="743"/>
      <c r="I115" s="743"/>
    </row>
    <row r="116" spans="3:9" ht="12.75">
      <c r="C116" s="730" t="s">
        <v>483</v>
      </c>
      <c r="D116" s="730" t="s">
        <v>615</v>
      </c>
      <c r="E116" s="730">
        <v>1</v>
      </c>
      <c r="F116" s="743"/>
      <c r="G116" s="742">
        <f>E116*F116</f>
        <v>0</v>
      </c>
      <c r="H116" s="743"/>
      <c r="I116" s="743">
        <f>E116*H116</f>
        <v>0</v>
      </c>
    </row>
    <row r="117" spans="1:9" ht="12.75">
      <c r="A117" s="730" t="s">
        <v>484</v>
      </c>
      <c r="B117" s="730" t="s">
        <v>481</v>
      </c>
      <c r="C117" s="730" t="s">
        <v>482</v>
      </c>
      <c r="F117" s="743"/>
      <c r="G117" s="742"/>
      <c r="H117" s="743"/>
      <c r="I117" s="743"/>
    </row>
    <row r="118" spans="3:9" ht="12.75">
      <c r="C118" s="730" t="s">
        <v>485</v>
      </c>
      <c r="D118" s="730" t="s">
        <v>615</v>
      </c>
      <c r="E118" s="730">
        <v>1</v>
      </c>
      <c r="F118" s="743"/>
      <c r="G118" s="742">
        <f>E118*F118</f>
        <v>0</v>
      </c>
      <c r="H118" s="743"/>
      <c r="I118" s="743">
        <f>E118*H118</f>
        <v>0</v>
      </c>
    </row>
    <row r="119" spans="6:9" ht="12.75">
      <c r="F119" s="743"/>
      <c r="G119" s="742"/>
      <c r="H119" s="743"/>
      <c r="I119" s="743"/>
    </row>
    <row r="120" spans="3:10" ht="12.75">
      <c r="C120" s="730" t="s">
        <v>635</v>
      </c>
      <c r="F120" s="747"/>
      <c r="G120" s="747">
        <f>SUM(G42:G118)</f>
        <v>0</v>
      </c>
      <c r="H120" s="736"/>
      <c r="I120" s="747">
        <f>SUM(I42:I118)</f>
        <v>0</v>
      </c>
      <c r="J120" s="736"/>
    </row>
    <row r="121" spans="3:9" ht="12.75">
      <c r="C121" s="730" t="s">
        <v>1566</v>
      </c>
      <c r="D121" s="730" t="s">
        <v>1671</v>
      </c>
      <c r="E121" s="730">
        <v>5</v>
      </c>
      <c r="F121" s="744"/>
      <c r="G121" s="743">
        <f>(G48+G49+G50+G53+G59+G60+G61+G62+G63+G64+G65+G66+G68+G69+G70)*0.05</f>
        <v>0</v>
      </c>
      <c r="H121" s="736"/>
      <c r="I121" s="736"/>
    </row>
    <row r="122" spans="3:9" ht="12.75">
      <c r="C122" s="730" t="s">
        <v>1567</v>
      </c>
      <c r="D122" s="730" t="s">
        <v>1671</v>
      </c>
      <c r="E122" s="730">
        <v>3</v>
      </c>
      <c r="F122" s="744"/>
      <c r="G122" s="743">
        <f>(G120)*0.03</f>
        <v>0</v>
      </c>
      <c r="H122" s="736"/>
      <c r="I122" s="736"/>
    </row>
    <row r="123" spans="3:9" ht="12.75">
      <c r="C123" s="730" t="s">
        <v>1568</v>
      </c>
      <c r="D123" s="730" t="s">
        <v>1671</v>
      </c>
      <c r="E123" s="730">
        <v>6</v>
      </c>
      <c r="F123" s="744"/>
      <c r="G123" s="736"/>
      <c r="H123" s="736"/>
      <c r="I123" s="743">
        <f>(I120)*0.06</f>
        <v>0</v>
      </c>
    </row>
    <row r="124" spans="3:9" ht="12.75">
      <c r="C124" s="730" t="s">
        <v>1569</v>
      </c>
      <c r="F124" s="746"/>
      <c r="G124" s="747">
        <f>G120+G121+G122</f>
        <v>0</v>
      </c>
      <c r="H124" s="746"/>
      <c r="I124" s="747">
        <f>I120+I123</f>
        <v>0</v>
      </c>
    </row>
    <row r="125" spans="3:9" ht="12.75">
      <c r="C125" s="730" t="s">
        <v>1570</v>
      </c>
      <c r="F125" s="746"/>
      <c r="G125" s="746"/>
      <c r="H125" s="738">
        <f>G124+I124</f>
        <v>0</v>
      </c>
      <c r="I125" s="746"/>
    </row>
    <row r="126" spans="6:12" ht="12.75">
      <c r="F126" s="746"/>
      <c r="G126" s="746"/>
      <c r="H126" s="738"/>
      <c r="I126" s="746"/>
      <c r="L126" s="748"/>
    </row>
    <row r="127" spans="3:12" ht="12.75">
      <c r="C127" s="735" t="s">
        <v>1571</v>
      </c>
      <c r="L127" s="748"/>
    </row>
    <row r="128" spans="3:12" ht="12.75">
      <c r="C128" s="735"/>
      <c r="L128" s="748"/>
    </row>
    <row r="129" spans="1:12" ht="12.75">
      <c r="A129" s="730" t="s">
        <v>591</v>
      </c>
      <c r="C129" s="735" t="s">
        <v>486</v>
      </c>
      <c r="D129" s="730" t="s">
        <v>615</v>
      </c>
      <c r="E129" s="730">
        <v>1</v>
      </c>
      <c r="F129" s="749"/>
      <c r="G129" s="742"/>
      <c r="H129" s="739"/>
      <c r="L129" s="748"/>
    </row>
    <row r="130" spans="3:7" ht="12.75">
      <c r="C130" s="731"/>
      <c r="F130" s="749"/>
      <c r="G130" s="742"/>
    </row>
    <row r="131" spans="3:10" ht="12.75">
      <c r="C131" s="735" t="s">
        <v>1476</v>
      </c>
      <c r="F131" s="746"/>
      <c r="G131" s="736"/>
      <c r="H131" s="738"/>
      <c r="I131" s="744"/>
      <c r="J131" s="744"/>
    </row>
    <row r="132" spans="1:10" ht="12.75">
      <c r="A132" s="730" t="s">
        <v>591</v>
      </c>
      <c r="B132" s="603" t="s">
        <v>1576</v>
      </c>
      <c r="C132" s="730" t="s">
        <v>1478</v>
      </c>
      <c r="D132" s="730" t="s">
        <v>615</v>
      </c>
      <c r="E132" s="730">
        <v>200</v>
      </c>
      <c r="H132" s="736"/>
      <c r="I132" s="743">
        <f aca="true" t="shared" si="6" ref="I132:I137">E132*H132</f>
        <v>0</v>
      </c>
      <c r="J132" s="736"/>
    </row>
    <row r="133" spans="1:10" ht="12.75">
      <c r="A133" s="730" t="s">
        <v>593</v>
      </c>
      <c r="B133" s="603" t="s">
        <v>1579</v>
      </c>
      <c r="C133" s="730" t="s">
        <v>1480</v>
      </c>
      <c r="D133" s="730" t="s">
        <v>615</v>
      </c>
      <c r="E133" s="730">
        <v>30</v>
      </c>
      <c r="H133" s="736"/>
      <c r="I133" s="743">
        <f t="shared" si="6"/>
        <v>0</v>
      </c>
      <c r="J133" s="736"/>
    </row>
    <row r="134" spans="1:10" ht="12.75">
      <c r="A134" s="730" t="s">
        <v>595</v>
      </c>
      <c r="B134" s="603" t="s">
        <v>1580</v>
      </c>
      <c r="C134" s="730" t="s">
        <v>1581</v>
      </c>
      <c r="D134" s="730" t="s">
        <v>276</v>
      </c>
      <c r="E134" s="730">
        <v>50</v>
      </c>
      <c r="H134" s="736"/>
      <c r="I134" s="743">
        <f t="shared" si="6"/>
        <v>0</v>
      </c>
      <c r="J134" s="736"/>
    </row>
    <row r="135" spans="1:10" ht="12.75">
      <c r="A135" s="730" t="s">
        <v>597</v>
      </c>
      <c r="B135" s="603" t="s">
        <v>487</v>
      </c>
      <c r="C135" s="730" t="s">
        <v>488</v>
      </c>
      <c r="D135" s="730" t="s">
        <v>276</v>
      </c>
      <c r="E135" s="730">
        <v>20</v>
      </c>
      <c r="H135" s="736"/>
      <c r="I135" s="743">
        <f t="shared" si="6"/>
        <v>0</v>
      </c>
      <c r="J135" s="736"/>
    </row>
    <row r="136" spans="1:10" ht="12.75">
      <c r="A136" s="730" t="s">
        <v>599</v>
      </c>
      <c r="B136" s="603" t="s">
        <v>1582</v>
      </c>
      <c r="C136" s="730" t="s">
        <v>1583</v>
      </c>
      <c r="D136" s="730" t="s">
        <v>237</v>
      </c>
      <c r="E136" s="730">
        <v>20</v>
      </c>
      <c r="H136" s="736"/>
      <c r="I136" s="743">
        <f t="shared" si="6"/>
        <v>0</v>
      </c>
      <c r="J136" s="736"/>
    </row>
    <row r="137" spans="1:10" ht="12.75">
      <c r="A137" s="730" t="s">
        <v>600</v>
      </c>
      <c r="B137" s="603" t="s">
        <v>489</v>
      </c>
      <c r="C137" s="730" t="s">
        <v>490</v>
      </c>
      <c r="D137" s="730" t="s">
        <v>876</v>
      </c>
      <c r="E137" s="730">
        <v>40</v>
      </c>
      <c r="H137" s="736"/>
      <c r="I137" s="743">
        <f t="shared" si="6"/>
        <v>0</v>
      </c>
      <c r="J137" s="736"/>
    </row>
    <row r="138" spans="3:10" ht="12.75">
      <c r="C138" s="735" t="s">
        <v>1485</v>
      </c>
      <c r="H138" s="736"/>
      <c r="I138" s="750">
        <f>SUM(I132:I137)</f>
        <v>0</v>
      </c>
      <c r="J138" s="736"/>
    </row>
    <row r="140" spans="3:10" ht="12.75">
      <c r="C140" s="735" t="s">
        <v>1686</v>
      </c>
      <c r="J140" s="736"/>
    </row>
    <row r="141" spans="1:10" ht="12.75">
      <c r="A141" s="730" t="s">
        <v>591</v>
      </c>
      <c r="B141" s="730" t="s">
        <v>1486</v>
      </c>
      <c r="C141" s="730" t="s">
        <v>1487</v>
      </c>
      <c r="D141" s="730" t="s">
        <v>1754</v>
      </c>
      <c r="E141" s="730">
        <v>60</v>
      </c>
      <c r="F141" s="736"/>
      <c r="G141" s="736"/>
      <c r="H141" s="743"/>
      <c r="I141" s="743">
        <f>E141*H141</f>
        <v>0</v>
      </c>
      <c r="J141" s="736"/>
    </row>
    <row r="142" spans="1:10" ht="12.75">
      <c r="A142" s="730" t="s">
        <v>593</v>
      </c>
      <c r="B142" s="730" t="s">
        <v>1486</v>
      </c>
      <c r="C142" s="730" t="s">
        <v>747</v>
      </c>
      <c r="D142" s="730" t="s">
        <v>1754</v>
      </c>
      <c r="E142" s="730">
        <v>20</v>
      </c>
      <c r="F142" s="736"/>
      <c r="G142" s="736"/>
      <c r="H142" s="743"/>
      <c r="I142" s="743">
        <f>E142*H142</f>
        <v>0</v>
      </c>
      <c r="J142" s="736"/>
    </row>
    <row r="143" spans="1:10" ht="12.75">
      <c r="A143" s="730" t="s">
        <v>595</v>
      </c>
      <c r="B143" s="730" t="s">
        <v>1486</v>
      </c>
      <c r="C143" s="730" t="s">
        <v>491</v>
      </c>
      <c r="D143" s="730" t="s">
        <v>668</v>
      </c>
      <c r="E143" s="730">
        <v>1</v>
      </c>
      <c r="F143" s="736"/>
      <c r="G143" s="736"/>
      <c r="H143" s="743"/>
      <c r="I143" s="743">
        <f>E143*H143</f>
        <v>0</v>
      </c>
      <c r="J143" s="736"/>
    </row>
    <row r="144" spans="1:10" ht="12.75">
      <c r="A144" s="730" t="s">
        <v>597</v>
      </c>
      <c r="B144" s="730" t="s">
        <v>1486</v>
      </c>
      <c r="C144" s="730" t="s">
        <v>492</v>
      </c>
      <c r="D144" s="730" t="s">
        <v>668</v>
      </c>
      <c r="E144" s="730">
        <v>1</v>
      </c>
      <c r="F144" s="736"/>
      <c r="G144" s="736"/>
      <c r="H144" s="743"/>
      <c r="I144" s="743">
        <f>E144*H144</f>
        <v>0</v>
      </c>
      <c r="J144" s="736"/>
    </row>
    <row r="145" spans="9:10" ht="12.75">
      <c r="I145" s="730" t="s">
        <v>1491</v>
      </c>
      <c r="J145" s="736"/>
    </row>
    <row r="146" spans="1:10" ht="12.75">
      <c r="A146" s="730" t="s">
        <v>574</v>
      </c>
      <c r="B146" s="730" t="s">
        <v>575</v>
      </c>
      <c r="C146" s="730" t="s">
        <v>606</v>
      </c>
      <c r="D146" s="730" t="s">
        <v>577</v>
      </c>
      <c r="E146" s="730" t="s">
        <v>578</v>
      </c>
      <c r="F146" s="730" t="s">
        <v>1684</v>
      </c>
      <c r="G146" s="730" t="s">
        <v>1684</v>
      </c>
      <c r="H146" s="730" t="s">
        <v>1685</v>
      </c>
      <c r="I146" s="730" t="s">
        <v>607</v>
      </c>
      <c r="J146" s="736"/>
    </row>
    <row r="147" spans="6:10" ht="12.75">
      <c r="F147" s="730" t="s">
        <v>1063</v>
      </c>
      <c r="G147" s="730" t="s">
        <v>1064</v>
      </c>
      <c r="H147" s="730" t="s">
        <v>1063</v>
      </c>
      <c r="I147" s="730" t="s">
        <v>1064</v>
      </c>
      <c r="J147" s="736"/>
    </row>
    <row r="148" spans="1:10" ht="12.75">
      <c r="A148" s="730" t="s">
        <v>599</v>
      </c>
      <c r="B148" s="730" t="s">
        <v>1486</v>
      </c>
      <c r="C148" s="730" t="s">
        <v>493</v>
      </c>
      <c r="F148" s="736"/>
      <c r="G148" s="736"/>
      <c r="H148" s="743"/>
      <c r="I148" s="743"/>
      <c r="J148" s="736"/>
    </row>
    <row r="149" spans="3:10" ht="12.75">
      <c r="C149" s="730" t="s">
        <v>494</v>
      </c>
      <c r="D149" s="730" t="s">
        <v>668</v>
      </c>
      <c r="E149" s="730">
        <v>1</v>
      </c>
      <c r="F149" s="736"/>
      <c r="G149" s="736"/>
      <c r="H149" s="743"/>
      <c r="I149" s="743">
        <f>E149*H149</f>
        <v>0</v>
      </c>
      <c r="J149" s="736"/>
    </row>
    <row r="150" spans="1:10" ht="12.75">
      <c r="A150" s="730" t="s">
        <v>600</v>
      </c>
      <c r="B150" s="730" t="s">
        <v>1486</v>
      </c>
      <c r="C150" s="730" t="s">
        <v>1489</v>
      </c>
      <c r="D150" s="730" t="s">
        <v>1754</v>
      </c>
      <c r="E150" s="730">
        <v>10</v>
      </c>
      <c r="F150" s="736"/>
      <c r="G150" s="736"/>
      <c r="H150" s="743"/>
      <c r="I150" s="743">
        <f>E150*H150</f>
        <v>0</v>
      </c>
      <c r="J150" s="736"/>
    </row>
    <row r="151" spans="3:9" ht="12.75">
      <c r="C151" s="735" t="s">
        <v>1490</v>
      </c>
      <c r="I151" s="750">
        <f>SUM(I141:I150)</f>
        <v>0</v>
      </c>
    </row>
    <row r="152" spans="3:9" ht="12.75">
      <c r="C152" s="735"/>
      <c r="I152" s="750"/>
    </row>
    <row r="154" spans="3:11" ht="12.75">
      <c r="C154" s="735" t="s">
        <v>211</v>
      </c>
      <c r="J154" s="743"/>
      <c r="K154" s="748"/>
    </row>
    <row r="155" spans="1:11" ht="12.75">
      <c r="A155" s="730" t="s">
        <v>591</v>
      </c>
      <c r="B155" s="730" t="s">
        <v>213</v>
      </c>
      <c r="C155" s="731" t="s">
        <v>1492</v>
      </c>
      <c r="J155" s="743"/>
      <c r="K155" s="736"/>
    </row>
    <row r="156" spans="3:11" ht="12.75">
      <c r="C156" s="731" t="s">
        <v>1493</v>
      </c>
      <c r="J156" s="743"/>
      <c r="K156" s="743"/>
    </row>
    <row r="157" spans="1:11" ht="12.75">
      <c r="A157" s="732"/>
      <c r="B157" s="732"/>
      <c r="C157" s="731" t="s">
        <v>1494</v>
      </c>
      <c r="D157" s="732"/>
      <c r="E157" s="732"/>
      <c r="F157" s="751"/>
      <c r="G157" s="752"/>
      <c r="H157" s="751"/>
      <c r="I157" s="732"/>
      <c r="J157" s="743"/>
      <c r="K157" s="743"/>
    </row>
    <row r="158" spans="1:11" ht="12.75">
      <c r="A158" s="731"/>
      <c r="B158" s="620"/>
      <c r="C158" s="731" t="s">
        <v>1495</v>
      </c>
      <c r="D158" s="731" t="s">
        <v>615</v>
      </c>
      <c r="E158" s="753">
        <v>1</v>
      </c>
      <c r="F158" s="753"/>
      <c r="G158" s="753"/>
      <c r="H158" s="621"/>
      <c r="I158" s="743">
        <f>E158*H158</f>
        <v>0</v>
      </c>
      <c r="J158" s="743"/>
      <c r="K158" s="743"/>
    </row>
    <row r="159" spans="1:11" ht="12.75">
      <c r="A159" s="731" t="s">
        <v>593</v>
      </c>
      <c r="B159" s="730" t="s">
        <v>216</v>
      </c>
      <c r="C159" s="731" t="s">
        <v>1586</v>
      </c>
      <c r="D159" s="731" t="s">
        <v>615</v>
      </c>
      <c r="E159" s="753">
        <v>1</v>
      </c>
      <c r="F159" s="753"/>
      <c r="G159" s="753"/>
      <c r="H159" s="621"/>
      <c r="I159" s="743">
        <f>E159*H159</f>
        <v>0</v>
      </c>
      <c r="J159" s="743"/>
      <c r="K159" s="743"/>
    </row>
    <row r="160" spans="1:11" ht="12.75">
      <c r="A160" s="731" t="s">
        <v>595</v>
      </c>
      <c r="B160" s="730" t="s">
        <v>216</v>
      </c>
      <c r="C160" s="731" t="s">
        <v>1498</v>
      </c>
      <c r="D160" s="731" t="s">
        <v>1754</v>
      </c>
      <c r="E160" s="753">
        <v>20</v>
      </c>
      <c r="F160" s="753"/>
      <c r="G160" s="753"/>
      <c r="H160" s="621"/>
      <c r="I160" s="743">
        <f>E160*H160</f>
        <v>0</v>
      </c>
      <c r="J160" s="743"/>
      <c r="K160" s="743"/>
    </row>
    <row r="161" spans="1:11" ht="12.75">
      <c r="A161" s="730" t="s">
        <v>597</v>
      </c>
      <c r="B161" s="730" t="s">
        <v>213</v>
      </c>
      <c r="C161" s="731" t="s">
        <v>1499</v>
      </c>
      <c r="D161" s="731"/>
      <c r="E161" s="753"/>
      <c r="F161" s="753"/>
      <c r="G161" s="753"/>
      <c r="H161" s="621"/>
      <c r="I161" s="622"/>
      <c r="J161" s="743"/>
      <c r="K161" s="743"/>
    </row>
    <row r="162" spans="1:11" ht="12.75">
      <c r="A162" s="731"/>
      <c r="B162" s="620"/>
      <c r="C162" s="731" t="s">
        <v>1500</v>
      </c>
      <c r="D162" s="732"/>
      <c r="E162" s="753"/>
      <c r="F162" s="753"/>
      <c r="G162" s="753"/>
      <c r="H162" s="621"/>
      <c r="I162" s="622"/>
      <c r="J162" s="743"/>
      <c r="K162" s="743"/>
    </row>
    <row r="163" spans="1:11" ht="12.75">
      <c r="A163" s="731"/>
      <c r="B163" s="620"/>
      <c r="C163" s="731" t="s">
        <v>1501</v>
      </c>
      <c r="D163" s="731" t="s">
        <v>615</v>
      </c>
      <c r="E163" s="753">
        <v>1</v>
      </c>
      <c r="F163" s="753"/>
      <c r="G163" s="753"/>
      <c r="H163" s="621"/>
      <c r="I163" s="743">
        <f>E163*H163</f>
        <v>0</v>
      </c>
      <c r="J163" s="743"/>
      <c r="K163" s="743"/>
    </row>
    <row r="164" spans="3:11" ht="12.75">
      <c r="C164" s="735" t="s">
        <v>1502</v>
      </c>
      <c r="H164" s="736"/>
      <c r="I164" s="750">
        <f>SUM(I155:I163)</f>
        <v>0</v>
      </c>
      <c r="J164" s="743"/>
      <c r="K164" s="743"/>
    </row>
    <row r="165" spans="2:11" ht="12.75">
      <c r="B165" s="603"/>
      <c r="F165" s="743"/>
      <c r="G165" s="742"/>
      <c r="H165" s="743"/>
      <c r="I165" s="743"/>
      <c r="J165" s="743"/>
      <c r="K165" s="743"/>
    </row>
    <row r="166" spans="2:12" ht="12.75">
      <c r="B166" s="603"/>
      <c r="F166" s="743"/>
      <c r="G166" s="742"/>
      <c r="H166" s="743"/>
      <c r="I166" s="743"/>
      <c r="J166" s="743"/>
      <c r="K166" s="743"/>
      <c r="L166" s="748"/>
    </row>
    <row r="167" spans="2:12" ht="12.75">
      <c r="B167" s="603"/>
      <c r="C167" s="731"/>
      <c r="D167" s="732"/>
      <c r="E167" s="732"/>
      <c r="F167" s="751"/>
      <c r="G167" s="742"/>
      <c r="H167" s="751"/>
      <c r="I167" s="743"/>
      <c r="J167" s="732"/>
      <c r="K167" s="743"/>
      <c r="L167" s="748"/>
    </row>
    <row r="168" spans="2:11" ht="12.75">
      <c r="B168" s="603"/>
      <c r="C168" s="731"/>
      <c r="D168" s="732"/>
      <c r="E168" s="732"/>
      <c r="F168" s="751"/>
      <c r="G168" s="742"/>
      <c r="H168" s="751"/>
      <c r="I168" s="743"/>
      <c r="J168" s="732"/>
      <c r="K168" s="749"/>
    </row>
    <row r="169" spans="3:11" ht="12.75">
      <c r="C169" s="731"/>
      <c r="D169" s="732"/>
      <c r="E169" s="732"/>
      <c r="F169" s="751"/>
      <c r="G169" s="742"/>
      <c r="H169" s="751"/>
      <c r="I169" s="743"/>
      <c r="J169" s="732"/>
      <c r="K169" s="736"/>
    </row>
    <row r="170" spans="3:11" ht="12.75">
      <c r="C170" s="731"/>
      <c r="D170" s="732"/>
      <c r="E170" s="732"/>
      <c r="F170" s="751"/>
      <c r="G170" s="742"/>
      <c r="H170" s="751"/>
      <c r="I170" s="743"/>
      <c r="J170" s="751"/>
      <c r="K170" s="736"/>
    </row>
    <row r="171" spans="3:11" ht="12.75">
      <c r="C171" s="731"/>
      <c r="D171" s="732"/>
      <c r="E171" s="732"/>
      <c r="F171" s="751"/>
      <c r="G171" s="742"/>
      <c r="H171" s="751"/>
      <c r="I171" s="743"/>
      <c r="J171" s="751"/>
      <c r="K171" s="736"/>
    </row>
    <row r="172" spans="3:11" ht="12.75">
      <c r="C172" s="731"/>
      <c r="D172" s="732"/>
      <c r="E172" s="732"/>
      <c r="F172" s="751"/>
      <c r="G172" s="742"/>
      <c r="H172" s="751"/>
      <c r="I172" s="743"/>
      <c r="J172" s="751"/>
      <c r="K172" s="736"/>
    </row>
    <row r="173" spans="3:11" ht="12.75">
      <c r="C173" s="731"/>
      <c r="D173" s="732"/>
      <c r="E173" s="732"/>
      <c r="F173" s="751"/>
      <c r="G173" s="742"/>
      <c r="H173" s="751"/>
      <c r="I173" s="743"/>
      <c r="J173" s="751"/>
      <c r="K173" s="736"/>
    </row>
    <row r="174" spans="3:11" ht="12.75">
      <c r="C174" s="731"/>
      <c r="D174" s="732"/>
      <c r="E174" s="732"/>
      <c r="F174" s="751"/>
      <c r="G174" s="742"/>
      <c r="H174" s="751"/>
      <c r="I174" s="743"/>
      <c r="J174" s="732"/>
      <c r="K174" s="736"/>
    </row>
    <row r="175" spans="3:11" ht="12.75">
      <c r="C175" s="731"/>
      <c r="D175" s="732"/>
      <c r="E175" s="732"/>
      <c r="F175" s="742"/>
      <c r="G175" s="742"/>
      <c r="H175" s="751"/>
      <c r="I175" s="743"/>
      <c r="J175" s="732"/>
      <c r="K175" s="736"/>
    </row>
    <row r="176" spans="3:11" ht="12.75">
      <c r="C176" s="731"/>
      <c r="D176" s="732"/>
      <c r="E176" s="732"/>
      <c r="F176" s="742"/>
      <c r="G176" s="742"/>
      <c r="H176" s="751"/>
      <c r="I176" s="743"/>
      <c r="J176" s="732"/>
      <c r="K176" s="736"/>
    </row>
    <row r="177" spans="3:11" ht="12.75">
      <c r="C177" s="731"/>
      <c r="D177" s="732"/>
      <c r="E177" s="732"/>
      <c r="F177" s="742"/>
      <c r="G177" s="742"/>
      <c r="H177" s="751"/>
      <c r="I177" s="743"/>
      <c r="J177" s="732"/>
      <c r="K177" s="736"/>
    </row>
    <row r="178" spans="3:11" ht="12.75">
      <c r="C178" s="731"/>
      <c r="D178" s="732"/>
      <c r="E178" s="732"/>
      <c r="F178" s="751"/>
      <c r="G178" s="742"/>
      <c r="H178" s="751"/>
      <c r="I178" s="743"/>
      <c r="J178" s="751"/>
      <c r="K178" s="736"/>
    </row>
    <row r="179" spans="3:11" ht="12.75">
      <c r="C179" s="731"/>
      <c r="D179" s="732"/>
      <c r="E179" s="732"/>
      <c r="F179" s="751"/>
      <c r="G179" s="742"/>
      <c r="H179" s="751"/>
      <c r="I179" s="743"/>
      <c r="J179" s="751"/>
      <c r="K179" s="736"/>
    </row>
    <row r="180" spans="3:11" ht="12.75">
      <c r="C180" s="731"/>
      <c r="D180" s="732"/>
      <c r="E180" s="732"/>
      <c r="F180" s="751"/>
      <c r="G180" s="742"/>
      <c r="H180" s="751"/>
      <c r="I180" s="743"/>
      <c r="J180" s="751"/>
      <c r="K180" s="751"/>
    </row>
    <row r="181" spans="3:11" ht="12.75">
      <c r="C181" s="731"/>
      <c r="D181" s="732"/>
      <c r="E181" s="732"/>
      <c r="F181" s="751"/>
      <c r="G181" s="742"/>
      <c r="H181" s="751"/>
      <c r="I181" s="743"/>
      <c r="J181" s="732"/>
      <c r="K181" s="751"/>
    </row>
    <row r="182" spans="3:11" ht="12.75">
      <c r="C182" s="731"/>
      <c r="D182" s="732"/>
      <c r="E182" s="732"/>
      <c r="F182" s="751"/>
      <c r="G182" s="742"/>
      <c r="H182" s="751"/>
      <c r="I182" s="743"/>
      <c r="J182" s="751"/>
      <c r="K182" s="751"/>
    </row>
    <row r="183" ht="12.75">
      <c r="K183" s="751"/>
    </row>
    <row r="184" spans="3:11" ht="12.75">
      <c r="C184" s="731"/>
      <c r="D184" s="732"/>
      <c r="E184" s="732"/>
      <c r="F184" s="733"/>
      <c r="G184" s="732"/>
      <c r="H184" s="732"/>
      <c r="I184" s="732"/>
      <c r="J184" s="731"/>
      <c r="K184" s="732"/>
    </row>
    <row r="185" spans="3:10" ht="12.75">
      <c r="C185" s="732"/>
      <c r="D185" s="732"/>
      <c r="E185" s="732"/>
      <c r="F185" s="733"/>
      <c r="G185" s="732"/>
      <c r="H185" s="732"/>
      <c r="I185" s="732"/>
      <c r="J185" s="732"/>
    </row>
    <row r="186" spans="3:10" ht="12.75">
      <c r="C186" s="731"/>
      <c r="D186" s="731"/>
      <c r="E186" s="732"/>
      <c r="F186" s="742"/>
      <c r="G186" s="742"/>
      <c r="H186" s="751"/>
      <c r="I186" s="743"/>
      <c r="J186" s="751"/>
    </row>
    <row r="187" spans="3:10" ht="12.75">
      <c r="C187" s="731"/>
      <c r="D187" s="732"/>
      <c r="E187" s="732"/>
      <c r="F187" s="751"/>
      <c r="G187" s="742"/>
      <c r="H187" s="751"/>
      <c r="I187" s="743"/>
      <c r="J187" s="751"/>
    </row>
    <row r="188" spans="3:11" ht="12.75">
      <c r="C188" s="731"/>
      <c r="D188" s="732"/>
      <c r="E188" s="732"/>
      <c r="F188" s="751"/>
      <c r="G188" s="742"/>
      <c r="H188" s="751"/>
      <c r="I188" s="743"/>
      <c r="J188" s="751"/>
      <c r="K188" s="732"/>
    </row>
    <row r="189" spans="3:11" ht="12.75">
      <c r="C189" s="731"/>
      <c r="D189" s="731"/>
      <c r="E189" s="732"/>
      <c r="F189" s="751"/>
      <c r="G189" s="742"/>
      <c r="H189" s="751"/>
      <c r="I189" s="743"/>
      <c r="J189" s="751"/>
      <c r="K189" s="732"/>
    </row>
    <row r="190" spans="3:11" ht="12.75">
      <c r="C190" s="731"/>
      <c r="D190" s="731"/>
      <c r="E190" s="732"/>
      <c r="F190" s="751"/>
      <c r="G190" s="742"/>
      <c r="H190" s="742"/>
      <c r="I190" s="743"/>
      <c r="J190" s="751"/>
      <c r="K190" s="732"/>
    </row>
    <row r="191" spans="4:12" ht="12.75">
      <c r="D191" s="732"/>
      <c r="E191" s="754"/>
      <c r="F191" s="742"/>
      <c r="G191" s="750"/>
      <c r="H191" s="742"/>
      <c r="I191" s="750"/>
      <c r="J191" s="751"/>
      <c r="K191" s="732"/>
      <c r="L191" s="732"/>
    </row>
    <row r="192" spans="6:11" ht="12.75">
      <c r="F192" s="743"/>
      <c r="G192" s="742"/>
      <c r="H192" s="738"/>
      <c r="I192" s="743"/>
      <c r="J192" s="749"/>
      <c r="K192" s="732"/>
    </row>
    <row r="193" spans="3:11" ht="12.75">
      <c r="C193" s="735"/>
      <c r="F193" s="746"/>
      <c r="G193" s="746"/>
      <c r="H193" s="755"/>
      <c r="I193" s="746"/>
      <c r="K193" s="751"/>
    </row>
    <row r="194" spans="3:11" ht="12.75">
      <c r="C194" s="715"/>
      <c r="D194" s="625"/>
      <c r="E194" s="626"/>
      <c r="F194" s="627"/>
      <c r="G194" s="627"/>
      <c r="H194" s="627"/>
      <c r="I194" s="627"/>
      <c r="J194" s="624"/>
      <c r="K194" s="749"/>
    </row>
    <row r="195" spans="2:10" ht="12.75">
      <c r="B195" s="603"/>
      <c r="C195" s="625"/>
      <c r="D195" s="625"/>
      <c r="E195" s="626"/>
      <c r="F195" s="627"/>
      <c r="G195" s="627"/>
      <c r="H195" s="627"/>
      <c r="I195" s="627"/>
      <c r="J195" s="624"/>
    </row>
    <row r="196" spans="2:11" ht="12.75">
      <c r="B196" s="603"/>
      <c r="C196" s="625"/>
      <c r="D196" s="625"/>
      <c r="E196" s="626"/>
      <c r="F196" s="627"/>
      <c r="G196" s="627"/>
      <c r="H196" s="627"/>
      <c r="I196" s="627"/>
      <c r="J196" s="624"/>
      <c r="K196" s="624"/>
    </row>
    <row r="197" spans="2:11" ht="12.75">
      <c r="B197" s="603"/>
      <c r="C197" s="625"/>
      <c r="D197" s="625"/>
      <c r="E197" s="626"/>
      <c r="F197" s="627"/>
      <c r="G197" s="627"/>
      <c r="H197" s="627"/>
      <c r="I197" s="627"/>
      <c r="J197" s="624"/>
      <c r="K197" s="624"/>
    </row>
    <row r="198" spans="2:11" ht="12.75">
      <c r="B198" s="603"/>
      <c r="C198" s="625"/>
      <c r="D198" s="625"/>
      <c r="E198" s="626"/>
      <c r="F198" s="627"/>
      <c r="G198" s="627"/>
      <c r="H198" s="627"/>
      <c r="I198" s="627"/>
      <c r="J198" s="624"/>
      <c r="K198" s="624"/>
    </row>
    <row r="199" spans="2:11" ht="12.75">
      <c r="B199" s="603"/>
      <c r="C199" s="625"/>
      <c r="D199" s="625"/>
      <c r="E199" s="626"/>
      <c r="F199" s="627"/>
      <c r="G199" s="627"/>
      <c r="H199" s="627"/>
      <c r="I199" s="627"/>
      <c r="J199" s="624"/>
      <c r="K199" s="624"/>
    </row>
    <row r="200" spans="2:11" ht="12.75">
      <c r="B200" s="603"/>
      <c r="C200" s="625"/>
      <c r="D200" s="625"/>
      <c r="E200" s="626"/>
      <c r="F200" s="627"/>
      <c r="G200" s="627"/>
      <c r="H200" s="627"/>
      <c r="I200" s="627"/>
      <c r="J200" s="624"/>
      <c r="K200" s="624"/>
    </row>
    <row r="201" spans="2:12" ht="12.75">
      <c r="B201" s="603"/>
      <c r="C201" s="625"/>
      <c r="D201" s="625"/>
      <c r="E201" s="626"/>
      <c r="F201" s="627"/>
      <c r="G201" s="627"/>
      <c r="H201" s="627"/>
      <c r="I201" s="627"/>
      <c r="J201" s="624"/>
      <c r="K201" s="624"/>
      <c r="L201" s="732"/>
    </row>
    <row r="202" spans="3:11" ht="12.75">
      <c r="C202" s="625"/>
      <c r="D202" s="625"/>
      <c r="E202" s="626"/>
      <c r="F202" s="627"/>
      <c r="G202" s="750"/>
      <c r="H202" s="627"/>
      <c r="I202" s="750"/>
      <c r="J202" s="624"/>
      <c r="K202" s="624"/>
    </row>
    <row r="203" spans="3:12" ht="12.75">
      <c r="C203" s="735"/>
      <c r="F203" s="749"/>
      <c r="G203" s="749"/>
      <c r="H203" s="738"/>
      <c r="I203" s="749"/>
      <c r="J203" s="743"/>
      <c r="K203" s="624"/>
      <c r="L203" s="736"/>
    </row>
    <row r="204" spans="3:12" ht="12.75">
      <c r="C204" s="735"/>
      <c r="D204" s="732"/>
      <c r="E204" s="732"/>
      <c r="F204" s="751"/>
      <c r="G204" s="751"/>
      <c r="H204" s="751"/>
      <c r="I204" s="751"/>
      <c r="J204" s="732"/>
      <c r="K204" s="624"/>
      <c r="L204" s="736"/>
    </row>
    <row r="205" spans="2:12" ht="12.75">
      <c r="B205" s="603"/>
      <c r="C205" s="731"/>
      <c r="D205" s="732"/>
      <c r="E205" s="732"/>
      <c r="F205" s="751"/>
      <c r="G205" s="742"/>
      <c r="H205" s="751"/>
      <c r="I205" s="743"/>
      <c r="J205" s="732"/>
      <c r="L205" s="736"/>
    </row>
    <row r="206" spans="2:12" ht="12.75">
      <c r="B206" s="603"/>
      <c r="C206" s="731"/>
      <c r="D206" s="732"/>
      <c r="E206" s="732"/>
      <c r="F206" s="751"/>
      <c r="G206" s="742"/>
      <c r="H206" s="751"/>
      <c r="I206" s="743"/>
      <c r="J206" s="732"/>
      <c r="K206" s="743"/>
      <c r="L206" s="736"/>
    </row>
    <row r="207" spans="2:11" ht="12.75">
      <c r="B207" s="603"/>
      <c r="C207" s="731"/>
      <c r="D207" s="732"/>
      <c r="E207" s="732"/>
      <c r="F207" s="751"/>
      <c r="G207" s="742"/>
      <c r="H207" s="751"/>
      <c r="I207" s="743"/>
      <c r="J207" s="732"/>
      <c r="K207" s="743"/>
    </row>
    <row r="208" spans="2:11" ht="12.75">
      <c r="B208" s="603"/>
      <c r="D208" s="731"/>
      <c r="E208" s="731"/>
      <c r="F208" s="743"/>
      <c r="G208" s="742"/>
      <c r="H208" s="743"/>
      <c r="I208" s="743"/>
      <c r="J208" s="743"/>
      <c r="K208" s="743"/>
    </row>
    <row r="209" spans="2:12" ht="12.75">
      <c r="B209" s="603"/>
      <c r="D209" s="731"/>
      <c r="E209" s="731"/>
      <c r="F209" s="743"/>
      <c r="G209" s="742"/>
      <c r="H209" s="743"/>
      <c r="I209" s="743"/>
      <c r="J209" s="743"/>
      <c r="K209" s="743"/>
      <c r="L209" s="736"/>
    </row>
    <row r="210" spans="2:11" ht="12.75">
      <c r="B210" s="603"/>
      <c r="D210" s="731"/>
      <c r="E210" s="731"/>
      <c r="F210" s="743"/>
      <c r="G210" s="742"/>
      <c r="H210" s="743"/>
      <c r="I210" s="743"/>
      <c r="J210" s="743"/>
      <c r="K210" s="743"/>
    </row>
    <row r="211" spans="2:11" ht="12.75">
      <c r="B211" s="603"/>
      <c r="D211" s="731"/>
      <c r="E211" s="731"/>
      <c r="F211" s="743"/>
      <c r="G211" s="742"/>
      <c r="H211" s="743"/>
      <c r="I211" s="743"/>
      <c r="J211" s="743"/>
      <c r="K211" s="743"/>
    </row>
    <row r="212" spans="2:11" ht="12.75">
      <c r="B212" s="603"/>
      <c r="D212" s="731"/>
      <c r="E212" s="731"/>
      <c r="F212" s="743"/>
      <c r="G212" s="742"/>
      <c r="H212" s="743"/>
      <c r="I212" s="743"/>
      <c r="J212" s="743"/>
      <c r="K212" s="743"/>
    </row>
    <row r="213" spans="2:11" ht="12.75">
      <c r="B213" s="603"/>
      <c r="D213" s="731"/>
      <c r="E213" s="731"/>
      <c r="F213" s="743"/>
      <c r="G213" s="742"/>
      <c r="H213" s="743"/>
      <c r="I213" s="743"/>
      <c r="J213" s="743"/>
      <c r="K213" s="743"/>
    </row>
    <row r="214" spans="2:12" ht="12.75">
      <c r="B214" s="603"/>
      <c r="D214" s="731"/>
      <c r="E214" s="731"/>
      <c r="F214" s="743"/>
      <c r="G214" s="742"/>
      <c r="H214" s="743"/>
      <c r="I214" s="743"/>
      <c r="J214" s="743"/>
      <c r="K214" s="743"/>
      <c r="L214" s="749"/>
    </row>
    <row r="215" spans="2:12" ht="12.75">
      <c r="B215" s="603"/>
      <c r="D215" s="731"/>
      <c r="E215" s="731"/>
      <c r="F215" s="743"/>
      <c r="G215" s="742"/>
      <c r="H215" s="743"/>
      <c r="I215" s="743"/>
      <c r="J215" s="743"/>
      <c r="K215" s="743"/>
      <c r="L215" s="749"/>
    </row>
    <row r="216" spans="2:12" ht="12.75">
      <c r="B216" s="603"/>
      <c r="D216" s="731"/>
      <c r="E216" s="731"/>
      <c r="F216" s="743"/>
      <c r="G216" s="742"/>
      <c r="H216" s="743"/>
      <c r="I216" s="743"/>
      <c r="J216" s="743"/>
      <c r="K216" s="743"/>
      <c r="L216" s="749"/>
    </row>
    <row r="217" spans="2:12" ht="12.75">
      <c r="B217" s="603"/>
      <c r="D217" s="731"/>
      <c r="E217" s="731"/>
      <c r="F217" s="743"/>
      <c r="G217" s="742"/>
      <c r="H217" s="743"/>
      <c r="I217" s="743"/>
      <c r="J217" s="743"/>
      <c r="K217" s="743"/>
      <c r="L217" s="749"/>
    </row>
    <row r="218" spans="2:12" ht="12.75">
      <c r="B218" s="603"/>
      <c r="D218" s="731"/>
      <c r="E218" s="731"/>
      <c r="F218" s="743"/>
      <c r="G218" s="742"/>
      <c r="H218" s="743"/>
      <c r="I218" s="743"/>
      <c r="J218" s="743"/>
      <c r="K218" s="743"/>
      <c r="L218" s="749"/>
    </row>
    <row r="219" spans="11:12" ht="12.75">
      <c r="K219" s="743"/>
      <c r="L219" s="749"/>
    </row>
    <row r="220" spans="3:12" ht="12.75">
      <c r="C220" s="731"/>
      <c r="D220" s="732"/>
      <c r="E220" s="732"/>
      <c r="F220" s="733"/>
      <c r="G220" s="732"/>
      <c r="H220" s="732"/>
      <c r="I220" s="732"/>
      <c r="J220" s="731"/>
      <c r="K220" s="743"/>
      <c r="L220" s="749"/>
    </row>
    <row r="221" spans="3:12" ht="12.75">
      <c r="C221" s="732"/>
      <c r="D221" s="732"/>
      <c r="E221" s="732"/>
      <c r="F221" s="733"/>
      <c r="G221" s="732"/>
      <c r="H221" s="732"/>
      <c r="I221" s="732"/>
      <c r="J221" s="732"/>
      <c r="K221" s="743"/>
      <c r="L221" s="749"/>
    </row>
    <row r="222" spans="2:12" ht="12.75">
      <c r="B222" s="603"/>
      <c r="D222" s="731"/>
      <c r="E222" s="731"/>
      <c r="F222" s="743"/>
      <c r="G222" s="742"/>
      <c r="H222" s="743"/>
      <c r="I222" s="743"/>
      <c r="J222" s="743"/>
      <c r="K222" s="743"/>
      <c r="L222" s="749"/>
    </row>
    <row r="223" spans="2:12" ht="12.75">
      <c r="B223" s="603"/>
      <c r="D223" s="731"/>
      <c r="E223" s="731"/>
      <c r="F223" s="743"/>
      <c r="G223" s="742"/>
      <c r="H223" s="743"/>
      <c r="I223" s="743"/>
      <c r="J223" s="743"/>
      <c r="K223" s="743"/>
      <c r="L223" s="749"/>
    </row>
    <row r="224" spans="2:12" ht="12.75">
      <c r="B224" s="603"/>
      <c r="D224" s="731"/>
      <c r="E224" s="731"/>
      <c r="F224" s="743"/>
      <c r="G224" s="742"/>
      <c r="H224" s="743"/>
      <c r="I224" s="743"/>
      <c r="J224" s="743"/>
      <c r="K224" s="743"/>
      <c r="L224" s="749"/>
    </row>
    <row r="225" spans="2:12" ht="12.75">
      <c r="B225" s="603"/>
      <c r="D225" s="731"/>
      <c r="E225" s="731"/>
      <c r="F225" s="743"/>
      <c r="G225" s="742"/>
      <c r="H225" s="743"/>
      <c r="I225" s="743"/>
      <c r="J225" s="743"/>
      <c r="K225" s="743"/>
      <c r="L225" s="749"/>
    </row>
    <row r="226" spans="2:12" ht="12.75">
      <c r="B226" s="603"/>
      <c r="D226" s="731"/>
      <c r="E226" s="731"/>
      <c r="F226" s="743"/>
      <c r="G226" s="742"/>
      <c r="H226" s="743"/>
      <c r="I226" s="743"/>
      <c r="J226" s="743"/>
      <c r="K226" s="743"/>
      <c r="L226" s="749"/>
    </row>
    <row r="227" spans="2:12" ht="12.75">
      <c r="B227" s="603"/>
      <c r="D227" s="731"/>
      <c r="E227" s="731"/>
      <c r="F227" s="743"/>
      <c r="G227" s="742"/>
      <c r="H227" s="743"/>
      <c r="I227" s="743"/>
      <c r="J227" s="743"/>
      <c r="K227" s="743"/>
      <c r="L227" s="749"/>
    </row>
    <row r="228" spans="2:12" ht="12.75">
      <c r="B228" s="603"/>
      <c r="D228" s="731"/>
      <c r="E228" s="731"/>
      <c r="F228" s="743"/>
      <c r="G228" s="742"/>
      <c r="H228" s="743"/>
      <c r="I228" s="743"/>
      <c r="J228" s="743"/>
      <c r="K228" s="743"/>
      <c r="L228" s="749"/>
    </row>
    <row r="229" spans="2:12" ht="12.75">
      <c r="B229" s="603"/>
      <c r="D229" s="731"/>
      <c r="E229" s="731"/>
      <c r="F229" s="743"/>
      <c r="G229" s="742"/>
      <c r="H229" s="743"/>
      <c r="I229" s="743"/>
      <c r="J229" s="743"/>
      <c r="K229" s="743"/>
      <c r="L229" s="749"/>
    </row>
    <row r="230" spans="2:12" ht="12.75">
      <c r="B230" s="603"/>
      <c r="D230" s="731"/>
      <c r="E230" s="731"/>
      <c r="F230" s="743"/>
      <c r="G230" s="742"/>
      <c r="H230" s="743"/>
      <c r="I230" s="743"/>
      <c r="J230" s="743"/>
      <c r="K230" s="743"/>
      <c r="L230" s="749"/>
    </row>
    <row r="231" spans="2:12" ht="12.75">
      <c r="B231" s="603"/>
      <c r="D231" s="731"/>
      <c r="E231" s="731"/>
      <c r="F231" s="743"/>
      <c r="G231" s="742"/>
      <c r="H231" s="743"/>
      <c r="I231" s="743"/>
      <c r="J231" s="743"/>
      <c r="K231" s="743"/>
      <c r="L231" s="749"/>
    </row>
    <row r="232" spans="2:12" ht="12.75">
      <c r="B232" s="603"/>
      <c r="D232" s="731"/>
      <c r="E232" s="731"/>
      <c r="F232" s="743"/>
      <c r="G232" s="742"/>
      <c r="H232" s="743"/>
      <c r="I232" s="743"/>
      <c r="J232" s="743"/>
      <c r="K232" s="743"/>
      <c r="L232" s="749"/>
    </row>
    <row r="233" spans="2:12" ht="12.75">
      <c r="B233" s="603"/>
      <c r="D233" s="731"/>
      <c r="E233" s="731"/>
      <c r="F233" s="743"/>
      <c r="G233" s="742"/>
      <c r="H233" s="743"/>
      <c r="I233" s="743"/>
      <c r="J233" s="743"/>
      <c r="K233" s="743"/>
      <c r="L233" s="749"/>
    </row>
    <row r="234" spans="2:12" ht="12.75">
      <c r="B234" s="603"/>
      <c r="D234" s="731"/>
      <c r="E234" s="731"/>
      <c r="F234" s="743"/>
      <c r="G234" s="742"/>
      <c r="H234" s="743"/>
      <c r="I234" s="743"/>
      <c r="J234" s="743"/>
      <c r="K234" s="743"/>
      <c r="L234" s="749"/>
    </row>
    <row r="235" spans="2:12" ht="12.75">
      <c r="B235" s="603"/>
      <c r="D235" s="731"/>
      <c r="E235" s="731"/>
      <c r="F235" s="743"/>
      <c r="G235" s="742"/>
      <c r="H235" s="743"/>
      <c r="I235" s="743"/>
      <c r="J235" s="743"/>
      <c r="K235" s="743"/>
      <c r="L235" s="749"/>
    </row>
    <row r="236" spans="2:12" ht="12.75">
      <c r="B236" s="603"/>
      <c r="D236" s="731"/>
      <c r="E236" s="731"/>
      <c r="F236" s="743"/>
      <c r="G236" s="742"/>
      <c r="H236" s="743"/>
      <c r="I236" s="743"/>
      <c r="J236" s="743"/>
      <c r="K236" s="743"/>
      <c r="L236" s="749"/>
    </row>
    <row r="237" spans="2:12" ht="12.75">
      <c r="B237" s="603"/>
      <c r="D237" s="731"/>
      <c r="E237" s="731"/>
      <c r="F237" s="743"/>
      <c r="G237" s="742"/>
      <c r="H237" s="743"/>
      <c r="I237" s="743"/>
      <c r="J237" s="743"/>
      <c r="K237" s="743"/>
      <c r="L237" s="749"/>
    </row>
    <row r="238" spans="2:12" ht="12.75">
      <c r="B238" s="603"/>
      <c r="D238" s="731"/>
      <c r="E238" s="731"/>
      <c r="F238" s="743"/>
      <c r="G238" s="742"/>
      <c r="H238" s="743"/>
      <c r="I238" s="743"/>
      <c r="J238" s="743"/>
      <c r="K238" s="743"/>
      <c r="L238" s="749"/>
    </row>
    <row r="239" spans="2:12" ht="12.75">
      <c r="B239" s="603"/>
      <c r="D239" s="731"/>
      <c r="E239" s="731"/>
      <c r="F239" s="743"/>
      <c r="G239" s="742"/>
      <c r="H239" s="743"/>
      <c r="I239" s="743"/>
      <c r="J239" s="743"/>
      <c r="K239" s="743"/>
      <c r="L239" s="749"/>
    </row>
    <row r="240" spans="2:12" ht="12.75">
      <c r="B240" s="603"/>
      <c r="D240" s="731"/>
      <c r="E240" s="731"/>
      <c r="F240" s="743"/>
      <c r="G240" s="742"/>
      <c r="H240" s="743"/>
      <c r="I240" s="743"/>
      <c r="J240" s="743"/>
      <c r="K240" s="743"/>
      <c r="L240" s="749"/>
    </row>
    <row r="241" spans="2:12" ht="12.75">
      <c r="B241" s="603"/>
      <c r="D241" s="731"/>
      <c r="E241" s="731"/>
      <c r="F241" s="743"/>
      <c r="G241" s="742"/>
      <c r="H241" s="743"/>
      <c r="I241" s="743"/>
      <c r="J241" s="743"/>
      <c r="K241" s="743"/>
      <c r="L241" s="749"/>
    </row>
    <row r="242" spans="2:12" ht="12.75">
      <c r="B242" s="603"/>
      <c r="D242" s="731"/>
      <c r="E242" s="731"/>
      <c r="F242" s="743"/>
      <c r="G242" s="742"/>
      <c r="H242" s="743"/>
      <c r="I242" s="743"/>
      <c r="J242" s="743"/>
      <c r="K242" s="743"/>
      <c r="L242" s="749"/>
    </row>
    <row r="243" spans="2:12" ht="12.75">
      <c r="B243" s="603"/>
      <c r="D243" s="731"/>
      <c r="E243" s="731"/>
      <c r="F243" s="743"/>
      <c r="G243" s="742"/>
      <c r="H243" s="743"/>
      <c r="I243" s="743"/>
      <c r="J243" s="743"/>
      <c r="K243" s="743"/>
      <c r="L243" s="749"/>
    </row>
    <row r="244" spans="2:12" ht="12.75">
      <c r="B244" s="603"/>
      <c r="D244" s="731"/>
      <c r="E244" s="731"/>
      <c r="F244" s="743"/>
      <c r="G244" s="742"/>
      <c r="H244" s="743"/>
      <c r="I244" s="743"/>
      <c r="J244" s="743"/>
      <c r="K244" s="743"/>
      <c r="L244" s="749"/>
    </row>
    <row r="245" spans="2:12" ht="12.75">
      <c r="B245" s="603"/>
      <c r="D245" s="731"/>
      <c r="E245" s="731"/>
      <c r="F245" s="743"/>
      <c r="G245" s="742"/>
      <c r="H245" s="743"/>
      <c r="I245" s="743"/>
      <c r="J245" s="743"/>
      <c r="K245" s="743"/>
      <c r="L245" s="749"/>
    </row>
    <row r="246" spans="2:12" ht="12.75">
      <c r="B246" s="603"/>
      <c r="D246" s="731"/>
      <c r="E246" s="731"/>
      <c r="F246" s="743"/>
      <c r="G246" s="742"/>
      <c r="H246" s="743"/>
      <c r="I246" s="743"/>
      <c r="J246" s="743"/>
      <c r="K246" s="743"/>
      <c r="L246" s="749"/>
    </row>
    <row r="247" spans="2:12" ht="12.75">
      <c r="B247" s="603"/>
      <c r="D247" s="731"/>
      <c r="E247" s="731"/>
      <c r="F247" s="743"/>
      <c r="G247" s="742"/>
      <c r="H247" s="743"/>
      <c r="I247" s="743"/>
      <c r="J247" s="743"/>
      <c r="K247" s="743"/>
      <c r="L247" s="749"/>
    </row>
    <row r="248" spans="2:12" ht="12.75">
      <c r="B248" s="603"/>
      <c r="D248" s="731"/>
      <c r="E248" s="731"/>
      <c r="F248" s="743"/>
      <c r="G248" s="742"/>
      <c r="H248" s="743"/>
      <c r="I248" s="743"/>
      <c r="J248" s="743"/>
      <c r="K248" s="743"/>
      <c r="L248" s="749"/>
    </row>
    <row r="249" spans="2:12" ht="12.75">
      <c r="B249" s="603"/>
      <c r="D249" s="731"/>
      <c r="E249" s="731"/>
      <c r="F249" s="743"/>
      <c r="G249" s="742"/>
      <c r="H249" s="743"/>
      <c r="I249" s="743"/>
      <c r="J249" s="743"/>
      <c r="K249" s="743"/>
      <c r="L249" s="749"/>
    </row>
    <row r="250" spans="2:12" ht="12.75">
      <c r="B250" s="603"/>
      <c r="C250" s="731"/>
      <c r="D250" s="732"/>
      <c r="E250" s="732"/>
      <c r="F250" s="751"/>
      <c r="G250" s="742"/>
      <c r="H250" s="751"/>
      <c r="I250" s="743"/>
      <c r="J250" s="732"/>
      <c r="K250" s="743"/>
      <c r="L250" s="749"/>
    </row>
    <row r="251" spans="2:12" ht="12.75">
      <c r="B251" s="603"/>
      <c r="C251" s="734"/>
      <c r="F251" s="749"/>
      <c r="G251" s="738"/>
      <c r="H251" s="743"/>
      <c r="I251" s="738"/>
      <c r="J251" s="749"/>
      <c r="K251" s="743"/>
      <c r="L251" s="749"/>
    </row>
    <row r="252" spans="6:12" ht="12.75">
      <c r="F252" s="743"/>
      <c r="G252" s="747"/>
      <c r="H252" s="738"/>
      <c r="I252" s="747"/>
      <c r="J252" s="743"/>
      <c r="K252" s="743"/>
      <c r="L252" s="749"/>
    </row>
    <row r="253" spans="6:12" ht="12.75">
      <c r="F253" s="743"/>
      <c r="G253" s="747"/>
      <c r="H253" s="738"/>
      <c r="I253" s="747"/>
      <c r="J253" s="743"/>
      <c r="K253" s="749"/>
      <c r="L253" s="749"/>
    </row>
    <row r="254" spans="6:12" ht="12.75">
      <c r="F254" s="743"/>
      <c r="G254" s="747"/>
      <c r="H254" s="738"/>
      <c r="I254" s="747"/>
      <c r="J254" s="743"/>
      <c r="K254" s="743"/>
      <c r="L254" s="749"/>
    </row>
    <row r="255" spans="11:12" ht="12.75">
      <c r="K255" s="743"/>
      <c r="L255" s="749"/>
    </row>
    <row r="256" spans="3:12" ht="12.75">
      <c r="C256" s="731"/>
      <c r="D256" s="732"/>
      <c r="E256" s="732"/>
      <c r="F256" s="733"/>
      <c r="G256" s="732"/>
      <c r="H256" s="732"/>
      <c r="I256" s="732"/>
      <c r="J256" s="731"/>
      <c r="K256" s="743"/>
      <c r="L256" s="749"/>
    </row>
    <row r="257" spans="3:12" ht="12.75">
      <c r="C257" s="732"/>
      <c r="D257" s="732"/>
      <c r="E257" s="732"/>
      <c r="F257" s="733"/>
      <c r="G257" s="732"/>
      <c r="H257" s="732"/>
      <c r="I257" s="732"/>
      <c r="J257" s="732"/>
      <c r="K257" s="743"/>
      <c r="L257" s="749"/>
    </row>
    <row r="258" spans="3:12" ht="12.75">
      <c r="C258" s="734"/>
      <c r="D258" s="732"/>
      <c r="E258" s="732"/>
      <c r="F258" s="733"/>
      <c r="G258" s="732"/>
      <c r="H258" s="751"/>
      <c r="I258" s="751"/>
      <c r="J258" s="753"/>
      <c r="K258" s="743"/>
      <c r="L258" s="749"/>
    </row>
    <row r="259" spans="3:12" ht="12.75">
      <c r="C259" s="734"/>
      <c r="D259" s="732"/>
      <c r="E259" s="732"/>
      <c r="F259" s="733"/>
      <c r="G259" s="732"/>
      <c r="H259" s="751"/>
      <c r="I259" s="751"/>
      <c r="J259" s="753"/>
      <c r="K259" s="743"/>
      <c r="L259" s="749"/>
    </row>
    <row r="260" spans="3:12" ht="12.75">
      <c r="C260" s="734"/>
      <c r="D260" s="732"/>
      <c r="E260" s="732"/>
      <c r="F260" s="733"/>
      <c r="G260" s="732"/>
      <c r="H260" s="751"/>
      <c r="I260" s="751"/>
      <c r="J260" s="753"/>
      <c r="K260" s="751"/>
      <c r="L260" s="749"/>
    </row>
    <row r="261" spans="2:12" ht="12.75">
      <c r="B261" s="603"/>
      <c r="C261" s="625"/>
      <c r="D261" s="628"/>
      <c r="E261" s="629"/>
      <c r="F261" s="630"/>
      <c r="G261" s="742"/>
      <c r="H261" s="630"/>
      <c r="I261" s="743"/>
      <c r="J261" s="611"/>
      <c r="K261" s="751"/>
      <c r="L261" s="736"/>
    </row>
    <row r="262" spans="2:11" ht="12.75">
      <c r="B262" s="603"/>
      <c r="C262" s="625"/>
      <c r="D262" s="628"/>
      <c r="E262" s="629"/>
      <c r="F262" s="630"/>
      <c r="G262" s="742"/>
      <c r="H262" s="630"/>
      <c r="I262" s="743"/>
      <c r="J262" s="611"/>
      <c r="K262" s="751"/>
    </row>
    <row r="263" spans="2:11" ht="12.75">
      <c r="B263" s="603"/>
      <c r="C263" s="625"/>
      <c r="D263" s="628"/>
      <c r="E263" s="629"/>
      <c r="F263" s="630"/>
      <c r="G263" s="742"/>
      <c r="H263" s="630"/>
      <c r="I263" s="743"/>
      <c r="J263" s="611"/>
      <c r="K263" s="611"/>
    </row>
    <row r="264" spans="2:11" ht="12.75">
      <c r="B264" s="603"/>
      <c r="C264" s="625"/>
      <c r="D264" s="628"/>
      <c r="E264" s="629"/>
      <c r="F264" s="630"/>
      <c r="G264" s="742"/>
      <c r="H264" s="630"/>
      <c r="I264" s="743"/>
      <c r="J264" s="611"/>
      <c r="K264" s="611"/>
    </row>
    <row r="265" spans="3:11" ht="12.75">
      <c r="C265" s="731"/>
      <c r="D265" s="732"/>
      <c r="E265" s="753"/>
      <c r="F265" s="751"/>
      <c r="G265" s="742"/>
      <c r="H265" s="751"/>
      <c r="I265" s="743"/>
      <c r="J265" s="751"/>
      <c r="K265" s="611"/>
    </row>
    <row r="266" spans="3:11" ht="12.75">
      <c r="C266" s="731"/>
      <c r="D266" s="732"/>
      <c r="E266" s="753"/>
      <c r="F266" s="751"/>
      <c r="G266" s="742"/>
      <c r="H266" s="751"/>
      <c r="I266" s="743"/>
      <c r="J266" s="751"/>
      <c r="K266" s="611"/>
    </row>
    <row r="267" spans="3:11" ht="12.75">
      <c r="C267" s="731"/>
      <c r="D267" s="732"/>
      <c r="E267" s="732"/>
      <c r="F267" s="742"/>
      <c r="G267" s="742"/>
      <c r="H267" s="742"/>
      <c r="I267" s="743"/>
      <c r="J267" s="732"/>
      <c r="K267" s="732"/>
    </row>
    <row r="268" spans="3:15" ht="12.75">
      <c r="C268" s="731"/>
      <c r="D268" s="732"/>
      <c r="E268" s="732"/>
      <c r="F268" s="742"/>
      <c r="G268" s="742"/>
      <c r="H268" s="742"/>
      <c r="I268" s="743"/>
      <c r="J268" s="732"/>
      <c r="K268" s="732"/>
      <c r="L268" s="732"/>
      <c r="M268" s="732"/>
      <c r="N268" s="732"/>
      <c r="O268" s="732"/>
    </row>
    <row r="269" spans="3:15" ht="12.75">
      <c r="C269" s="731"/>
      <c r="D269" s="732"/>
      <c r="E269" s="732"/>
      <c r="F269" s="742"/>
      <c r="G269" s="742"/>
      <c r="H269" s="742"/>
      <c r="I269" s="743"/>
      <c r="J269" s="732"/>
      <c r="K269" s="732"/>
      <c r="L269" s="732"/>
      <c r="M269" s="732"/>
      <c r="N269" s="732"/>
      <c r="O269" s="732"/>
    </row>
    <row r="270" spans="3:15" ht="12.75">
      <c r="C270" s="731"/>
      <c r="D270" s="732"/>
      <c r="E270" s="732"/>
      <c r="F270" s="742"/>
      <c r="G270" s="742"/>
      <c r="H270" s="742"/>
      <c r="I270" s="743"/>
      <c r="J270" s="732"/>
      <c r="K270" s="732"/>
      <c r="L270" s="732"/>
      <c r="M270" s="732"/>
      <c r="N270" s="732"/>
      <c r="O270" s="732"/>
    </row>
    <row r="271" spans="1:15" ht="12.75">
      <c r="A271" s="731"/>
      <c r="B271" s="732"/>
      <c r="C271" s="756"/>
      <c r="D271" s="756"/>
      <c r="E271" s="756"/>
      <c r="F271" s="757"/>
      <c r="G271" s="758"/>
      <c r="H271" s="757"/>
      <c r="I271" s="758"/>
      <c r="J271" s="751"/>
      <c r="K271" s="732"/>
      <c r="M271" s="732"/>
      <c r="N271" s="732"/>
      <c r="O271" s="732"/>
    </row>
    <row r="272" spans="1:15" ht="12.75">
      <c r="A272" s="731"/>
      <c r="C272" s="759"/>
      <c r="D272" s="759"/>
      <c r="E272" s="756"/>
      <c r="F272" s="742"/>
      <c r="G272" s="742"/>
      <c r="H272" s="742"/>
      <c r="I272" s="743"/>
      <c r="J272" s="732"/>
      <c r="K272" s="732"/>
      <c r="L272" s="736"/>
      <c r="O272" s="732"/>
    </row>
    <row r="273" spans="1:15" ht="12.75">
      <c r="A273" s="731"/>
      <c r="C273" s="759"/>
      <c r="D273" s="759"/>
      <c r="E273" s="756"/>
      <c r="F273" s="742"/>
      <c r="G273" s="742"/>
      <c r="H273" s="742"/>
      <c r="I273" s="743"/>
      <c r="J273" s="732"/>
      <c r="K273" s="751"/>
      <c r="L273" s="736"/>
      <c r="M273" s="732"/>
      <c r="N273" s="732"/>
      <c r="O273" s="732"/>
    </row>
    <row r="274" spans="1:15" ht="12.75">
      <c r="A274" s="731"/>
      <c r="C274" s="759"/>
      <c r="D274" s="759"/>
      <c r="E274" s="732"/>
      <c r="F274" s="742"/>
      <c r="G274" s="742"/>
      <c r="H274" s="742"/>
      <c r="I274" s="743"/>
      <c r="J274" s="732"/>
      <c r="K274" s="732"/>
      <c r="M274" s="732"/>
      <c r="N274" s="732"/>
      <c r="O274" s="732"/>
    </row>
    <row r="275" spans="1:15" ht="12.75">
      <c r="A275" s="731"/>
      <c r="C275" s="759"/>
      <c r="D275" s="759"/>
      <c r="E275" s="732"/>
      <c r="F275" s="742"/>
      <c r="G275" s="742"/>
      <c r="H275" s="742"/>
      <c r="I275" s="743"/>
      <c r="J275" s="732"/>
      <c r="K275" s="732"/>
      <c r="L275" s="732"/>
      <c r="M275" s="732"/>
      <c r="N275" s="732"/>
      <c r="O275" s="732"/>
    </row>
    <row r="276" spans="1:15" ht="12.75">
      <c r="A276" s="731"/>
      <c r="C276" s="759"/>
      <c r="D276" s="759"/>
      <c r="E276" s="732"/>
      <c r="F276" s="742"/>
      <c r="G276" s="742"/>
      <c r="H276" s="742"/>
      <c r="I276" s="743"/>
      <c r="J276" s="732"/>
      <c r="K276" s="732"/>
      <c r="L276" s="732"/>
      <c r="M276" s="732"/>
      <c r="N276" s="732"/>
      <c r="O276" s="732"/>
    </row>
    <row r="277" spans="1:15" ht="12.75">
      <c r="A277" s="731"/>
      <c r="C277" s="759"/>
      <c r="D277" s="759"/>
      <c r="E277" s="732"/>
      <c r="F277" s="742"/>
      <c r="G277" s="742"/>
      <c r="H277" s="742"/>
      <c r="I277" s="743"/>
      <c r="J277" s="732"/>
      <c r="K277" s="732"/>
      <c r="L277" s="732"/>
      <c r="M277" s="732"/>
      <c r="N277" s="732"/>
      <c r="O277" s="732"/>
    </row>
    <row r="278" spans="3:15" ht="12.75">
      <c r="C278" s="731"/>
      <c r="F278" s="749"/>
      <c r="G278" s="738"/>
      <c r="H278" s="738"/>
      <c r="I278" s="738"/>
      <c r="J278" s="749"/>
      <c r="K278" s="732"/>
      <c r="L278" s="732"/>
      <c r="M278" s="732"/>
      <c r="N278" s="732"/>
      <c r="O278" s="732"/>
    </row>
    <row r="279" spans="3:15" ht="12.75">
      <c r="C279" s="734"/>
      <c r="F279" s="743"/>
      <c r="G279" s="747"/>
      <c r="H279" s="738"/>
      <c r="I279" s="747"/>
      <c r="J279" s="743"/>
      <c r="K279" s="732"/>
      <c r="L279" s="732"/>
      <c r="M279" s="732"/>
      <c r="N279" s="732"/>
      <c r="O279" s="732"/>
    </row>
    <row r="280" spans="6:15" ht="12.75">
      <c r="F280" s="744"/>
      <c r="G280" s="743"/>
      <c r="H280" s="743"/>
      <c r="I280" s="743"/>
      <c r="J280" s="744"/>
      <c r="K280" s="749"/>
      <c r="L280" s="732"/>
      <c r="M280" s="732"/>
      <c r="N280" s="732"/>
      <c r="O280" s="732"/>
    </row>
    <row r="281" spans="3:15" ht="12.75">
      <c r="C281" s="735"/>
      <c r="D281" s="732"/>
      <c r="E281" s="732"/>
      <c r="F281" s="751"/>
      <c r="G281" s="751"/>
      <c r="H281" s="751"/>
      <c r="I281" s="751"/>
      <c r="J281" s="732"/>
      <c r="K281" s="743"/>
      <c r="L281" s="751"/>
      <c r="M281" s="751"/>
      <c r="N281" s="732"/>
      <c r="O281" s="732"/>
    </row>
    <row r="282" spans="3:15" ht="12.75">
      <c r="C282" s="731"/>
      <c r="D282" s="732"/>
      <c r="E282" s="753"/>
      <c r="F282" s="742"/>
      <c r="G282" s="742"/>
      <c r="H282" s="751"/>
      <c r="I282" s="743"/>
      <c r="J282" s="751"/>
      <c r="K282" s="744"/>
      <c r="L282" s="732"/>
      <c r="M282" s="732"/>
      <c r="N282" s="732"/>
      <c r="O282" s="732"/>
    </row>
    <row r="283" spans="3:15" ht="12.75">
      <c r="C283" s="731"/>
      <c r="D283" s="731"/>
      <c r="E283" s="753"/>
      <c r="F283" s="742"/>
      <c r="G283" s="742"/>
      <c r="H283" s="751"/>
      <c r="I283" s="743"/>
      <c r="J283" s="751"/>
      <c r="K283" s="743"/>
      <c r="L283" s="732"/>
      <c r="M283" s="732"/>
      <c r="N283" s="732"/>
      <c r="O283" s="732"/>
    </row>
    <row r="284" spans="3:15" ht="12.75">
      <c r="C284" s="731"/>
      <c r="F284" s="749"/>
      <c r="G284" s="742"/>
      <c r="H284" s="747"/>
      <c r="I284" s="743"/>
      <c r="K284" s="732"/>
      <c r="L284" s="732"/>
      <c r="M284" s="732"/>
      <c r="N284" s="732"/>
      <c r="O284" s="732"/>
    </row>
    <row r="285" spans="3:15" ht="12.75">
      <c r="C285" s="731"/>
      <c r="F285" s="749"/>
      <c r="G285" s="742"/>
      <c r="H285" s="749"/>
      <c r="I285" s="743"/>
      <c r="K285" s="732"/>
      <c r="L285" s="732"/>
      <c r="M285" s="732"/>
      <c r="N285" s="732"/>
      <c r="O285" s="732"/>
    </row>
    <row r="286" spans="3:15" ht="12.75">
      <c r="C286" s="731"/>
      <c r="F286" s="749"/>
      <c r="H286" s="749"/>
      <c r="L286" s="732"/>
      <c r="M286" s="732"/>
      <c r="N286" s="732"/>
      <c r="O286" s="732"/>
    </row>
    <row r="287" spans="3:15" ht="12.75">
      <c r="C287" s="731"/>
      <c r="F287" s="749"/>
      <c r="G287" s="742"/>
      <c r="H287" s="749"/>
      <c r="I287" s="743"/>
      <c r="L287" s="732"/>
      <c r="M287" s="732"/>
      <c r="N287" s="732"/>
      <c r="O287" s="732"/>
    </row>
    <row r="288" spans="3:15" ht="12.75">
      <c r="C288" s="731"/>
      <c r="F288" s="749"/>
      <c r="G288" s="742"/>
      <c r="H288" s="749"/>
      <c r="I288" s="743"/>
      <c r="K288" s="736"/>
      <c r="L288" s="736"/>
      <c r="M288" s="732"/>
      <c r="N288" s="732"/>
      <c r="O288" s="732"/>
    </row>
    <row r="289" spans="3:12" ht="12.75">
      <c r="C289" s="731"/>
      <c r="F289" s="749"/>
      <c r="G289" s="742"/>
      <c r="H289" s="749"/>
      <c r="I289" s="743"/>
      <c r="K289" s="736"/>
      <c r="L289" s="749"/>
    </row>
    <row r="290" spans="3:11" ht="12.75">
      <c r="C290" s="731"/>
      <c r="F290" s="749"/>
      <c r="G290" s="742"/>
      <c r="H290" s="749"/>
      <c r="I290" s="743"/>
      <c r="K290" s="736"/>
    </row>
    <row r="291" spans="11:12" ht="12.75">
      <c r="K291" s="736"/>
      <c r="L291" s="749"/>
    </row>
    <row r="292" spans="3:12" ht="12.75">
      <c r="C292" s="731"/>
      <c r="D292" s="732"/>
      <c r="E292" s="732"/>
      <c r="F292" s="733"/>
      <c r="G292" s="732"/>
      <c r="H292" s="732"/>
      <c r="I292" s="732"/>
      <c r="J292" s="731"/>
      <c r="K292" s="736"/>
      <c r="L292" s="732"/>
    </row>
    <row r="293" spans="3:12" ht="12.75">
      <c r="C293" s="732"/>
      <c r="D293" s="732"/>
      <c r="E293" s="732"/>
      <c r="F293" s="733"/>
      <c r="G293" s="732"/>
      <c r="H293" s="732"/>
      <c r="I293" s="732"/>
      <c r="J293" s="732"/>
      <c r="K293" s="736"/>
      <c r="L293" s="732"/>
    </row>
    <row r="294" spans="3:11" ht="12.75">
      <c r="C294" s="731"/>
      <c r="F294" s="749"/>
      <c r="G294" s="742"/>
      <c r="H294" s="749"/>
      <c r="I294" s="743"/>
      <c r="K294" s="736"/>
    </row>
    <row r="295" spans="3:11" ht="12.75">
      <c r="C295" s="731"/>
      <c r="F295" s="749"/>
      <c r="G295" s="742"/>
      <c r="H295" s="749"/>
      <c r="I295" s="743"/>
      <c r="K295" s="736"/>
    </row>
    <row r="296" spans="3:11" ht="12.75">
      <c r="C296" s="756"/>
      <c r="D296" s="756"/>
      <c r="E296" s="756"/>
      <c r="F296" s="760"/>
      <c r="G296" s="743"/>
      <c r="H296" s="757"/>
      <c r="I296" s="758"/>
      <c r="J296" s="751"/>
      <c r="K296" s="736"/>
    </row>
    <row r="297" spans="3:11" ht="12.75">
      <c r="C297" s="756"/>
      <c r="D297" s="756"/>
      <c r="E297" s="756"/>
      <c r="F297" s="760"/>
      <c r="G297" s="758"/>
      <c r="H297" s="757"/>
      <c r="I297" s="758"/>
      <c r="J297" s="751"/>
      <c r="K297" s="736"/>
    </row>
    <row r="298" spans="3:11" ht="12.75">
      <c r="C298" s="731"/>
      <c r="F298" s="749"/>
      <c r="G298" s="738"/>
      <c r="H298" s="738"/>
      <c r="I298" s="738"/>
      <c r="J298" s="749"/>
      <c r="K298" s="751"/>
    </row>
    <row r="299" spans="3:11" ht="12.75">
      <c r="C299" s="734"/>
      <c r="F299" s="743"/>
      <c r="G299" s="747"/>
      <c r="H299" s="738"/>
      <c r="I299" s="747"/>
      <c r="J299" s="743"/>
      <c r="K299" s="751"/>
    </row>
    <row r="300" spans="6:11" ht="12.75">
      <c r="F300" s="749"/>
      <c r="G300" s="747"/>
      <c r="H300" s="743"/>
      <c r="I300" s="747"/>
      <c r="J300" s="749"/>
      <c r="K300" s="749"/>
    </row>
    <row r="301" spans="3:11" ht="12.75">
      <c r="C301" s="735"/>
      <c r="F301" s="743"/>
      <c r="G301" s="743"/>
      <c r="H301" s="743"/>
      <c r="I301" s="743"/>
      <c r="J301" s="749"/>
      <c r="K301" s="743"/>
    </row>
    <row r="302" spans="3:11" ht="12.75">
      <c r="C302" s="761"/>
      <c r="D302" s="762"/>
      <c r="F302" s="743"/>
      <c r="G302" s="742"/>
      <c r="H302" s="743"/>
      <c r="I302" s="743"/>
      <c r="J302" s="749"/>
      <c r="K302" s="749"/>
    </row>
    <row r="303" spans="3:11" ht="12.75">
      <c r="C303" s="761"/>
      <c r="D303" s="762"/>
      <c r="F303" s="743"/>
      <c r="G303" s="742"/>
      <c r="H303" s="743"/>
      <c r="I303" s="743"/>
      <c r="J303" s="749"/>
      <c r="K303" s="749"/>
    </row>
    <row r="304" spans="3:11" ht="12.75">
      <c r="C304" s="761"/>
      <c r="D304" s="762"/>
      <c r="F304" s="749"/>
      <c r="G304" s="742"/>
      <c r="H304" s="747"/>
      <c r="I304" s="743"/>
      <c r="J304" s="749"/>
      <c r="K304" s="743"/>
    </row>
    <row r="305" spans="3:11" ht="12.75">
      <c r="C305" s="761"/>
      <c r="D305" s="762"/>
      <c r="F305" s="746"/>
      <c r="G305" s="742"/>
      <c r="H305" s="763"/>
      <c r="I305" s="743"/>
      <c r="K305" s="743"/>
    </row>
    <row r="306" spans="3:14" ht="12.75">
      <c r="C306" s="761"/>
      <c r="D306" s="762"/>
      <c r="F306" s="743"/>
      <c r="G306" s="742"/>
      <c r="H306" s="743"/>
      <c r="I306" s="743"/>
      <c r="J306" s="743"/>
      <c r="K306" s="749"/>
      <c r="L306" s="751"/>
      <c r="M306" s="751"/>
      <c r="N306" s="751"/>
    </row>
    <row r="307" spans="3:14" ht="12.75">
      <c r="C307" s="761"/>
      <c r="D307" s="762"/>
      <c r="F307" s="743"/>
      <c r="G307" s="742"/>
      <c r="H307" s="743"/>
      <c r="I307" s="743"/>
      <c r="J307" s="743"/>
      <c r="K307" s="736"/>
      <c r="L307" s="751"/>
      <c r="M307" s="751"/>
      <c r="N307" s="751"/>
    </row>
    <row r="308" spans="3:11" ht="12.75">
      <c r="C308" s="761"/>
      <c r="D308" s="764"/>
      <c r="E308" s="731"/>
      <c r="F308" s="747"/>
      <c r="G308" s="742"/>
      <c r="H308" s="747"/>
      <c r="I308" s="743"/>
      <c r="J308" s="747"/>
      <c r="K308" s="743"/>
    </row>
    <row r="309" spans="3:11" ht="12.75">
      <c r="C309" s="761"/>
      <c r="D309" s="762"/>
      <c r="E309" s="731"/>
      <c r="F309" s="747"/>
      <c r="G309" s="742"/>
      <c r="H309" s="747"/>
      <c r="I309" s="743"/>
      <c r="J309" s="747"/>
      <c r="K309" s="749"/>
    </row>
    <row r="310" spans="2:12" ht="12.75">
      <c r="B310" s="603"/>
      <c r="C310" s="761"/>
      <c r="D310" s="764"/>
      <c r="E310" s="731"/>
      <c r="F310" s="747"/>
      <c r="G310" s="742"/>
      <c r="H310" s="747"/>
      <c r="I310" s="743"/>
      <c r="J310" s="747"/>
      <c r="K310" s="765"/>
      <c r="L310" s="736"/>
    </row>
    <row r="311" spans="2:12" ht="12.75">
      <c r="B311" s="603"/>
      <c r="C311" s="761"/>
      <c r="D311" s="764"/>
      <c r="E311" s="731"/>
      <c r="F311" s="747"/>
      <c r="G311" s="742"/>
      <c r="H311" s="747"/>
      <c r="I311" s="743"/>
      <c r="J311" s="747"/>
      <c r="K311" s="765"/>
      <c r="L311" s="748"/>
    </row>
    <row r="312" spans="2:11" ht="12.75">
      <c r="B312" s="603"/>
      <c r="C312" s="761"/>
      <c r="D312" s="764"/>
      <c r="E312" s="731"/>
      <c r="F312" s="747"/>
      <c r="G312" s="742"/>
      <c r="H312" s="747"/>
      <c r="I312" s="743"/>
      <c r="J312" s="747"/>
      <c r="K312" s="765"/>
    </row>
    <row r="313" spans="2:11" ht="12.75">
      <c r="B313" s="603"/>
      <c r="C313" s="761"/>
      <c r="D313" s="764"/>
      <c r="E313" s="731"/>
      <c r="F313" s="747"/>
      <c r="G313" s="742"/>
      <c r="H313" s="747"/>
      <c r="I313" s="743"/>
      <c r="J313" s="747"/>
      <c r="K313" s="765"/>
    </row>
    <row r="314" spans="2:11" ht="12.75">
      <c r="B314" s="603"/>
      <c r="C314" s="761"/>
      <c r="D314" s="764"/>
      <c r="E314" s="731"/>
      <c r="F314" s="747"/>
      <c r="G314" s="742"/>
      <c r="H314" s="747"/>
      <c r="I314" s="743"/>
      <c r="J314" s="747"/>
      <c r="K314" s="765"/>
    </row>
    <row r="315" spans="3:11" ht="12.75">
      <c r="C315" s="766"/>
      <c r="D315" s="764"/>
      <c r="E315" s="753"/>
      <c r="F315" s="751"/>
      <c r="G315" s="742"/>
      <c r="H315" s="751"/>
      <c r="I315" s="743"/>
      <c r="J315" s="747"/>
      <c r="K315" s="765"/>
    </row>
    <row r="316" spans="3:11" ht="12.75">
      <c r="C316" s="731"/>
      <c r="F316" s="749"/>
      <c r="G316" s="738"/>
      <c r="H316" s="738"/>
      <c r="I316" s="738"/>
      <c r="J316" s="749"/>
      <c r="K316" s="765"/>
    </row>
    <row r="317" spans="3:11" ht="12.75">
      <c r="C317" s="734"/>
      <c r="F317" s="743"/>
      <c r="G317" s="747"/>
      <c r="H317" s="738"/>
      <c r="I317" s="747"/>
      <c r="J317" s="743"/>
      <c r="K317" s="765"/>
    </row>
    <row r="318" spans="3:11" ht="12.75">
      <c r="C318" s="731"/>
      <c r="D318" s="731"/>
      <c r="E318" s="731"/>
      <c r="F318" s="747"/>
      <c r="G318" s="742"/>
      <c r="H318" s="747"/>
      <c r="I318" s="743"/>
      <c r="J318" s="747"/>
      <c r="K318" s="749"/>
    </row>
    <row r="319" spans="3:11" ht="12.75">
      <c r="C319" s="735"/>
      <c r="D319" s="731"/>
      <c r="E319" s="731"/>
      <c r="F319" s="747"/>
      <c r="G319" s="742"/>
      <c r="H319" s="747"/>
      <c r="I319" s="743"/>
      <c r="J319" s="747"/>
      <c r="K319" s="743"/>
    </row>
    <row r="320" spans="6:11" ht="12.75">
      <c r="F320" s="747"/>
      <c r="G320" s="742"/>
      <c r="H320" s="747"/>
      <c r="I320" s="743"/>
      <c r="J320" s="747"/>
      <c r="K320" s="765"/>
    </row>
    <row r="321" spans="6:11" ht="12.75">
      <c r="F321" s="747"/>
      <c r="G321" s="742"/>
      <c r="H321" s="747"/>
      <c r="I321" s="743"/>
      <c r="J321" s="747"/>
      <c r="K321" s="743"/>
    </row>
    <row r="322" spans="6:11" ht="12.75">
      <c r="F322" s="741"/>
      <c r="G322" s="742"/>
      <c r="H322" s="741"/>
      <c r="I322" s="743"/>
      <c r="J322" s="743"/>
      <c r="K322" s="743"/>
    </row>
    <row r="323" spans="6:11" ht="12.75">
      <c r="F323" s="743"/>
      <c r="G323" s="742"/>
      <c r="H323" s="743"/>
      <c r="I323" s="743"/>
      <c r="J323" s="743"/>
      <c r="K323" s="743"/>
    </row>
    <row r="324" spans="6:11" ht="12.75">
      <c r="F324" s="743"/>
      <c r="G324" s="742"/>
      <c r="H324" s="743"/>
      <c r="I324" s="743"/>
      <c r="J324" s="743"/>
      <c r="K324" s="765"/>
    </row>
    <row r="325" spans="6:11" ht="12.75">
      <c r="F325" s="749"/>
      <c r="G325" s="738"/>
      <c r="H325" s="738"/>
      <c r="I325" s="738"/>
      <c r="J325" s="749"/>
      <c r="K325" s="743"/>
    </row>
    <row r="326" spans="3:11" ht="12.75">
      <c r="C326" s="735"/>
      <c r="F326" s="743"/>
      <c r="G326" s="747"/>
      <c r="H326" s="738"/>
      <c r="I326" s="747"/>
      <c r="J326" s="743"/>
      <c r="K326" s="743"/>
    </row>
    <row r="327" ht="12.75">
      <c r="K327" s="743"/>
    </row>
    <row r="328" spans="3:11" ht="12.75">
      <c r="C328" s="731"/>
      <c r="D328" s="732"/>
      <c r="E328" s="732"/>
      <c r="F328" s="733"/>
      <c r="G328" s="732"/>
      <c r="H328" s="732"/>
      <c r="I328" s="732"/>
      <c r="J328" s="731"/>
      <c r="K328" s="749"/>
    </row>
    <row r="329" spans="3:11" ht="12.75">
      <c r="C329" s="732"/>
      <c r="D329" s="732"/>
      <c r="E329" s="732"/>
      <c r="F329" s="733"/>
      <c r="G329" s="732"/>
      <c r="H329" s="732"/>
      <c r="I329" s="732"/>
      <c r="J329" s="732"/>
      <c r="K329" s="736"/>
    </row>
    <row r="330" spans="3:11" ht="12.75">
      <c r="C330" s="735"/>
      <c r="D330" s="731"/>
      <c r="E330" s="731"/>
      <c r="F330" s="747"/>
      <c r="G330" s="742"/>
      <c r="H330" s="747"/>
      <c r="I330" s="743"/>
      <c r="J330" s="747"/>
      <c r="K330" s="736"/>
    </row>
    <row r="331" spans="2:11" ht="12.75">
      <c r="B331" s="603"/>
      <c r="C331" s="625"/>
      <c r="D331" s="628"/>
      <c r="E331" s="629"/>
      <c r="F331" s="630"/>
      <c r="G331" s="742"/>
      <c r="H331" s="630"/>
      <c r="I331" s="743"/>
      <c r="J331" s="611"/>
      <c r="K331" s="736"/>
    </row>
    <row r="332" spans="2:11" ht="12.75">
      <c r="B332" s="603"/>
      <c r="C332" s="625"/>
      <c r="D332" s="628"/>
      <c r="E332" s="629"/>
      <c r="F332" s="630"/>
      <c r="G332" s="742"/>
      <c r="H332" s="630"/>
      <c r="I332" s="743"/>
      <c r="J332" s="611"/>
      <c r="K332" s="743"/>
    </row>
    <row r="333" spans="3:11" ht="12.75">
      <c r="C333" s="731"/>
      <c r="D333" s="732"/>
      <c r="E333" s="753"/>
      <c r="F333" s="751"/>
      <c r="G333" s="742"/>
      <c r="H333" s="751"/>
      <c r="I333" s="743"/>
      <c r="J333" s="751"/>
      <c r="K333" s="611"/>
    </row>
    <row r="334" spans="2:11" ht="12.75">
      <c r="B334" s="603"/>
      <c r="E334" s="744"/>
      <c r="F334" s="743"/>
      <c r="G334" s="742"/>
      <c r="H334" s="743"/>
      <c r="I334" s="743"/>
      <c r="J334" s="743"/>
      <c r="K334" s="611"/>
    </row>
    <row r="335" spans="6:11" ht="12.75">
      <c r="F335" s="736"/>
      <c r="G335" s="736"/>
      <c r="H335" s="736"/>
      <c r="I335" s="736"/>
      <c r="K335" s="732"/>
    </row>
    <row r="336" spans="6:10" ht="12.75">
      <c r="F336" s="749"/>
      <c r="G336" s="738"/>
      <c r="H336" s="738"/>
      <c r="I336" s="738"/>
      <c r="J336" s="749"/>
    </row>
    <row r="337" spans="3:10" ht="12.75">
      <c r="C337" s="735"/>
      <c r="F337" s="743"/>
      <c r="G337" s="747"/>
      <c r="H337" s="738"/>
      <c r="I337" s="747"/>
      <c r="J337" s="743"/>
    </row>
    <row r="338" spans="6:11" ht="12.75">
      <c r="F338" s="736"/>
      <c r="G338" s="736"/>
      <c r="H338" s="736"/>
      <c r="I338" s="736"/>
      <c r="K338" s="743"/>
    </row>
    <row r="339" spans="3:11" ht="12.75">
      <c r="C339" s="734"/>
      <c r="F339" s="736"/>
      <c r="G339" s="736"/>
      <c r="H339" s="736"/>
      <c r="I339" s="736"/>
      <c r="K339" s="749"/>
    </row>
    <row r="340" spans="6:9" ht="12.75">
      <c r="F340" s="736"/>
      <c r="G340" s="736"/>
      <c r="H340" s="736"/>
      <c r="I340" s="736"/>
    </row>
    <row r="341" spans="3:11" ht="12.75">
      <c r="C341" s="731"/>
      <c r="F341" s="736"/>
      <c r="G341" s="736"/>
      <c r="H341" s="736"/>
      <c r="I341" s="736"/>
      <c r="K341" s="736"/>
    </row>
    <row r="342" spans="3:11" ht="12.75">
      <c r="C342" s="731"/>
      <c r="F342" s="736"/>
      <c r="G342" s="736"/>
      <c r="H342" s="736"/>
      <c r="I342" s="736"/>
      <c r="K342" s="736"/>
    </row>
    <row r="343" spans="3:11" ht="12.75">
      <c r="C343" s="731"/>
      <c r="F343" s="736"/>
      <c r="G343" s="736"/>
      <c r="H343" s="736"/>
      <c r="I343" s="736"/>
      <c r="K343" s="736"/>
    </row>
    <row r="344" spans="3:11" ht="12.75">
      <c r="C344" s="731"/>
      <c r="F344" s="736"/>
      <c r="G344" s="736"/>
      <c r="H344" s="736"/>
      <c r="I344" s="736"/>
      <c r="K344" s="736"/>
    </row>
    <row r="345" spans="3:14" ht="12.75">
      <c r="C345" s="731"/>
      <c r="F345" s="736"/>
      <c r="G345" s="736"/>
      <c r="H345" s="736"/>
      <c r="I345" s="736"/>
      <c r="K345" s="736"/>
      <c r="N345" s="736"/>
    </row>
    <row r="346" spans="3:14" ht="12.75">
      <c r="C346" s="731"/>
      <c r="F346" s="736"/>
      <c r="G346" s="736"/>
      <c r="H346" s="736"/>
      <c r="I346" s="736"/>
      <c r="K346" s="736"/>
      <c r="M346" s="736"/>
      <c r="N346" s="736"/>
    </row>
    <row r="347" spans="6:14" ht="12.75">
      <c r="F347" s="736"/>
      <c r="G347" s="736"/>
      <c r="H347" s="736"/>
      <c r="I347" s="736"/>
      <c r="K347" s="736"/>
      <c r="M347" s="736"/>
      <c r="N347" s="736"/>
    </row>
    <row r="348" spans="6:14" ht="12.75">
      <c r="F348" s="736"/>
      <c r="G348" s="736"/>
      <c r="H348" s="736"/>
      <c r="I348" s="736"/>
      <c r="K348" s="736"/>
      <c r="M348" s="736"/>
      <c r="N348" s="736"/>
    </row>
    <row r="349" spans="6:14" ht="12.75">
      <c r="F349" s="736"/>
      <c r="G349" s="736"/>
      <c r="H349" s="736"/>
      <c r="I349" s="736"/>
      <c r="K349" s="736"/>
      <c r="M349" s="736"/>
      <c r="N349" s="736"/>
    </row>
    <row r="350" spans="6:14" ht="12.75">
      <c r="F350" s="736"/>
      <c r="G350" s="736"/>
      <c r="H350" s="736"/>
      <c r="I350" s="736"/>
      <c r="K350" s="736"/>
      <c r="M350" s="736"/>
      <c r="N350" s="736"/>
    </row>
    <row r="351" spans="6:14" ht="12.75">
      <c r="F351" s="736"/>
      <c r="G351" s="736"/>
      <c r="H351" s="736"/>
      <c r="I351" s="736"/>
      <c r="K351" s="736"/>
      <c r="M351" s="736"/>
      <c r="N351" s="736"/>
    </row>
    <row r="352" spans="6:14" ht="12.75">
      <c r="F352" s="736"/>
      <c r="G352" s="736"/>
      <c r="H352" s="736"/>
      <c r="I352" s="736"/>
      <c r="K352" s="736"/>
      <c r="M352" s="736"/>
      <c r="N352" s="736"/>
    </row>
    <row r="353" spans="6:14" ht="12.75">
      <c r="F353" s="736"/>
      <c r="G353" s="736"/>
      <c r="H353" s="736"/>
      <c r="I353" s="736"/>
      <c r="K353" s="736"/>
      <c r="M353" s="736"/>
      <c r="N353" s="736"/>
    </row>
    <row r="354" spans="6:14" ht="12.75">
      <c r="F354" s="736"/>
      <c r="G354" s="736"/>
      <c r="H354" s="736"/>
      <c r="I354" s="736"/>
      <c r="K354" s="736"/>
      <c r="M354" s="736"/>
      <c r="N354" s="736"/>
    </row>
    <row r="355" spans="6:14" ht="12.75">
      <c r="F355" s="736"/>
      <c r="G355" s="736"/>
      <c r="H355" s="736"/>
      <c r="I355" s="736"/>
      <c r="K355" s="736"/>
      <c r="M355" s="736"/>
      <c r="N355" s="736"/>
    </row>
    <row r="356" spans="6:14" ht="12.75">
      <c r="F356" s="736"/>
      <c r="G356" s="736"/>
      <c r="H356" s="736"/>
      <c r="I356" s="736"/>
      <c r="K356" s="736"/>
      <c r="M356" s="736"/>
      <c r="N356" s="736"/>
    </row>
    <row r="357" spans="6:14" ht="12.75">
      <c r="F357" s="736"/>
      <c r="G357" s="736"/>
      <c r="H357" s="736"/>
      <c r="I357" s="736"/>
      <c r="K357" s="736"/>
      <c r="M357" s="736"/>
      <c r="N357" s="736"/>
    </row>
    <row r="358" spans="6:14" ht="12.75">
      <c r="F358" s="736"/>
      <c r="G358" s="736"/>
      <c r="H358" s="736"/>
      <c r="I358" s="736"/>
      <c r="K358" s="736"/>
      <c r="M358" s="736"/>
      <c r="N358" s="736"/>
    </row>
    <row r="359" spans="6:14" ht="12.75">
      <c r="F359" s="736"/>
      <c r="G359" s="736"/>
      <c r="H359" s="736"/>
      <c r="I359" s="736"/>
      <c r="K359" s="736"/>
      <c r="M359" s="736"/>
      <c r="N359" s="736"/>
    </row>
    <row r="360" spans="6:14" ht="12.75">
      <c r="F360" s="736"/>
      <c r="G360" s="736"/>
      <c r="H360" s="736"/>
      <c r="I360" s="736"/>
      <c r="K360" s="736"/>
      <c r="M360" s="736"/>
      <c r="N360" s="736"/>
    </row>
    <row r="361" spans="6:14" ht="12.75">
      <c r="F361" s="736"/>
      <c r="G361" s="736"/>
      <c r="H361" s="736"/>
      <c r="I361" s="736"/>
      <c r="K361" s="736"/>
      <c r="M361" s="736"/>
      <c r="N361" s="736"/>
    </row>
    <row r="362" spans="6:14" ht="12.75">
      <c r="F362" s="736"/>
      <c r="G362" s="736"/>
      <c r="H362" s="736"/>
      <c r="I362" s="736"/>
      <c r="K362" s="736"/>
      <c r="M362" s="736"/>
      <c r="N362" s="736"/>
    </row>
    <row r="363" spans="6:14" ht="12.75">
      <c r="F363" s="736"/>
      <c r="G363" s="736"/>
      <c r="H363" s="736"/>
      <c r="I363" s="736"/>
      <c r="K363" s="736"/>
      <c r="M363" s="736"/>
      <c r="N363" s="736"/>
    </row>
    <row r="364" spans="6:14" ht="12.75">
      <c r="F364" s="736"/>
      <c r="G364" s="736"/>
      <c r="H364" s="736"/>
      <c r="I364" s="736"/>
      <c r="K364" s="736"/>
      <c r="M364" s="736"/>
      <c r="N364" s="736"/>
    </row>
    <row r="365" spans="6:14" ht="12.75">
      <c r="F365" s="736"/>
      <c r="G365" s="736"/>
      <c r="H365" s="736"/>
      <c r="I365" s="736"/>
      <c r="K365" s="736"/>
      <c r="M365" s="736"/>
      <c r="N365" s="736"/>
    </row>
    <row r="366" spans="6:14" ht="12.75">
      <c r="F366" s="736"/>
      <c r="G366" s="736"/>
      <c r="H366" s="736"/>
      <c r="I366" s="736"/>
      <c r="K366" s="736"/>
      <c r="M366" s="736"/>
      <c r="N366" s="736"/>
    </row>
    <row r="367" spans="3:14" ht="12.75">
      <c r="C367" s="735"/>
      <c r="J367" s="736"/>
      <c r="K367" s="736"/>
      <c r="M367" s="736"/>
      <c r="N367" s="736"/>
    </row>
    <row r="368" spans="6:14" ht="12.75">
      <c r="F368" s="736"/>
      <c r="G368" s="736"/>
      <c r="H368" s="743"/>
      <c r="I368" s="743"/>
      <c r="J368" s="736"/>
      <c r="K368" s="736"/>
      <c r="M368" s="736"/>
      <c r="N368" s="736"/>
    </row>
    <row r="369" spans="6:14" ht="12.75">
      <c r="F369" s="736"/>
      <c r="G369" s="736"/>
      <c r="H369" s="743"/>
      <c r="I369" s="743"/>
      <c r="J369" s="736"/>
      <c r="M369" s="736"/>
      <c r="N369" s="736"/>
    </row>
    <row r="370" spans="6:14" ht="12.75">
      <c r="F370" s="736"/>
      <c r="G370" s="736"/>
      <c r="H370" s="743"/>
      <c r="I370" s="743"/>
      <c r="J370" s="736"/>
      <c r="K370" s="736"/>
      <c r="M370" s="736"/>
      <c r="N370" s="736"/>
    </row>
    <row r="371" spans="6:14" ht="12.75">
      <c r="F371" s="736"/>
      <c r="G371" s="736"/>
      <c r="H371" s="743"/>
      <c r="I371" s="743"/>
      <c r="J371" s="736"/>
      <c r="K371" s="736"/>
      <c r="M371" s="736"/>
      <c r="N371" s="736"/>
    </row>
    <row r="372" spans="6:14" ht="12.75">
      <c r="F372" s="736"/>
      <c r="G372" s="736"/>
      <c r="H372" s="743"/>
      <c r="I372" s="743"/>
      <c r="J372" s="736"/>
      <c r="K372" s="736"/>
      <c r="M372" s="736"/>
      <c r="N372" s="736"/>
    </row>
    <row r="373" spans="6:14" ht="12.75">
      <c r="F373" s="736"/>
      <c r="G373" s="736"/>
      <c r="H373" s="743"/>
      <c r="I373" s="743"/>
      <c r="J373" s="736"/>
      <c r="M373" s="736"/>
      <c r="N373" s="736"/>
    </row>
    <row r="374" spans="6:14" ht="12.75">
      <c r="F374" s="736"/>
      <c r="G374" s="736"/>
      <c r="H374" s="743"/>
      <c r="I374" s="743"/>
      <c r="J374" s="736"/>
      <c r="M374" s="736"/>
      <c r="N374" s="736"/>
    </row>
    <row r="375" spans="3:14" ht="12.75">
      <c r="C375" s="735"/>
      <c r="I375" s="750"/>
      <c r="M375" s="736"/>
      <c r="N375" s="736"/>
    </row>
    <row r="376" spans="13:14" ht="12.75">
      <c r="M376" s="736"/>
      <c r="N376" s="736"/>
    </row>
    <row r="377" spans="13:14" ht="12.75">
      <c r="M377" s="736"/>
      <c r="N377" s="736"/>
    </row>
    <row r="378" spans="11:14" ht="12.75">
      <c r="K378" s="736"/>
      <c r="M378" s="736"/>
      <c r="N378" s="736"/>
    </row>
    <row r="379" spans="11:14" ht="12.75">
      <c r="K379" s="736"/>
      <c r="M379" s="736"/>
      <c r="N379" s="736"/>
    </row>
    <row r="380" spans="7:14" ht="12.75">
      <c r="G380" s="744"/>
      <c r="H380" s="744"/>
      <c r="I380" s="744"/>
      <c r="K380" s="736"/>
      <c r="M380" s="736"/>
      <c r="N380" s="736"/>
    </row>
    <row r="381" spans="7:14" ht="12.75">
      <c r="G381" s="744"/>
      <c r="H381" s="744"/>
      <c r="I381" s="744"/>
      <c r="K381" s="736"/>
      <c r="M381" s="736"/>
      <c r="N381" s="736"/>
    </row>
    <row r="382" spans="7:14" ht="12.75">
      <c r="G382" s="744"/>
      <c r="H382" s="744"/>
      <c r="I382" s="744"/>
      <c r="K382" s="736"/>
      <c r="M382" s="736"/>
      <c r="N382" s="736"/>
    </row>
    <row r="383" spans="7:13" ht="12.75">
      <c r="G383" s="744"/>
      <c r="H383" s="744"/>
      <c r="I383" s="744"/>
      <c r="K383" s="736"/>
      <c r="M383" s="736"/>
    </row>
    <row r="384" spans="7:11" ht="12.75">
      <c r="G384" s="744"/>
      <c r="H384" s="744"/>
      <c r="I384" s="744"/>
      <c r="K384" s="736"/>
    </row>
    <row r="385" spans="3:11" ht="12.75">
      <c r="C385" s="735"/>
      <c r="G385" s="744"/>
      <c r="H385" s="744"/>
      <c r="I385" s="744"/>
      <c r="K385" s="736"/>
    </row>
    <row r="386" spans="7:11" ht="12.75">
      <c r="G386" s="744"/>
      <c r="H386" s="744"/>
      <c r="I386" s="744"/>
      <c r="K386" s="736"/>
    </row>
    <row r="387" spans="7:11" ht="12.75">
      <c r="G387" s="744"/>
      <c r="H387" s="744"/>
      <c r="I387" s="744"/>
      <c r="K387" s="736"/>
    </row>
    <row r="388" spans="7:11" ht="12.75">
      <c r="G388" s="744"/>
      <c r="H388" s="744"/>
      <c r="I388" s="744"/>
      <c r="K388" s="736"/>
    </row>
    <row r="389" ht="12.75">
      <c r="K389" s="736"/>
    </row>
    <row r="390" spans="3:11" ht="12.75">
      <c r="C390" s="731"/>
      <c r="D390" s="732"/>
      <c r="E390" s="732"/>
      <c r="F390" s="733"/>
      <c r="G390" s="732"/>
      <c r="H390" s="732"/>
      <c r="I390" s="732"/>
      <c r="J390" s="731"/>
      <c r="K390" s="736"/>
    </row>
    <row r="391" spans="3:11" ht="12.75">
      <c r="C391" s="732"/>
      <c r="D391" s="732"/>
      <c r="E391" s="732"/>
      <c r="F391" s="733"/>
      <c r="G391" s="732"/>
      <c r="H391" s="732"/>
      <c r="I391" s="732"/>
      <c r="J391" s="732"/>
      <c r="K391" s="736"/>
    </row>
    <row r="392" spans="7:11" ht="12.75">
      <c r="G392" s="744"/>
      <c r="H392" s="744"/>
      <c r="I392" s="744"/>
      <c r="K392" s="736"/>
    </row>
    <row r="393" spans="1:11" ht="12.75">
      <c r="A393" s="734"/>
      <c r="B393" s="732"/>
      <c r="C393" s="734"/>
      <c r="D393" s="732"/>
      <c r="E393" s="732"/>
      <c r="F393" s="732"/>
      <c r="G393" s="767"/>
      <c r="H393" s="732"/>
      <c r="I393" s="744"/>
      <c r="K393" s="736"/>
    </row>
    <row r="394" spans="1:11" ht="12.75">
      <c r="A394" s="734"/>
      <c r="B394" s="732"/>
      <c r="C394" s="732"/>
      <c r="D394" s="732"/>
      <c r="E394" s="732"/>
      <c r="F394" s="732"/>
      <c r="G394" s="767"/>
      <c r="H394" s="732"/>
      <c r="K394" s="736"/>
    </row>
    <row r="395" spans="1:12" ht="12.75">
      <c r="A395" s="734"/>
      <c r="B395" s="732"/>
      <c r="D395" s="742"/>
      <c r="E395" s="742"/>
      <c r="F395" s="732"/>
      <c r="G395" s="767"/>
      <c r="H395" s="732"/>
      <c r="I395" s="736"/>
      <c r="K395" s="736"/>
      <c r="L395" s="736"/>
    </row>
    <row r="396" spans="2:14" ht="12.75">
      <c r="B396" s="763"/>
      <c r="C396" s="731"/>
      <c r="D396" s="731"/>
      <c r="E396" s="732"/>
      <c r="F396" s="731"/>
      <c r="G396" s="767"/>
      <c r="H396" s="732"/>
      <c r="K396" s="736"/>
      <c r="L396" s="736"/>
      <c r="N396" s="736"/>
    </row>
    <row r="397" spans="1:14" ht="12.75">
      <c r="A397" s="732"/>
      <c r="B397" s="733"/>
      <c r="C397" s="732"/>
      <c r="D397" s="732"/>
      <c r="E397" s="732"/>
      <c r="F397" s="732"/>
      <c r="G397" s="767"/>
      <c r="H397" s="732"/>
      <c r="K397" s="736"/>
      <c r="N397" s="736"/>
    </row>
    <row r="398" spans="2:14" ht="12.75">
      <c r="B398" s="742"/>
      <c r="C398" s="742"/>
      <c r="D398" s="742"/>
      <c r="E398" s="743"/>
      <c r="F398" s="751"/>
      <c r="G398" s="767"/>
      <c r="H398" s="732"/>
      <c r="I398" s="746"/>
      <c r="K398" s="736"/>
      <c r="N398" s="736"/>
    </row>
    <row r="399" spans="2:14" ht="12.75">
      <c r="B399" s="738"/>
      <c r="C399" s="742"/>
      <c r="D399" s="742"/>
      <c r="E399" s="742"/>
      <c r="F399" s="767"/>
      <c r="G399" s="767"/>
      <c r="H399" s="732"/>
      <c r="I399" s="736"/>
      <c r="J399" s="736"/>
      <c r="K399" s="736"/>
      <c r="L399" s="736"/>
      <c r="N399" s="736"/>
    </row>
    <row r="400" spans="1:14" ht="12.75">
      <c r="A400" s="732"/>
      <c r="B400" s="742"/>
      <c r="C400" s="742"/>
      <c r="D400" s="742"/>
      <c r="E400" s="742"/>
      <c r="F400" s="767"/>
      <c r="G400" s="767"/>
      <c r="H400" s="732"/>
      <c r="I400" s="736"/>
      <c r="J400" s="736"/>
      <c r="K400" s="736"/>
      <c r="L400" s="736"/>
      <c r="N400" s="736"/>
    </row>
    <row r="401" spans="1:14" ht="12.75">
      <c r="A401" s="732"/>
      <c r="B401" s="742"/>
      <c r="C401" s="742"/>
      <c r="D401" s="742"/>
      <c r="E401" s="742"/>
      <c r="F401" s="767"/>
      <c r="G401" s="767"/>
      <c r="H401" s="732"/>
      <c r="I401" s="736"/>
      <c r="J401" s="736"/>
      <c r="K401" s="736"/>
      <c r="L401" s="736"/>
      <c r="N401" s="736"/>
    </row>
    <row r="402" spans="1:14" ht="12.75">
      <c r="A402" s="734"/>
      <c r="B402" s="732"/>
      <c r="C402" s="732"/>
      <c r="D402" s="732"/>
      <c r="E402" s="732"/>
      <c r="F402" s="732"/>
      <c r="G402" s="767"/>
      <c r="H402" s="732"/>
      <c r="I402" s="736"/>
      <c r="J402" s="736"/>
      <c r="K402" s="736"/>
      <c r="L402" s="736"/>
      <c r="N402" s="736"/>
    </row>
    <row r="403" spans="1:14" ht="12.75">
      <c r="A403" s="734"/>
      <c r="B403" s="732"/>
      <c r="C403" s="732"/>
      <c r="D403" s="732"/>
      <c r="E403" s="732"/>
      <c r="F403" s="732"/>
      <c r="G403" s="767"/>
      <c r="H403" s="732"/>
      <c r="I403" s="736"/>
      <c r="J403" s="736"/>
      <c r="K403" s="736"/>
      <c r="L403" s="736"/>
      <c r="N403" s="736"/>
    </row>
    <row r="404" spans="1:14" ht="12.75">
      <c r="A404" s="734"/>
      <c r="B404" s="732"/>
      <c r="C404" s="732"/>
      <c r="D404" s="732"/>
      <c r="E404" s="732"/>
      <c r="F404" s="732"/>
      <c r="G404" s="767"/>
      <c r="H404" s="732"/>
      <c r="I404" s="736"/>
      <c r="J404" s="736"/>
      <c r="K404" s="736"/>
      <c r="N404" s="736"/>
    </row>
    <row r="405" spans="2:10" ht="12.75">
      <c r="B405" s="763"/>
      <c r="C405" s="732"/>
      <c r="D405" s="732"/>
      <c r="E405" s="732"/>
      <c r="F405" s="731"/>
      <c r="G405" s="767"/>
      <c r="H405" s="732"/>
      <c r="I405" s="736"/>
      <c r="J405" s="736"/>
    </row>
    <row r="406" spans="1:12" ht="12.75">
      <c r="A406" s="732"/>
      <c r="B406" s="733"/>
      <c r="C406" s="732"/>
      <c r="D406" s="732"/>
      <c r="E406" s="732"/>
      <c r="F406" s="732"/>
      <c r="G406" s="767"/>
      <c r="H406" s="767"/>
      <c r="I406" s="736"/>
      <c r="J406" s="736"/>
      <c r="L406" s="736"/>
    </row>
    <row r="407" spans="2:12" ht="12.75">
      <c r="B407" s="742"/>
      <c r="C407" s="742"/>
      <c r="D407" s="742"/>
      <c r="E407" s="743"/>
      <c r="F407" s="751"/>
      <c r="G407" s="767"/>
      <c r="H407" s="767"/>
      <c r="I407" s="736"/>
      <c r="J407" s="736"/>
      <c r="K407" s="736"/>
      <c r="L407" s="736"/>
    </row>
    <row r="408" spans="2:12" ht="12.75">
      <c r="B408" s="738"/>
      <c r="C408" s="742"/>
      <c r="D408" s="742"/>
      <c r="E408" s="742"/>
      <c r="F408" s="767"/>
      <c r="G408" s="767"/>
      <c r="H408" s="767"/>
      <c r="I408" s="736"/>
      <c r="J408" s="736"/>
      <c r="K408" s="736"/>
      <c r="L408" s="748"/>
    </row>
    <row r="409" spans="1:12" ht="12.75">
      <c r="A409" s="732"/>
      <c r="B409" s="742"/>
      <c r="C409" s="747"/>
      <c r="D409" s="751"/>
      <c r="E409" s="743"/>
      <c r="F409" s="751"/>
      <c r="G409" s="751"/>
      <c r="H409" s="767"/>
      <c r="L409" s="748"/>
    </row>
    <row r="410" spans="1:8" ht="12.75">
      <c r="A410" s="732"/>
      <c r="B410" s="742"/>
      <c r="C410" s="747"/>
      <c r="D410" s="751"/>
      <c r="E410" s="743"/>
      <c r="F410" s="751"/>
      <c r="G410" s="751"/>
      <c r="H410" s="767"/>
    </row>
    <row r="411" spans="1:17" ht="12.75">
      <c r="A411" s="732"/>
      <c r="B411" s="742"/>
      <c r="C411" s="747"/>
      <c r="D411" s="751"/>
      <c r="E411" s="743"/>
      <c r="F411" s="751"/>
      <c r="G411" s="751"/>
      <c r="H411" s="767"/>
      <c r="I411" s="736"/>
      <c r="J411" s="736"/>
      <c r="Q411" s="735"/>
    </row>
    <row r="412" spans="1:12" ht="12.75">
      <c r="A412" s="732"/>
      <c r="B412" s="742"/>
      <c r="C412" s="747"/>
      <c r="D412" s="751"/>
      <c r="E412" s="743"/>
      <c r="F412" s="751"/>
      <c r="G412" s="751"/>
      <c r="H412" s="767"/>
      <c r="L412" s="736"/>
    </row>
    <row r="413" spans="1:12" ht="12.75">
      <c r="A413" s="732"/>
      <c r="B413" s="742"/>
      <c r="C413" s="747"/>
      <c r="D413" s="751"/>
      <c r="E413" s="743"/>
      <c r="F413" s="751"/>
      <c r="G413" s="751"/>
      <c r="H413" s="767"/>
      <c r="L413" s="736"/>
    </row>
    <row r="414" spans="1:12" ht="12.75">
      <c r="A414" s="734"/>
      <c r="B414" s="732"/>
      <c r="C414" s="732"/>
      <c r="D414" s="732"/>
      <c r="E414" s="732"/>
      <c r="F414" s="751"/>
      <c r="G414" s="751"/>
      <c r="H414" s="767"/>
      <c r="L414" s="736"/>
    </row>
    <row r="415" spans="1:12" ht="12.75">
      <c r="A415" s="734"/>
      <c r="B415" s="732"/>
      <c r="C415" s="732"/>
      <c r="D415" s="732"/>
      <c r="E415" s="732"/>
      <c r="F415" s="731"/>
      <c r="G415" s="732"/>
      <c r="H415" s="767"/>
      <c r="L415" s="736"/>
    </row>
    <row r="416" spans="1:12" ht="12.75">
      <c r="A416" s="734"/>
      <c r="B416" s="732"/>
      <c r="C416" s="732"/>
      <c r="D416" s="732"/>
      <c r="E416" s="732"/>
      <c r="F416" s="732"/>
      <c r="G416" s="732"/>
      <c r="H416" s="767"/>
      <c r="I416" s="736"/>
      <c r="J416" s="736"/>
      <c r="L416" s="736"/>
    </row>
    <row r="417" spans="2:12" ht="12.75">
      <c r="B417" s="763"/>
      <c r="C417" s="732"/>
      <c r="D417" s="732"/>
      <c r="E417" s="732"/>
      <c r="F417" s="751"/>
      <c r="G417" s="751"/>
      <c r="H417" s="767"/>
      <c r="I417" s="736"/>
      <c r="J417" s="736"/>
      <c r="L417" s="736"/>
    </row>
    <row r="418" spans="1:12" ht="12.75">
      <c r="A418" s="732"/>
      <c r="B418" s="733"/>
      <c r="C418" s="732"/>
      <c r="D418" s="732"/>
      <c r="E418" s="732"/>
      <c r="F418" s="751"/>
      <c r="G418" s="732"/>
      <c r="H418" s="732"/>
      <c r="I418" s="736"/>
      <c r="J418" s="736"/>
      <c r="L418" s="736"/>
    </row>
    <row r="419" spans="2:12" ht="12.75">
      <c r="B419" s="742"/>
      <c r="C419" s="742"/>
      <c r="D419" s="742"/>
      <c r="E419" s="743"/>
      <c r="F419" s="751"/>
      <c r="G419" s="732"/>
      <c r="H419" s="732"/>
      <c r="I419" s="736"/>
      <c r="J419" s="736"/>
      <c r="L419" s="736"/>
    </row>
    <row r="420" spans="2:12" ht="12.75">
      <c r="B420" s="738"/>
      <c r="C420" s="742"/>
      <c r="D420" s="742"/>
      <c r="E420" s="742"/>
      <c r="F420" s="751"/>
      <c r="G420" s="732"/>
      <c r="H420" s="732"/>
      <c r="I420" s="736"/>
      <c r="J420" s="736"/>
      <c r="L420" s="736"/>
    </row>
    <row r="421" spans="6:12" ht="12.75">
      <c r="F421" s="736"/>
      <c r="G421" s="736"/>
      <c r="H421" s="736"/>
      <c r="I421" s="736"/>
      <c r="J421" s="736"/>
      <c r="L421" s="736"/>
    </row>
    <row r="422" spans="6:17" ht="12.75">
      <c r="F422" s="736"/>
      <c r="G422" s="736"/>
      <c r="H422" s="736"/>
      <c r="I422" s="736"/>
      <c r="J422" s="736"/>
      <c r="L422" s="736"/>
      <c r="Q422" s="735"/>
    </row>
    <row r="423" spans="6:12" ht="12.75">
      <c r="F423" s="736"/>
      <c r="G423" s="736"/>
      <c r="H423" s="736"/>
      <c r="I423" s="736"/>
      <c r="J423" s="736"/>
      <c r="L423" s="736"/>
    </row>
    <row r="424" spans="6:12" ht="12.75">
      <c r="F424" s="736"/>
      <c r="G424" s="736"/>
      <c r="H424" s="736"/>
      <c r="I424" s="736"/>
      <c r="J424" s="736"/>
      <c r="K424" s="736"/>
      <c r="L424" s="736"/>
    </row>
    <row r="425" spans="6:12" ht="12.75">
      <c r="F425" s="736"/>
      <c r="G425" s="736"/>
      <c r="H425" s="736"/>
      <c r="I425" s="736"/>
      <c r="J425" s="736"/>
      <c r="L425" s="736"/>
    </row>
    <row r="426" spans="3:10" ht="12.75">
      <c r="C426" s="735"/>
      <c r="D426" s="735"/>
      <c r="E426" s="735"/>
      <c r="F426" s="735"/>
      <c r="G426" s="735"/>
      <c r="H426" s="735"/>
      <c r="I426" s="735"/>
      <c r="J426" s="735"/>
    </row>
    <row r="428" spans="3:11" ht="12.75">
      <c r="C428" s="735"/>
      <c r="F428" s="736"/>
      <c r="G428" s="736"/>
      <c r="H428" s="736"/>
      <c r="I428" s="736"/>
      <c r="J428" s="736"/>
      <c r="K428" s="736"/>
    </row>
    <row r="429" spans="6:10" ht="12.75">
      <c r="F429" s="736"/>
      <c r="G429" s="736"/>
      <c r="H429" s="736"/>
      <c r="I429" s="736"/>
      <c r="J429" s="736"/>
    </row>
    <row r="430" spans="6:10" ht="12.75">
      <c r="F430" s="736"/>
      <c r="G430" s="736"/>
      <c r="H430" s="736"/>
      <c r="I430" s="736"/>
      <c r="J430" s="736"/>
    </row>
    <row r="431" spans="6:11" ht="12.75">
      <c r="F431" s="736"/>
      <c r="G431" s="736"/>
      <c r="H431" s="736"/>
      <c r="I431" s="736"/>
      <c r="J431" s="736"/>
      <c r="K431" s="736"/>
    </row>
    <row r="432" spans="6:11" ht="12.75">
      <c r="F432" s="736"/>
      <c r="G432" s="736"/>
      <c r="H432" s="736"/>
      <c r="I432" s="736"/>
      <c r="J432" s="736"/>
      <c r="K432" s="736"/>
    </row>
    <row r="433" spans="6:21" ht="12.75">
      <c r="F433" s="736"/>
      <c r="G433" s="736"/>
      <c r="H433" s="736"/>
      <c r="I433" s="736"/>
      <c r="J433" s="736"/>
      <c r="K433" s="736"/>
      <c r="U433" s="744"/>
    </row>
    <row r="434" spans="6:21" ht="12.75">
      <c r="F434" s="736"/>
      <c r="G434" s="736"/>
      <c r="H434" s="736"/>
      <c r="I434" s="736"/>
      <c r="J434" s="736"/>
      <c r="K434" s="736"/>
      <c r="L434" s="736"/>
      <c r="U434" s="744"/>
    </row>
    <row r="435" spans="6:21" ht="12.75">
      <c r="F435" s="736"/>
      <c r="G435" s="736"/>
      <c r="H435" s="736"/>
      <c r="I435" s="736"/>
      <c r="J435" s="736"/>
      <c r="K435" s="736"/>
      <c r="L435" s="736"/>
      <c r="U435" s="744"/>
    </row>
    <row r="436" spans="8:21" ht="12.75">
      <c r="H436" s="735"/>
      <c r="K436" s="736"/>
      <c r="L436" s="736"/>
      <c r="U436" s="744"/>
    </row>
    <row r="437" spans="11:21" ht="12.75">
      <c r="K437" s="736"/>
      <c r="L437" s="736"/>
      <c r="U437" s="744"/>
    </row>
    <row r="438" spans="6:21" ht="12.75">
      <c r="F438" s="746"/>
      <c r="G438" s="746"/>
      <c r="H438" s="755"/>
      <c r="I438" s="746"/>
      <c r="K438" s="736"/>
      <c r="L438" s="736"/>
      <c r="U438" s="744"/>
    </row>
    <row r="439" spans="3:21" ht="12.75">
      <c r="C439" s="735"/>
      <c r="F439" s="746"/>
      <c r="G439" s="746"/>
      <c r="H439" s="755"/>
      <c r="I439" s="746"/>
      <c r="K439" s="736"/>
      <c r="U439" s="744"/>
    </row>
    <row r="440" spans="6:21" ht="12.75">
      <c r="F440" s="746"/>
      <c r="G440" s="746"/>
      <c r="H440" s="755"/>
      <c r="I440" s="746"/>
      <c r="K440" s="736"/>
      <c r="T440" s="746"/>
      <c r="U440" s="744"/>
    </row>
    <row r="441" spans="6:21" ht="12.75">
      <c r="F441" s="746"/>
      <c r="G441" s="746"/>
      <c r="H441" s="746"/>
      <c r="I441" s="755"/>
      <c r="U441" s="744"/>
    </row>
    <row r="442" spans="6:21" ht="12.75">
      <c r="F442" s="746"/>
      <c r="G442" s="746"/>
      <c r="H442" s="755"/>
      <c r="I442" s="746"/>
      <c r="U442" s="768"/>
    </row>
    <row r="443" spans="6:12" ht="12.75">
      <c r="F443" s="746"/>
      <c r="G443" s="746"/>
      <c r="H443" s="755"/>
      <c r="I443" s="746"/>
      <c r="K443" s="736"/>
      <c r="L443" s="736"/>
    </row>
    <row r="444" spans="6:12" ht="12.75">
      <c r="F444" s="746"/>
      <c r="G444" s="746"/>
      <c r="H444" s="755"/>
      <c r="I444" s="746"/>
      <c r="L444" s="736"/>
    </row>
    <row r="445" ht="12.75">
      <c r="L445" s="736"/>
    </row>
    <row r="446" ht="12.75">
      <c r="L446" s="736"/>
    </row>
    <row r="447" spans="3:12" ht="12.75">
      <c r="C447" s="735"/>
      <c r="L447" s="736"/>
    </row>
    <row r="448" spans="11:12" ht="12.75">
      <c r="K448" s="736"/>
      <c r="L448" s="736"/>
    </row>
    <row r="449" spans="11:12" ht="12.75">
      <c r="K449" s="736"/>
      <c r="L449" s="736"/>
    </row>
    <row r="450" spans="8:12" ht="12.75">
      <c r="H450" s="736"/>
      <c r="I450" s="736"/>
      <c r="J450" s="736"/>
      <c r="K450" s="736"/>
      <c r="L450" s="736"/>
    </row>
    <row r="451" spans="6:12" ht="12.75">
      <c r="F451" s="736"/>
      <c r="G451" s="736"/>
      <c r="H451" s="736"/>
      <c r="I451" s="736"/>
      <c r="J451" s="736"/>
      <c r="K451" s="736"/>
      <c r="L451" s="736"/>
    </row>
    <row r="452" spans="6:12" ht="12.75">
      <c r="F452" s="736"/>
      <c r="G452" s="736"/>
      <c r="H452" s="736"/>
      <c r="I452" s="736"/>
      <c r="J452" s="736"/>
      <c r="K452" s="736"/>
      <c r="L452" s="736"/>
    </row>
    <row r="453" spans="6:12" ht="12.75">
      <c r="F453" s="736"/>
      <c r="G453" s="736"/>
      <c r="H453" s="736"/>
      <c r="I453" s="736"/>
      <c r="J453" s="736"/>
      <c r="K453" s="736"/>
      <c r="L453" s="736"/>
    </row>
    <row r="454" spans="6:11" ht="12.75">
      <c r="F454" s="736"/>
      <c r="G454" s="736"/>
      <c r="H454" s="736"/>
      <c r="I454" s="736"/>
      <c r="J454" s="736"/>
      <c r="K454" s="736"/>
    </row>
    <row r="455" spans="6:11" ht="12.75">
      <c r="F455" s="736"/>
      <c r="G455" s="736"/>
      <c r="H455" s="736"/>
      <c r="I455" s="736"/>
      <c r="J455" s="736"/>
      <c r="K455" s="736"/>
    </row>
    <row r="456" spans="6:11" ht="12.75">
      <c r="F456" s="736"/>
      <c r="G456" s="736"/>
      <c r="H456" s="736"/>
      <c r="I456" s="736"/>
      <c r="J456" s="736"/>
      <c r="K456" s="736"/>
    </row>
    <row r="457" spans="6:11" ht="12.75">
      <c r="F457" s="736"/>
      <c r="G457" s="736"/>
      <c r="H457" s="736"/>
      <c r="I457" s="736"/>
      <c r="J457" s="736"/>
      <c r="K457" s="736"/>
    </row>
    <row r="458" spans="6:10" ht="12.75">
      <c r="F458" s="736"/>
      <c r="G458" s="736"/>
      <c r="H458" s="736"/>
      <c r="I458" s="736"/>
      <c r="J458" s="736"/>
    </row>
    <row r="459" spans="6:10" ht="12.75">
      <c r="F459" s="736"/>
      <c r="G459" s="736"/>
      <c r="H459" s="736"/>
      <c r="I459" s="736"/>
      <c r="J459" s="736"/>
    </row>
    <row r="460" spans="6:11" ht="12.75">
      <c r="F460" s="736"/>
      <c r="G460" s="736"/>
      <c r="H460" s="736"/>
      <c r="I460" s="736"/>
      <c r="J460" s="736"/>
      <c r="K460" s="736"/>
    </row>
    <row r="461" spans="6:11" ht="12.75">
      <c r="F461" s="736"/>
      <c r="G461" s="736"/>
      <c r="H461" s="736"/>
      <c r="I461" s="736"/>
      <c r="J461" s="736"/>
      <c r="K461" s="736"/>
    </row>
    <row r="462" spans="6:11" ht="12.75">
      <c r="F462" s="736"/>
      <c r="G462" s="736"/>
      <c r="H462" s="736"/>
      <c r="I462" s="736"/>
      <c r="J462" s="736"/>
      <c r="K462" s="736"/>
    </row>
    <row r="463" spans="6:11" ht="12.75">
      <c r="F463" s="736"/>
      <c r="G463" s="736"/>
      <c r="H463" s="736"/>
      <c r="I463" s="736"/>
      <c r="J463" s="736"/>
      <c r="K463" s="736"/>
    </row>
    <row r="464" spans="6:11" ht="12.75">
      <c r="F464" s="736"/>
      <c r="G464" s="736"/>
      <c r="H464" s="736"/>
      <c r="I464" s="736"/>
      <c r="J464" s="736"/>
      <c r="K464" s="736"/>
    </row>
    <row r="465" spans="6:11" ht="12.75">
      <c r="F465" s="736"/>
      <c r="G465" s="736"/>
      <c r="H465" s="736"/>
      <c r="I465" s="736"/>
      <c r="J465" s="736"/>
      <c r="K465" s="736"/>
    </row>
    <row r="466" spans="6:12" ht="12.75">
      <c r="F466" s="736"/>
      <c r="G466" s="736"/>
      <c r="H466" s="736"/>
      <c r="I466" s="736"/>
      <c r="J466" s="736"/>
      <c r="K466" s="736"/>
      <c r="L466" s="736"/>
    </row>
    <row r="467" spans="6:12" ht="12.75">
      <c r="F467" s="736"/>
      <c r="G467" s="736"/>
      <c r="H467" s="736"/>
      <c r="I467" s="736"/>
      <c r="J467" s="736"/>
      <c r="K467" s="736"/>
      <c r="L467" s="736"/>
    </row>
    <row r="468" spans="6:12" ht="12.75">
      <c r="F468" s="736"/>
      <c r="G468" s="736"/>
      <c r="H468" s="736"/>
      <c r="I468" s="736"/>
      <c r="J468" s="736"/>
      <c r="L468" s="736"/>
    </row>
    <row r="469" spans="3:12" ht="12.75">
      <c r="C469" s="735"/>
      <c r="I469" s="735"/>
      <c r="L469" s="736"/>
    </row>
    <row r="470" ht="12.75">
      <c r="L470" s="736"/>
    </row>
    <row r="471" ht="12.75">
      <c r="L471" s="736"/>
    </row>
    <row r="472" ht="12.75">
      <c r="L472" s="736"/>
    </row>
    <row r="473" ht="12.75">
      <c r="L473" s="736"/>
    </row>
    <row r="474" ht="12.75">
      <c r="L474" s="736"/>
    </row>
    <row r="475" ht="12.75">
      <c r="L475" s="736"/>
    </row>
    <row r="476" ht="12.75">
      <c r="L476" s="736"/>
    </row>
    <row r="477" ht="12.75">
      <c r="L477" s="736"/>
    </row>
    <row r="478" ht="12.75">
      <c r="L478" s="736"/>
    </row>
    <row r="479" ht="12.75">
      <c r="L479" s="736"/>
    </row>
    <row r="480" ht="12.75">
      <c r="L480" s="736"/>
    </row>
    <row r="481" ht="12.75">
      <c r="L481" s="736"/>
    </row>
    <row r="482" spans="11:12" ht="12.75">
      <c r="K482" s="736"/>
      <c r="L482" s="736"/>
    </row>
    <row r="483" ht="12.75">
      <c r="L483" s="736"/>
    </row>
    <row r="484" spans="11:12" ht="12.75">
      <c r="K484" s="736"/>
      <c r="L484" s="736"/>
    </row>
    <row r="485" spans="7:12" ht="12.75">
      <c r="G485" s="744"/>
      <c r="H485" s="744"/>
      <c r="I485" s="744"/>
      <c r="K485" s="736"/>
      <c r="L485" s="736"/>
    </row>
    <row r="486" spans="7:12" ht="12.75">
      <c r="G486" s="744"/>
      <c r="H486" s="744"/>
      <c r="I486" s="744"/>
      <c r="K486" s="736"/>
      <c r="L486" s="736"/>
    </row>
    <row r="487" spans="7:11" ht="12.75">
      <c r="G487" s="744"/>
      <c r="H487" s="744"/>
      <c r="I487" s="744"/>
      <c r="K487" s="736"/>
    </row>
    <row r="488" spans="7:11" ht="12.75">
      <c r="G488" s="744"/>
      <c r="H488" s="744"/>
      <c r="I488" s="744"/>
      <c r="K488" s="736"/>
    </row>
    <row r="489" spans="7:11" ht="12.75">
      <c r="G489" s="744"/>
      <c r="H489" s="744"/>
      <c r="I489" s="744"/>
      <c r="K489" s="736"/>
    </row>
    <row r="490" spans="7:11" ht="12.75">
      <c r="G490" s="744"/>
      <c r="H490" s="744"/>
      <c r="I490" s="744"/>
      <c r="K490" s="736"/>
    </row>
    <row r="491" spans="7:11" ht="12.75">
      <c r="G491" s="744"/>
      <c r="H491" s="744"/>
      <c r="I491" s="744"/>
      <c r="K491" s="736"/>
    </row>
    <row r="492" spans="7:11" ht="12.75">
      <c r="G492" s="744"/>
      <c r="H492" s="744"/>
      <c r="I492" s="744"/>
      <c r="K492" s="736"/>
    </row>
    <row r="493" spans="7:11" ht="12.75">
      <c r="G493" s="744"/>
      <c r="H493" s="744"/>
      <c r="I493" s="744"/>
      <c r="K493" s="736"/>
    </row>
    <row r="494" spans="7:11" ht="12.75">
      <c r="G494" s="744"/>
      <c r="H494" s="744"/>
      <c r="I494" s="744"/>
      <c r="K494" s="736"/>
    </row>
    <row r="495" spans="7:11" ht="12.75">
      <c r="G495" s="744"/>
      <c r="H495" s="744"/>
      <c r="I495" s="744"/>
      <c r="K495" s="736"/>
    </row>
    <row r="496" spans="3:11" ht="12.75">
      <c r="C496" s="735"/>
      <c r="G496" s="768"/>
      <c r="H496" s="744"/>
      <c r="I496" s="744"/>
      <c r="K496" s="736"/>
    </row>
    <row r="497" ht="12.75">
      <c r="K497" s="736"/>
    </row>
    <row r="498" ht="12.75">
      <c r="K498" s="736"/>
    </row>
    <row r="499" ht="12.75">
      <c r="K499" s="736"/>
    </row>
    <row r="500" ht="12.75">
      <c r="K500" s="736"/>
    </row>
    <row r="501" ht="12.75">
      <c r="K501" s="736"/>
    </row>
    <row r="502" ht="12.75">
      <c r="K502" s="736"/>
    </row>
    <row r="503" spans="11:12" ht="12.75">
      <c r="K503" s="736"/>
      <c r="L503" s="736"/>
    </row>
    <row r="504" ht="12.75">
      <c r="L504" s="736"/>
    </row>
    <row r="513" ht="12.75">
      <c r="L513" s="736"/>
    </row>
    <row r="514" ht="12.75">
      <c r="L514" s="736"/>
    </row>
    <row r="522" ht="12.75">
      <c r="L522" s="736"/>
    </row>
    <row r="523" ht="12.75">
      <c r="L523" s="736"/>
    </row>
    <row r="524" ht="12.75">
      <c r="L524" s="736"/>
    </row>
    <row r="525" ht="12.75">
      <c r="L525" s="736"/>
    </row>
    <row r="526" ht="12.75">
      <c r="L526" s="736"/>
    </row>
    <row r="527" ht="12.75">
      <c r="L527" s="736"/>
    </row>
    <row r="528" ht="12.75">
      <c r="L528" s="736"/>
    </row>
    <row r="529" ht="12.75">
      <c r="L529" s="736"/>
    </row>
    <row r="530" ht="12.75">
      <c r="L530" s="736"/>
    </row>
    <row r="531" ht="12.75">
      <c r="L531" s="736"/>
    </row>
    <row r="532" ht="12.75">
      <c r="L532" s="736"/>
    </row>
    <row r="533" ht="12.75">
      <c r="L533" s="736"/>
    </row>
    <row r="534" ht="12.75">
      <c r="L534" s="736"/>
    </row>
    <row r="552" ht="12.75">
      <c r="L552" s="736"/>
    </row>
    <row r="553" ht="12.75">
      <c r="L553" s="736"/>
    </row>
  </sheetData>
  <sheetProtection/>
  <printOptions/>
  <pageMargins left="0.7874015748031497" right="0.7874015748031497" top="0.984251968503937" bottom="0.984251968503937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7" t="s">
        <v>1262</v>
      </c>
      <c r="B1" s="78"/>
      <c r="C1" s="78"/>
      <c r="D1" s="78"/>
      <c r="E1" s="78"/>
      <c r="F1" s="78"/>
      <c r="G1" s="78"/>
    </row>
    <row r="2" spans="1:7" ht="12.75" customHeight="1">
      <c r="A2" s="79" t="s">
        <v>1687</v>
      </c>
      <c r="B2" s="80"/>
      <c r="C2" s="81" t="s">
        <v>1975</v>
      </c>
      <c r="D2" s="81" t="s">
        <v>1976</v>
      </c>
      <c r="E2" s="82"/>
      <c r="F2" s="83" t="s">
        <v>1688</v>
      </c>
      <c r="G2" s="84"/>
    </row>
    <row r="3" spans="1:7" ht="3" customHeight="1" hidden="1">
      <c r="A3" s="85"/>
      <c r="B3" s="86"/>
      <c r="C3" s="87"/>
      <c r="D3" s="87"/>
      <c r="E3" s="88"/>
      <c r="F3" s="89"/>
      <c r="G3" s="90"/>
    </row>
    <row r="4" spans="1:7" ht="12" customHeight="1">
      <c r="A4" s="91" t="s">
        <v>1689</v>
      </c>
      <c r="B4" s="86"/>
      <c r="C4" s="87"/>
      <c r="D4" s="87"/>
      <c r="E4" s="88"/>
      <c r="F4" s="89" t="s">
        <v>1690</v>
      </c>
      <c r="G4" s="92"/>
    </row>
    <row r="5" spans="1:7" ht="12.75" customHeight="1">
      <c r="A5" s="93" t="s">
        <v>1975</v>
      </c>
      <c r="B5" s="94"/>
      <c r="C5" s="95" t="s">
        <v>1976</v>
      </c>
      <c r="D5" s="96"/>
      <c r="E5" s="94"/>
      <c r="F5" s="89" t="s">
        <v>1691</v>
      </c>
      <c r="G5" s="90"/>
    </row>
    <row r="6" spans="1:15" ht="12.75" customHeight="1">
      <c r="A6" s="91" t="s">
        <v>1692</v>
      </c>
      <c r="B6" s="86"/>
      <c r="C6" s="87"/>
      <c r="D6" s="87"/>
      <c r="E6" s="88"/>
      <c r="F6" s="97" t="s">
        <v>1693</v>
      </c>
      <c r="G6" s="98">
        <v>0</v>
      </c>
      <c r="O6" s="99"/>
    </row>
    <row r="7" spans="1:7" ht="12.75" customHeight="1">
      <c r="A7" s="100" t="s">
        <v>1972</v>
      </c>
      <c r="B7" s="101"/>
      <c r="C7" s="102" t="s">
        <v>1973</v>
      </c>
      <c r="D7" s="103"/>
      <c r="E7" s="103"/>
      <c r="F7" s="104" t="s">
        <v>1694</v>
      </c>
      <c r="G7" s="98">
        <f>IF(G6=0,,ROUND((F30+F32)/G6,1))</f>
        <v>0</v>
      </c>
    </row>
    <row r="8" spans="1:9" ht="12.75">
      <c r="A8" s="105" t="s">
        <v>1695</v>
      </c>
      <c r="B8" s="89"/>
      <c r="C8" s="787"/>
      <c r="D8" s="787"/>
      <c r="E8" s="788"/>
      <c r="F8" s="106" t="s">
        <v>1696</v>
      </c>
      <c r="G8" s="107"/>
      <c r="H8" s="108"/>
      <c r="I8" s="109"/>
    </row>
    <row r="9" spans="1:8" ht="12.75">
      <c r="A9" s="105" t="s">
        <v>1697</v>
      </c>
      <c r="B9" s="89"/>
      <c r="C9" s="787"/>
      <c r="D9" s="787"/>
      <c r="E9" s="788"/>
      <c r="F9" s="89"/>
      <c r="G9" s="110"/>
      <c r="H9" s="111"/>
    </row>
    <row r="10" spans="1:8" ht="12.75">
      <c r="A10" s="105" t="s">
        <v>1698</v>
      </c>
      <c r="B10" s="89"/>
      <c r="C10" s="787"/>
      <c r="D10" s="787"/>
      <c r="E10" s="787"/>
      <c r="F10" s="112"/>
      <c r="G10" s="113"/>
      <c r="H10" s="114"/>
    </row>
    <row r="11" spans="1:57" ht="13.5" customHeight="1">
      <c r="A11" s="105" t="s">
        <v>1699</v>
      </c>
      <c r="B11" s="89"/>
      <c r="C11" s="787"/>
      <c r="D11" s="787"/>
      <c r="E11" s="787"/>
      <c r="F11" s="115" t="s">
        <v>1700</v>
      </c>
      <c r="G11" s="116"/>
      <c r="H11" s="111"/>
      <c r="BA11" s="117"/>
      <c r="BB11" s="117"/>
      <c r="BC11" s="117"/>
      <c r="BD11" s="117"/>
      <c r="BE11" s="117"/>
    </row>
    <row r="12" spans="1:8" ht="12.75" customHeight="1">
      <c r="A12" s="118" t="s">
        <v>1701</v>
      </c>
      <c r="B12" s="86"/>
      <c r="C12" s="789"/>
      <c r="D12" s="789"/>
      <c r="E12" s="789"/>
      <c r="F12" s="119" t="s">
        <v>1702</v>
      </c>
      <c r="G12" s="120"/>
      <c r="H12" s="111"/>
    </row>
    <row r="13" spans="1:8" ht="28.5" customHeight="1" thickBot="1">
      <c r="A13" s="121" t="s">
        <v>1703</v>
      </c>
      <c r="B13" s="122"/>
      <c r="C13" s="122"/>
      <c r="D13" s="122"/>
      <c r="E13" s="123"/>
      <c r="F13" s="123"/>
      <c r="G13" s="124"/>
      <c r="H13" s="111"/>
    </row>
    <row r="14" spans="1:7" ht="17.25" customHeight="1" thickBot="1">
      <c r="A14" s="125" t="s">
        <v>1704</v>
      </c>
      <c r="B14" s="126"/>
      <c r="C14" s="127"/>
      <c r="D14" s="128" t="s">
        <v>1705</v>
      </c>
      <c r="E14" s="129"/>
      <c r="F14" s="129"/>
      <c r="G14" s="127"/>
    </row>
    <row r="15" spans="1:7" ht="15.75" customHeight="1">
      <c r="A15" s="130"/>
      <c r="B15" s="131" t="s">
        <v>1706</v>
      </c>
      <c r="C15" s="132">
        <f>'00 00 Rek'!E9</f>
        <v>0</v>
      </c>
      <c r="D15" s="133">
        <f>'00 00 Rek'!A14</f>
        <v>0</v>
      </c>
      <c r="E15" s="134"/>
      <c r="F15" s="135"/>
      <c r="G15" s="132">
        <f>'00 00 Rek'!I14</f>
        <v>0</v>
      </c>
    </row>
    <row r="16" spans="1:7" ht="15.75" customHeight="1">
      <c r="A16" s="130" t="s">
        <v>1707</v>
      </c>
      <c r="B16" s="131" t="s">
        <v>1708</v>
      </c>
      <c r="C16" s="132">
        <f>'00 00 Rek'!F9</f>
        <v>0</v>
      </c>
      <c r="D16" s="85">
        <f>'00 00 Rek'!A15</f>
        <v>0</v>
      </c>
      <c r="E16" s="136"/>
      <c r="F16" s="137"/>
      <c r="G16" s="132">
        <f>'00 00 Rek'!I15</f>
        <v>0</v>
      </c>
    </row>
    <row r="17" spans="1:7" ht="15.75" customHeight="1">
      <c r="A17" s="130" t="s">
        <v>1709</v>
      </c>
      <c r="B17" s="131" t="s">
        <v>1710</v>
      </c>
      <c r="C17" s="132">
        <f>'00 00 Rek'!H9</f>
        <v>0</v>
      </c>
      <c r="D17" s="85">
        <f>'00 00 Rek'!A16</f>
        <v>0</v>
      </c>
      <c r="E17" s="136"/>
      <c r="F17" s="137"/>
      <c r="G17" s="132">
        <f>'00 00 Rek'!I16</f>
        <v>0</v>
      </c>
    </row>
    <row r="18" spans="1:7" ht="15.75" customHeight="1">
      <c r="A18" s="138" t="s">
        <v>1711</v>
      </c>
      <c r="B18" s="139" t="s">
        <v>1712</v>
      </c>
      <c r="C18" s="132">
        <f>'00 00 Rek'!G9</f>
        <v>0</v>
      </c>
      <c r="D18" s="85">
        <f>'00 00 Rek'!A17</f>
        <v>0</v>
      </c>
      <c r="E18" s="136"/>
      <c r="F18" s="137"/>
      <c r="G18" s="132">
        <f>'00 00 Rek'!I17</f>
        <v>0</v>
      </c>
    </row>
    <row r="19" spans="1:7" ht="15.75" customHeight="1">
      <c r="A19" s="140" t="s">
        <v>1713</v>
      </c>
      <c r="B19" s="131"/>
      <c r="C19" s="132">
        <f>SUM(C15:C18)</f>
        <v>0</v>
      </c>
      <c r="D19" s="85">
        <f>'00 00 Rek'!A18</f>
        <v>0</v>
      </c>
      <c r="E19" s="136"/>
      <c r="F19" s="137"/>
      <c r="G19" s="132">
        <f>'00 00 Rek'!I18</f>
        <v>0</v>
      </c>
    </row>
    <row r="20" spans="1:7" ht="15.75" customHeight="1">
      <c r="A20" s="140"/>
      <c r="B20" s="131"/>
      <c r="C20" s="132"/>
      <c r="D20" s="85">
        <f>'00 00 Rek'!A19</f>
        <v>0</v>
      </c>
      <c r="E20" s="136"/>
      <c r="F20" s="137"/>
      <c r="G20" s="132">
        <f>'00 00 Rek'!I19</f>
        <v>0</v>
      </c>
    </row>
    <row r="21" spans="1:7" ht="15.75" customHeight="1">
      <c r="A21" s="140" t="s">
        <v>1686</v>
      </c>
      <c r="B21" s="131"/>
      <c r="C21" s="132">
        <f>'00 00 Rek'!I9</f>
        <v>0</v>
      </c>
      <c r="D21" s="85">
        <f>'00 00 Rek'!A20</f>
        <v>0</v>
      </c>
      <c r="E21" s="136"/>
      <c r="F21" s="137"/>
      <c r="G21" s="132">
        <f>'00 00 Rek'!I20</f>
        <v>0</v>
      </c>
    </row>
    <row r="22" spans="1:7" ht="15.75" customHeight="1">
      <c r="A22" s="141" t="s">
        <v>1714</v>
      </c>
      <c r="B22" s="111"/>
      <c r="C22" s="132">
        <f>C19+C21</f>
        <v>0</v>
      </c>
      <c r="D22" s="85" t="s">
        <v>1715</v>
      </c>
      <c r="E22" s="136"/>
      <c r="F22" s="137"/>
      <c r="G22" s="132">
        <f>G23-SUM(G15:G21)</f>
        <v>0</v>
      </c>
    </row>
    <row r="23" spans="1:7" ht="15.75" customHeight="1" thickBot="1">
      <c r="A23" s="790" t="s">
        <v>1716</v>
      </c>
      <c r="B23" s="791"/>
      <c r="C23" s="142">
        <f>C22+G23</f>
        <v>0</v>
      </c>
      <c r="D23" s="143" t="s">
        <v>1717</v>
      </c>
      <c r="E23" s="144"/>
      <c r="F23" s="145"/>
      <c r="G23" s="132">
        <f>'00 00 Rek'!H22</f>
        <v>0</v>
      </c>
    </row>
    <row r="24" spans="1:7" ht="12.75">
      <c r="A24" s="146" t="s">
        <v>1718</v>
      </c>
      <c r="B24" s="147"/>
      <c r="C24" s="148"/>
      <c r="D24" s="147" t="s">
        <v>1719</v>
      </c>
      <c r="E24" s="147"/>
      <c r="F24" s="149" t="s">
        <v>1720</v>
      </c>
      <c r="G24" s="150"/>
    </row>
    <row r="25" spans="1:7" ht="12.75">
      <c r="A25" s="141" t="s">
        <v>1721</v>
      </c>
      <c r="B25" s="111"/>
      <c r="C25" s="151"/>
      <c r="D25" s="111" t="s">
        <v>1721</v>
      </c>
      <c r="F25" s="152" t="s">
        <v>1721</v>
      </c>
      <c r="G25" s="153"/>
    </row>
    <row r="26" spans="1:7" ht="37.5" customHeight="1">
      <c r="A26" s="141" t="s">
        <v>1722</v>
      </c>
      <c r="B26" s="154"/>
      <c r="C26" s="151"/>
      <c r="D26" s="111" t="s">
        <v>1722</v>
      </c>
      <c r="F26" s="152" t="s">
        <v>1722</v>
      </c>
      <c r="G26" s="153"/>
    </row>
    <row r="27" spans="1:7" ht="12.75">
      <c r="A27" s="141"/>
      <c r="B27" s="155"/>
      <c r="C27" s="151"/>
      <c r="D27" s="111"/>
      <c r="F27" s="152"/>
      <c r="G27" s="153"/>
    </row>
    <row r="28" spans="1:7" ht="12.75">
      <c r="A28" s="141" t="s">
        <v>1723</v>
      </c>
      <c r="B28" s="111"/>
      <c r="C28" s="151"/>
      <c r="D28" s="152" t="s">
        <v>1724</v>
      </c>
      <c r="E28" s="151"/>
      <c r="F28" s="156" t="s">
        <v>1724</v>
      </c>
      <c r="G28" s="153"/>
    </row>
    <row r="29" spans="1:7" ht="69" customHeight="1">
      <c r="A29" s="141"/>
      <c r="B29" s="111"/>
      <c r="C29" s="157"/>
      <c r="D29" s="158"/>
      <c r="E29" s="157"/>
      <c r="F29" s="111"/>
      <c r="G29" s="153"/>
    </row>
    <row r="30" spans="1:7" ht="12.75">
      <c r="A30" s="159" t="s">
        <v>1670</v>
      </c>
      <c r="B30" s="160"/>
      <c r="C30" s="161">
        <v>21</v>
      </c>
      <c r="D30" s="160" t="s">
        <v>1725</v>
      </c>
      <c r="E30" s="162"/>
      <c r="F30" s="782">
        <f>C23-F32</f>
        <v>0</v>
      </c>
      <c r="G30" s="783"/>
    </row>
    <row r="31" spans="1:7" ht="12.75">
      <c r="A31" s="159" t="s">
        <v>1726</v>
      </c>
      <c r="B31" s="160"/>
      <c r="C31" s="161">
        <f>C30</f>
        <v>21</v>
      </c>
      <c r="D31" s="160" t="s">
        <v>1727</v>
      </c>
      <c r="E31" s="162"/>
      <c r="F31" s="782">
        <f>ROUND(PRODUCT(F30,C31/100),0)</f>
        <v>0</v>
      </c>
      <c r="G31" s="783"/>
    </row>
    <row r="32" spans="1:7" ht="12.75">
      <c r="A32" s="159" t="s">
        <v>1670</v>
      </c>
      <c r="B32" s="160"/>
      <c r="C32" s="161">
        <v>0</v>
      </c>
      <c r="D32" s="160" t="s">
        <v>1727</v>
      </c>
      <c r="E32" s="162"/>
      <c r="F32" s="782">
        <v>0</v>
      </c>
      <c r="G32" s="783"/>
    </row>
    <row r="33" spans="1:7" ht="12.75">
      <c r="A33" s="159" t="s">
        <v>1726</v>
      </c>
      <c r="B33" s="163"/>
      <c r="C33" s="164">
        <f>C32</f>
        <v>0</v>
      </c>
      <c r="D33" s="160" t="s">
        <v>1727</v>
      </c>
      <c r="E33" s="137"/>
      <c r="F33" s="782">
        <f>ROUND(PRODUCT(F32,C33/100),0)</f>
        <v>0</v>
      </c>
      <c r="G33" s="783"/>
    </row>
    <row r="34" spans="1:7" s="168" customFormat="1" ht="19.5" customHeight="1" thickBot="1">
      <c r="A34" s="165" t="s">
        <v>1950</v>
      </c>
      <c r="B34" s="166"/>
      <c r="C34" s="166"/>
      <c r="D34" s="166"/>
      <c r="E34" s="167"/>
      <c r="F34" s="784">
        <f>ROUND(SUM(F30:F33),0)</f>
        <v>0</v>
      </c>
      <c r="G34" s="785"/>
    </row>
    <row r="36" spans="1:8" ht="12.75">
      <c r="A36" s="2" t="s">
        <v>1951</v>
      </c>
      <c r="B36" s="2"/>
      <c r="C36" s="2"/>
      <c r="D36" s="2"/>
      <c r="E36" s="2"/>
      <c r="F36" s="2"/>
      <c r="G36" s="2"/>
      <c r="H36" s="1" t="s">
        <v>1660</v>
      </c>
    </row>
    <row r="37" spans="1:8" ht="14.25" customHeight="1">
      <c r="A37" s="2"/>
      <c r="B37" s="786"/>
      <c r="C37" s="786"/>
      <c r="D37" s="786"/>
      <c r="E37" s="786"/>
      <c r="F37" s="786"/>
      <c r="G37" s="786"/>
      <c r="H37" s="1" t="s">
        <v>1660</v>
      </c>
    </row>
    <row r="38" spans="1:8" ht="12.75" customHeight="1">
      <c r="A38" s="169"/>
      <c r="B38" s="786"/>
      <c r="C38" s="786"/>
      <c r="D38" s="786"/>
      <c r="E38" s="786"/>
      <c r="F38" s="786"/>
      <c r="G38" s="786"/>
      <c r="H38" s="1" t="s">
        <v>1660</v>
      </c>
    </row>
    <row r="39" spans="1:8" ht="12.75">
      <c r="A39" s="169"/>
      <c r="B39" s="786"/>
      <c r="C39" s="786"/>
      <c r="D39" s="786"/>
      <c r="E39" s="786"/>
      <c r="F39" s="786"/>
      <c r="G39" s="786"/>
      <c r="H39" s="1" t="s">
        <v>1660</v>
      </c>
    </row>
    <row r="40" spans="1:8" ht="12.75">
      <c r="A40" s="169"/>
      <c r="B40" s="786"/>
      <c r="C40" s="786"/>
      <c r="D40" s="786"/>
      <c r="E40" s="786"/>
      <c r="F40" s="786"/>
      <c r="G40" s="786"/>
      <c r="H40" s="1" t="s">
        <v>1660</v>
      </c>
    </row>
    <row r="41" spans="1:8" ht="12.75">
      <c r="A41" s="169"/>
      <c r="B41" s="786"/>
      <c r="C41" s="786"/>
      <c r="D41" s="786"/>
      <c r="E41" s="786"/>
      <c r="F41" s="786"/>
      <c r="G41" s="786"/>
      <c r="H41" s="1" t="s">
        <v>1660</v>
      </c>
    </row>
    <row r="42" spans="1:8" ht="12.75">
      <c r="A42" s="169"/>
      <c r="B42" s="786"/>
      <c r="C42" s="786"/>
      <c r="D42" s="786"/>
      <c r="E42" s="786"/>
      <c r="F42" s="786"/>
      <c r="G42" s="786"/>
      <c r="H42" s="1" t="s">
        <v>1660</v>
      </c>
    </row>
    <row r="43" spans="1:8" ht="12.75">
      <c r="A43" s="169"/>
      <c r="B43" s="786"/>
      <c r="C43" s="786"/>
      <c r="D43" s="786"/>
      <c r="E43" s="786"/>
      <c r="F43" s="786"/>
      <c r="G43" s="786"/>
      <c r="H43" s="1" t="s">
        <v>1660</v>
      </c>
    </row>
    <row r="44" spans="1:8" ht="12.75" customHeight="1">
      <c r="A44" s="169"/>
      <c r="B44" s="786"/>
      <c r="C44" s="786"/>
      <c r="D44" s="786"/>
      <c r="E44" s="786"/>
      <c r="F44" s="786"/>
      <c r="G44" s="786"/>
      <c r="H44" s="1" t="s">
        <v>1660</v>
      </c>
    </row>
    <row r="45" spans="1:8" ht="12.75" customHeight="1">
      <c r="A45" s="169"/>
      <c r="B45" s="786"/>
      <c r="C45" s="786"/>
      <c r="D45" s="786"/>
      <c r="E45" s="786"/>
      <c r="F45" s="786"/>
      <c r="G45" s="786"/>
      <c r="H45" s="1" t="s">
        <v>1660</v>
      </c>
    </row>
    <row r="46" spans="2:7" ht="12.75">
      <c r="B46" s="781"/>
      <c r="C46" s="781"/>
      <c r="D46" s="781"/>
      <c r="E46" s="781"/>
      <c r="F46" s="781"/>
      <c r="G46" s="781"/>
    </row>
    <row r="47" spans="2:7" ht="12.75">
      <c r="B47" s="781"/>
      <c r="C47" s="781"/>
      <c r="D47" s="781"/>
      <c r="E47" s="781"/>
      <c r="F47" s="781"/>
      <c r="G47" s="781"/>
    </row>
    <row r="48" spans="2:7" ht="12.75">
      <c r="B48" s="781"/>
      <c r="C48" s="781"/>
      <c r="D48" s="781"/>
      <c r="E48" s="781"/>
      <c r="F48" s="781"/>
      <c r="G48" s="781"/>
    </row>
    <row r="49" spans="2:7" ht="12.75">
      <c r="B49" s="781"/>
      <c r="C49" s="781"/>
      <c r="D49" s="781"/>
      <c r="E49" s="781"/>
      <c r="F49" s="781"/>
      <c r="G49" s="781"/>
    </row>
    <row r="50" spans="2:7" ht="12.75">
      <c r="B50" s="781"/>
      <c r="C50" s="781"/>
      <c r="D50" s="781"/>
      <c r="E50" s="781"/>
      <c r="F50" s="781"/>
      <c r="G50" s="781"/>
    </row>
    <row r="51" spans="2:7" ht="12.75">
      <c r="B51" s="781"/>
      <c r="C51" s="781"/>
      <c r="D51" s="781"/>
      <c r="E51" s="781"/>
      <c r="F51" s="781"/>
      <c r="G51" s="781"/>
    </row>
  </sheetData>
  <sheetProtection/>
  <mergeCells count="18">
    <mergeCell ref="C8:E8"/>
    <mergeCell ref="C10:E10"/>
    <mergeCell ref="C12:E12"/>
    <mergeCell ref="A23:B23"/>
    <mergeCell ref="C9:E9"/>
    <mergeCell ref="C11:E11"/>
    <mergeCell ref="B51:G51"/>
    <mergeCell ref="B46:G46"/>
    <mergeCell ref="B47:G47"/>
    <mergeCell ref="B48:G48"/>
    <mergeCell ref="F34:G34"/>
    <mergeCell ref="B37:G45"/>
    <mergeCell ref="B49:G49"/>
    <mergeCell ref="B50:G50"/>
    <mergeCell ref="F32:G32"/>
    <mergeCell ref="F30:G30"/>
    <mergeCell ref="F31:G31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93" t="s">
        <v>1661</v>
      </c>
      <c r="B1" s="794"/>
      <c r="C1" s="170" t="s">
        <v>1974</v>
      </c>
      <c r="D1" s="171"/>
      <c r="E1" s="172"/>
      <c r="F1" s="171"/>
      <c r="G1" s="173" t="s">
        <v>1952</v>
      </c>
      <c r="H1" s="174" t="s">
        <v>1975</v>
      </c>
      <c r="I1" s="175"/>
    </row>
    <row r="2" spans="1:9" ht="13.5" thickBot="1">
      <c r="A2" s="795" t="s">
        <v>1953</v>
      </c>
      <c r="B2" s="796"/>
      <c r="C2" s="176" t="s">
        <v>1977</v>
      </c>
      <c r="D2" s="177"/>
      <c r="E2" s="178"/>
      <c r="F2" s="177"/>
      <c r="G2" s="797" t="s">
        <v>1976</v>
      </c>
      <c r="H2" s="798"/>
      <c r="I2" s="799"/>
    </row>
    <row r="3" ht="13.5" thickTop="1">
      <c r="F3" s="111"/>
    </row>
    <row r="4" spans="1:9" ht="19.5" customHeight="1">
      <c r="A4" s="179" t="s">
        <v>1954</v>
      </c>
      <c r="B4" s="180"/>
      <c r="C4" s="180"/>
      <c r="D4" s="180"/>
      <c r="E4" s="181"/>
      <c r="F4" s="180"/>
      <c r="G4" s="180"/>
      <c r="H4" s="180"/>
      <c r="I4" s="180"/>
    </row>
    <row r="5" ht="13.5" thickBot="1"/>
    <row r="6" spans="1:9" s="111" customFormat="1" ht="13.5" thickBot="1">
      <c r="A6" s="182"/>
      <c r="B6" s="183" t="s">
        <v>1955</v>
      </c>
      <c r="C6" s="183"/>
      <c r="D6" s="184"/>
      <c r="E6" s="185" t="s">
        <v>1682</v>
      </c>
      <c r="F6" s="186" t="s">
        <v>1683</v>
      </c>
      <c r="G6" s="186" t="s">
        <v>1684</v>
      </c>
      <c r="H6" s="186" t="s">
        <v>1685</v>
      </c>
      <c r="I6" s="187" t="s">
        <v>1686</v>
      </c>
    </row>
    <row r="7" spans="1:9" s="111" customFormat="1" ht="12.75">
      <c r="A7" s="259" t="str">
        <f>'00 00 Pol'!B7</f>
        <v>ON</v>
      </c>
      <c r="B7" s="60" t="str">
        <f>'00 00 Pol'!C7</f>
        <v>Ostatní náklady</v>
      </c>
      <c r="D7" s="188"/>
      <c r="E7" s="260">
        <f>'00 00 Pol'!BA27</f>
        <v>0</v>
      </c>
      <c r="F7" s="261">
        <f>'00 00 Pol'!BB27</f>
        <v>0</v>
      </c>
      <c r="G7" s="261">
        <f>'00 00 Pol'!BC27</f>
        <v>0</v>
      </c>
      <c r="H7" s="261">
        <f>'00 00 Pol'!BD27</f>
        <v>0</v>
      </c>
      <c r="I7" s="262">
        <f>'00 00 Pol'!BE27</f>
        <v>0</v>
      </c>
    </row>
    <row r="8" spans="1:9" s="111" customFormat="1" ht="13.5" thickBot="1">
      <c r="A8" s="259" t="str">
        <f>'00 00 Pol'!B28</f>
        <v>VN</v>
      </c>
      <c r="B8" s="60" t="str">
        <f>'00 00 Pol'!C28</f>
        <v>Vedlejší náklady</v>
      </c>
      <c r="D8" s="188"/>
      <c r="E8" s="260">
        <f>'00 00 Pol'!BA35</f>
        <v>0</v>
      </c>
      <c r="F8" s="261">
        <f>'00 00 Pol'!BB35</f>
        <v>0</v>
      </c>
      <c r="G8" s="261">
        <f>'00 00 Pol'!BC35</f>
        <v>0</v>
      </c>
      <c r="H8" s="261">
        <f>'00 00 Pol'!BD35</f>
        <v>0</v>
      </c>
      <c r="I8" s="262">
        <f>'00 00 Pol'!BE35</f>
        <v>0</v>
      </c>
    </row>
    <row r="9" spans="1:9" s="14" customFormat="1" ht="13.5" thickBot="1">
      <c r="A9" s="189"/>
      <c r="B9" s="190" t="s">
        <v>1956</v>
      </c>
      <c r="C9" s="190"/>
      <c r="D9" s="191"/>
      <c r="E9" s="192">
        <f>SUM(E7:E8)</f>
        <v>0</v>
      </c>
      <c r="F9" s="193">
        <f>SUM(F7:F8)</f>
        <v>0</v>
      </c>
      <c r="G9" s="193">
        <f>SUM(G7:G8)</f>
        <v>0</v>
      </c>
      <c r="H9" s="193">
        <f>SUM(H7:H8)</f>
        <v>0</v>
      </c>
      <c r="I9" s="194">
        <f>SUM(I7:I8)</f>
        <v>0</v>
      </c>
    </row>
    <row r="10" spans="1:9" ht="12.75">
      <c r="A10" s="111"/>
      <c r="B10" s="111"/>
      <c r="C10" s="111"/>
      <c r="D10" s="111"/>
      <c r="E10" s="111"/>
      <c r="F10" s="111"/>
      <c r="G10" s="111"/>
      <c r="H10" s="111"/>
      <c r="I10" s="111"/>
    </row>
    <row r="11" spans="1:57" s="268" customFormat="1" ht="19.5" customHeight="1">
      <c r="A11" s="282"/>
      <c r="B11" s="282"/>
      <c r="C11" s="282"/>
      <c r="D11" s="282"/>
      <c r="E11" s="282"/>
      <c r="F11" s="282"/>
      <c r="G11" s="283"/>
      <c r="H11" s="282"/>
      <c r="I11" s="282"/>
      <c r="BA11" s="284"/>
      <c r="BB11" s="284"/>
      <c r="BC11" s="284"/>
      <c r="BD11" s="284"/>
      <c r="BE11" s="284"/>
    </row>
    <row r="12" s="268" customFormat="1" ht="12.75"/>
    <row r="13" spans="1:9" s="268" customFormat="1" ht="12.75">
      <c r="A13" s="285"/>
      <c r="B13" s="285"/>
      <c r="C13" s="285"/>
      <c r="E13" s="286"/>
      <c r="F13" s="286"/>
      <c r="G13" s="287"/>
      <c r="H13" s="288"/>
      <c r="I13" s="288"/>
    </row>
    <row r="14" spans="5:9" s="268" customFormat="1" ht="12.75">
      <c r="E14" s="289"/>
      <c r="F14" s="290"/>
      <c r="G14" s="289"/>
      <c r="H14" s="291"/>
      <c r="I14" s="289"/>
    </row>
    <row r="15" spans="5:9" s="268" customFormat="1" ht="12.75">
      <c r="E15" s="289"/>
      <c r="F15" s="290"/>
      <c r="G15" s="289"/>
      <c r="H15" s="291"/>
      <c r="I15" s="289"/>
    </row>
    <row r="16" spans="5:9" s="268" customFormat="1" ht="12.75">
      <c r="E16" s="289"/>
      <c r="F16" s="290"/>
      <c r="G16" s="289"/>
      <c r="H16" s="291"/>
      <c r="I16" s="289"/>
    </row>
    <row r="17" spans="5:9" s="268" customFormat="1" ht="12.75">
      <c r="E17" s="289"/>
      <c r="F17" s="290"/>
      <c r="G17" s="289"/>
      <c r="H17" s="291"/>
      <c r="I17" s="289"/>
    </row>
    <row r="18" spans="5:9" s="268" customFormat="1" ht="12.75">
      <c r="E18" s="289"/>
      <c r="F18" s="290"/>
      <c r="G18" s="289"/>
      <c r="H18" s="291"/>
      <c r="I18" s="289"/>
    </row>
    <row r="19" spans="5:9" s="268" customFormat="1" ht="12.75">
      <c r="E19" s="289"/>
      <c r="F19" s="290"/>
      <c r="G19" s="289"/>
      <c r="H19" s="291"/>
      <c r="I19" s="289"/>
    </row>
    <row r="20" spans="5:9" s="268" customFormat="1" ht="12.75">
      <c r="E20" s="289"/>
      <c r="F20" s="290"/>
      <c r="G20" s="289"/>
      <c r="H20" s="291"/>
      <c r="I20" s="289"/>
    </row>
    <row r="21" spans="5:9" s="268" customFormat="1" ht="12.75">
      <c r="E21" s="289"/>
      <c r="F21" s="290"/>
      <c r="G21" s="289"/>
      <c r="H21" s="291"/>
      <c r="I21" s="289"/>
    </row>
    <row r="22" spans="2:9" s="268" customFormat="1" ht="12.75">
      <c r="B22" s="285"/>
      <c r="D22" s="292"/>
      <c r="E22" s="292"/>
      <c r="F22" s="292"/>
      <c r="G22" s="292"/>
      <c r="H22" s="792"/>
      <c r="I22" s="792"/>
    </row>
    <row r="23" s="268" customFormat="1" ht="12.75"/>
    <row r="24" spans="2:9" ht="12.75">
      <c r="B24" s="14"/>
      <c r="F24" s="195"/>
      <c r="G24" s="196"/>
      <c r="H24" s="196"/>
      <c r="I24" s="46"/>
    </row>
    <row r="25" spans="6:9" ht="12.75">
      <c r="F25" s="195"/>
      <c r="G25" s="196"/>
      <c r="H25" s="196"/>
      <c r="I25" s="46"/>
    </row>
    <row r="26" spans="6:9" ht="12.75">
      <c r="F26" s="195"/>
      <c r="G26" s="196"/>
      <c r="H26" s="196"/>
      <c r="I26" s="46"/>
    </row>
    <row r="27" spans="6:9" ht="12.75">
      <c r="F27" s="195"/>
      <c r="G27" s="196"/>
      <c r="H27" s="196"/>
      <c r="I27" s="46"/>
    </row>
    <row r="28" spans="6:9" ht="12.75">
      <c r="F28" s="195"/>
      <c r="G28" s="196"/>
      <c r="H28" s="196"/>
      <c r="I28" s="46"/>
    </row>
    <row r="29" spans="6:9" ht="12.75">
      <c r="F29" s="195"/>
      <c r="G29" s="196"/>
      <c r="H29" s="196"/>
      <c r="I29" s="46"/>
    </row>
    <row r="30" spans="6:9" ht="12.75">
      <c r="F30" s="195"/>
      <c r="G30" s="196"/>
      <c r="H30" s="196"/>
      <c r="I30" s="46"/>
    </row>
    <row r="31" spans="6:9" ht="12.75">
      <c r="F31" s="195"/>
      <c r="G31" s="196"/>
      <c r="H31" s="196"/>
      <c r="I31" s="46"/>
    </row>
    <row r="32" spans="6:9" ht="12.75">
      <c r="F32" s="195"/>
      <c r="G32" s="196"/>
      <c r="H32" s="196"/>
      <c r="I32" s="46"/>
    </row>
    <row r="33" spans="6:9" ht="12.75">
      <c r="F33" s="195"/>
      <c r="G33" s="196"/>
      <c r="H33" s="196"/>
      <c r="I33" s="46"/>
    </row>
    <row r="34" spans="6:9" ht="12.75">
      <c r="F34" s="195"/>
      <c r="G34" s="196"/>
      <c r="H34" s="196"/>
      <c r="I34" s="46"/>
    </row>
    <row r="35" spans="6:9" ht="12.75">
      <c r="F35" s="195"/>
      <c r="G35" s="196"/>
      <c r="H35" s="196"/>
      <c r="I35" s="46"/>
    </row>
    <row r="36" spans="6:9" ht="12.75">
      <c r="F36" s="195"/>
      <c r="G36" s="196"/>
      <c r="H36" s="196"/>
      <c r="I36" s="46"/>
    </row>
    <row r="37" spans="6:9" ht="12.75">
      <c r="F37" s="195"/>
      <c r="G37" s="196"/>
      <c r="H37" s="196"/>
      <c r="I37" s="46"/>
    </row>
    <row r="38" spans="6:9" ht="12.75">
      <c r="F38" s="195"/>
      <c r="G38" s="196"/>
      <c r="H38" s="196"/>
      <c r="I38" s="46"/>
    </row>
    <row r="39" spans="6:9" ht="12.75">
      <c r="F39" s="195"/>
      <c r="G39" s="196"/>
      <c r="H39" s="196"/>
      <c r="I39" s="46"/>
    </row>
    <row r="40" spans="6:9" ht="12.75">
      <c r="F40" s="195"/>
      <c r="G40" s="196"/>
      <c r="H40" s="196"/>
      <c r="I40" s="46"/>
    </row>
    <row r="41" spans="6:9" ht="12.75">
      <c r="F41" s="195"/>
      <c r="G41" s="196"/>
      <c r="H41" s="196"/>
      <c r="I41" s="46"/>
    </row>
    <row r="42" spans="6:9" ht="12.75">
      <c r="F42" s="195"/>
      <c r="G42" s="196"/>
      <c r="H42" s="196"/>
      <c r="I42" s="46"/>
    </row>
    <row r="43" spans="6:9" ht="12.75">
      <c r="F43" s="195"/>
      <c r="G43" s="196"/>
      <c r="H43" s="196"/>
      <c r="I43" s="46"/>
    </row>
    <row r="44" spans="6:9" ht="12.75">
      <c r="F44" s="195"/>
      <c r="G44" s="196"/>
      <c r="H44" s="196"/>
      <c r="I44" s="46"/>
    </row>
    <row r="45" spans="6:9" ht="12.75">
      <c r="F45" s="195"/>
      <c r="G45" s="196"/>
      <c r="H45" s="196"/>
      <c r="I45" s="46"/>
    </row>
    <row r="46" spans="6:9" ht="12.75">
      <c r="F46" s="195"/>
      <c r="G46" s="196"/>
      <c r="H46" s="196"/>
      <c r="I46" s="46"/>
    </row>
    <row r="47" spans="6:9" ht="12.75">
      <c r="F47" s="195"/>
      <c r="G47" s="196"/>
      <c r="H47" s="196"/>
      <c r="I47" s="46"/>
    </row>
    <row r="48" spans="6:9" ht="12.75">
      <c r="F48" s="195"/>
      <c r="G48" s="196"/>
      <c r="H48" s="196"/>
      <c r="I48" s="46"/>
    </row>
    <row r="49" spans="6:9" ht="12.75">
      <c r="F49" s="195"/>
      <c r="G49" s="196"/>
      <c r="H49" s="196"/>
      <c r="I49" s="46"/>
    </row>
    <row r="50" spans="6:9" ht="12.75">
      <c r="F50" s="195"/>
      <c r="G50" s="196"/>
      <c r="H50" s="196"/>
      <c r="I50" s="46"/>
    </row>
    <row r="51" spans="6:9" ht="12.75">
      <c r="F51" s="195"/>
      <c r="G51" s="196"/>
      <c r="H51" s="196"/>
      <c r="I51" s="46"/>
    </row>
    <row r="52" spans="6:9" ht="12.75">
      <c r="F52" s="195"/>
      <c r="G52" s="196"/>
      <c r="H52" s="196"/>
      <c r="I52" s="46"/>
    </row>
    <row r="53" spans="6:9" ht="12.75">
      <c r="F53" s="195"/>
      <c r="G53" s="196"/>
      <c r="H53" s="196"/>
      <c r="I53" s="46"/>
    </row>
    <row r="54" spans="6:9" ht="12.75">
      <c r="F54" s="195"/>
      <c r="G54" s="196"/>
      <c r="H54" s="196"/>
      <c r="I54" s="46"/>
    </row>
    <row r="55" spans="6:9" ht="12.75">
      <c r="F55" s="195"/>
      <c r="G55" s="196"/>
      <c r="H55" s="196"/>
      <c r="I55" s="46"/>
    </row>
    <row r="56" spans="6:9" ht="12.75">
      <c r="F56" s="195"/>
      <c r="G56" s="196"/>
      <c r="H56" s="196"/>
      <c r="I56" s="46"/>
    </row>
    <row r="57" spans="6:9" ht="12.75">
      <c r="F57" s="195"/>
      <c r="G57" s="196"/>
      <c r="H57" s="196"/>
      <c r="I57" s="46"/>
    </row>
    <row r="58" spans="6:9" ht="12.75">
      <c r="F58" s="195"/>
      <c r="G58" s="196"/>
      <c r="H58" s="196"/>
      <c r="I58" s="46"/>
    </row>
    <row r="59" spans="6:9" ht="12.75">
      <c r="F59" s="195"/>
      <c r="G59" s="196"/>
      <c r="H59" s="196"/>
      <c r="I59" s="46"/>
    </row>
    <row r="60" spans="6:9" ht="12.75">
      <c r="F60" s="195"/>
      <c r="G60" s="196"/>
      <c r="H60" s="196"/>
      <c r="I60" s="46"/>
    </row>
    <row r="61" spans="6:9" ht="12.75">
      <c r="F61" s="195"/>
      <c r="G61" s="196"/>
      <c r="H61" s="196"/>
      <c r="I61" s="46"/>
    </row>
    <row r="62" spans="6:9" ht="12.75">
      <c r="F62" s="195"/>
      <c r="G62" s="196"/>
      <c r="H62" s="196"/>
      <c r="I62" s="46"/>
    </row>
    <row r="63" spans="6:9" ht="12.75">
      <c r="F63" s="195"/>
      <c r="G63" s="196"/>
      <c r="H63" s="196"/>
      <c r="I63" s="46"/>
    </row>
    <row r="64" spans="6:9" ht="12.75">
      <c r="F64" s="195"/>
      <c r="G64" s="196"/>
      <c r="H64" s="196"/>
      <c r="I64" s="46"/>
    </row>
    <row r="65" spans="6:9" ht="12.75">
      <c r="F65" s="195"/>
      <c r="G65" s="196"/>
      <c r="H65" s="196"/>
      <c r="I65" s="46"/>
    </row>
    <row r="66" spans="6:9" ht="12.75">
      <c r="F66" s="195"/>
      <c r="G66" s="196"/>
      <c r="H66" s="196"/>
      <c r="I66" s="46"/>
    </row>
    <row r="67" spans="6:9" ht="12.75">
      <c r="F67" s="195"/>
      <c r="G67" s="196"/>
      <c r="H67" s="196"/>
      <c r="I67" s="46"/>
    </row>
    <row r="68" spans="6:9" ht="12.75">
      <c r="F68" s="195"/>
      <c r="G68" s="196"/>
      <c r="H68" s="196"/>
      <c r="I68" s="46"/>
    </row>
    <row r="69" spans="6:9" ht="12.75">
      <c r="F69" s="195"/>
      <c r="G69" s="196"/>
      <c r="H69" s="196"/>
      <c r="I69" s="46"/>
    </row>
    <row r="70" spans="6:9" ht="12.75">
      <c r="F70" s="195"/>
      <c r="G70" s="196"/>
      <c r="H70" s="196"/>
      <c r="I70" s="46"/>
    </row>
    <row r="71" spans="6:9" ht="12.75">
      <c r="F71" s="195"/>
      <c r="G71" s="196"/>
      <c r="H71" s="196"/>
      <c r="I71" s="46"/>
    </row>
    <row r="72" spans="6:9" ht="12.75">
      <c r="F72" s="195"/>
      <c r="G72" s="196"/>
      <c r="H72" s="196"/>
      <c r="I72" s="46"/>
    </row>
    <row r="73" spans="6:9" ht="12.75">
      <c r="F73" s="195"/>
      <c r="G73" s="196"/>
      <c r="H73" s="196"/>
      <c r="I73" s="46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08"/>
  <sheetViews>
    <sheetView showGridLines="0" showZeros="0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4.375" style="197" customWidth="1"/>
    <col min="2" max="2" width="11.625" style="197" customWidth="1"/>
    <col min="3" max="3" width="40.375" style="197" customWidth="1"/>
    <col min="4" max="4" width="5.625" style="197" customWidth="1"/>
    <col min="5" max="5" width="8.625" style="207" customWidth="1"/>
    <col min="6" max="6" width="9.875" style="197" customWidth="1"/>
    <col min="7" max="7" width="13.875" style="197" customWidth="1"/>
    <col min="8" max="8" width="11.75390625" style="197" hidden="1" customWidth="1"/>
    <col min="9" max="9" width="11.625" style="197" hidden="1" customWidth="1"/>
    <col min="10" max="10" width="11.00390625" style="197" hidden="1" customWidth="1"/>
    <col min="11" max="11" width="10.375" style="197" hidden="1" customWidth="1"/>
    <col min="12" max="12" width="75.375" style="197" customWidth="1"/>
    <col min="13" max="13" width="45.25390625" style="197" customWidth="1"/>
    <col min="14" max="16384" width="9.125" style="197" customWidth="1"/>
  </cols>
  <sheetData>
    <row r="1" spans="1:7" ht="15.75">
      <c r="A1" s="803" t="s">
        <v>1263</v>
      </c>
      <c r="B1" s="803"/>
      <c r="C1" s="803"/>
      <c r="D1" s="803"/>
      <c r="E1" s="803"/>
      <c r="F1" s="803"/>
      <c r="G1" s="803"/>
    </row>
    <row r="2" spans="2:7" ht="14.25" customHeight="1" thickBot="1">
      <c r="B2" s="198"/>
      <c r="C2" s="199"/>
      <c r="D2" s="199"/>
      <c r="E2" s="200"/>
      <c r="F2" s="199"/>
      <c r="G2" s="199"/>
    </row>
    <row r="3" spans="1:7" ht="13.5" thickTop="1">
      <c r="A3" s="793" t="s">
        <v>1661</v>
      </c>
      <c r="B3" s="794"/>
      <c r="C3" s="170" t="s">
        <v>1974</v>
      </c>
      <c r="D3" s="201"/>
      <c r="E3" s="202" t="s">
        <v>1957</v>
      </c>
      <c r="F3" s="203" t="str">
        <f>'00 00 Rek'!H1</f>
        <v>00</v>
      </c>
      <c r="G3" s="204"/>
    </row>
    <row r="4" spans="1:7" ht="13.5" thickBot="1">
      <c r="A4" s="804" t="s">
        <v>1953</v>
      </c>
      <c r="B4" s="796"/>
      <c r="C4" s="176" t="s">
        <v>1977</v>
      </c>
      <c r="D4" s="205"/>
      <c r="E4" s="805" t="str">
        <f>'00 00 Rek'!G2</f>
        <v>Ostatní a vedlejší náklady</v>
      </c>
      <c r="F4" s="806"/>
      <c r="G4" s="807"/>
    </row>
    <row r="5" spans="1:7" ht="13.5" thickTop="1">
      <c r="A5" s="206"/>
      <c r="G5" s="208"/>
    </row>
    <row r="6" spans="1:11" ht="27" customHeight="1">
      <c r="A6" s="209" t="s">
        <v>1958</v>
      </c>
      <c r="B6" s="210" t="s">
        <v>1959</v>
      </c>
      <c r="C6" s="210" t="s">
        <v>1960</v>
      </c>
      <c r="D6" s="210" t="s">
        <v>1961</v>
      </c>
      <c r="E6" s="211" t="s">
        <v>1962</v>
      </c>
      <c r="F6" s="210" t="s">
        <v>1963</v>
      </c>
      <c r="G6" s="212" t="s">
        <v>1964</v>
      </c>
      <c r="H6" s="213" t="s">
        <v>1965</v>
      </c>
      <c r="I6" s="213" t="s">
        <v>1966</v>
      </c>
      <c r="J6" s="213" t="s">
        <v>1967</v>
      </c>
      <c r="K6" s="213" t="s">
        <v>1968</v>
      </c>
    </row>
    <row r="7" spans="1:15" ht="12.75">
      <c r="A7" s="214" t="s">
        <v>1969</v>
      </c>
      <c r="B7" s="215" t="s">
        <v>1978</v>
      </c>
      <c r="C7" s="216" t="s">
        <v>1979</v>
      </c>
      <c r="D7" s="217"/>
      <c r="E7" s="218"/>
      <c r="F7" s="218"/>
      <c r="G7" s="219"/>
      <c r="H7" s="220"/>
      <c r="I7" s="221"/>
      <c r="J7" s="222"/>
      <c r="K7" s="223"/>
      <c r="O7" s="224">
        <v>1</v>
      </c>
    </row>
    <row r="8" spans="1:80" ht="12.75">
      <c r="A8" s="225">
        <v>1</v>
      </c>
      <c r="B8" s="226" t="s">
        <v>1981</v>
      </c>
      <c r="C8" s="227" t="s">
        <v>1982</v>
      </c>
      <c r="D8" s="228" t="s">
        <v>325</v>
      </c>
      <c r="E8" s="229">
        <v>1</v>
      </c>
      <c r="F8" s="229"/>
      <c r="G8" s="230">
        <f>E8*F8</f>
        <v>0</v>
      </c>
      <c r="H8" s="231">
        <v>0</v>
      </c>
      <c r="I8" s="232">
        <f>E8*H8</f>
        <v>0</v>
      </c>
      <c r="J8" s="231"/>
      <c r="K8" s="232">
        <f>E8*J8</f>
        <v>0</v>
      </c>
      <c r="O8" s="224">
        <v>2</v>
      </c>
      <c r="AA8" s="197">
        <v>12</v>
      </c>
      <c r="AB8" s="197">
        <v>0</v>
      </c>
      <c r="AC8" s="197">
        <v>1</v>
      </c>
      <c r="AZ8" s="197">
        <v>1</v>
      </c>
      <c r="BA8" s="197">
        <f>IF(AZ8=1,G8,0)</f>
        <v>0</v>
      </c>
      <c r="BB8" s="197">
        <f>IF(AZ8=2,G8,0)</f>
        <v>0</v>
      </c>
      <c r="BC8" s="197">
        <f>IF(AZ8=3,G8,0)</f>
        <v>0</v>
      </c>
      <c r="BD8" s="197">
        <f>IF(AZ8=4,G8,0)</f>
        <v>0</v>
      </c>
      <c r="BE8" s="197">
        <f>IF(AZ8=5,G8,0)</f>
        <v>0</v>
      </c>
      <c r="CA8" s="224">
        <v>12</v>
      </c>
      <c r="CB8" s="224">
        <v>0</v>
      </c>
    </row>
    <row r="9" spans="1:80" ht="12.75">
      <c r="A9" s="225">
        <v>2</v>
      </c>
      <c r="B9" s="226" t="s">
        <v>1983</v>
      </c>
      <c r="C9" s="227" t="s">
        <v>1984</v>
      </c>
      <c r="D9" s="228" t="s">
        <v>325</v>
      </c>
      <c r="E9" s="229">
        <v>1</v>
      </c>
      <c r="F9" s="229"/>
      <c r="G9" s="230">
        <f>E9*F9</f>
        <v>0</v>
      </c>
      <c r="H9" s="231">
        <v>0</v>
      </c>
      <c r="I9" s="232">
        <f>E9*H9</f>
        <v>0</v>
      </c>
      <c r="J9" s="231"/>
      <c r="K9" s="232">
        <f>E9*J9</f>
        <v>0</v>
      </c>
      <c r="O9" s="224">
        <v>2</v>
      </c>
      <c r="AA9" s="197">
        <v>12</v>
      </c>
      <c r="AB9" s="197">
        <v>0</v>
      </c>
      <c r="AC9" s="197">
        <v>2</v>
      </c>
      <c r="AZ9" s="197">
        <v>1</v>
      </c>
      <c r="BA9" s="197">
        <f>IF(AZ9=1,G9,0)</f>
        <v>0</v>
      </c>
      <c r="BB9" s="197">
        <f>IF(AZ9=2,G9,0)</f>
        <v>0</v>
      </c>
      <c r="BC9" s="197">
        <f>IF(AZ9=3,G9,0)</f>
        <v>0</v>
      </c>
      <c r="BD9" s="197">
        <f>IF(AZ9=4,G9,0)</f>
        <v>0</v>
      </c>
      <c r="BE9" s="197">
        <f>IF(AZ9=5,G9,0)</f>
        <v>0</v>
      </c>
      <c r="CA9" s="224">
        <v>12</v>
      </c>
      <c r="CB9" s="224">
        <v>0</v>
      </c>
    </row>
    <row r="10" spans="1:15" ht="12.75">
      <c r="A10" s="233"/>
      <c r="B10" s="234"/>
      <c r="C10" s="800" t="s">
        <v>1985</v>
      </c>
      <c r="D10" s="801"/>
      <c r="E10" s="801"/>
      <c r="F10" s="801"/>
      <c r="G10" s="802"/>
      <c r="I10" s="235"/>
      <c r="K10" s="235"/>
      <c r="L10" s="236" t="s">
        <v>1985</v>
      </c>
      <c r="O10" s="224">
        <v>3</v>
      </c>
    </row>
    <row r="11" spans="1:80" ht="12.75">
      <c r="A11" s="225">
        <v>3</v>
      </c>
      <c r="B11" s="226" t="s">
        <v>1986</v>
      </c>
      <c r="C11" s="227" t="s">
        <v>1987</v>
      </c>
      <c r="D11" s="228" t="s">
        <v>325</v>
      </c>
      <c r="E11" s="229">
        <v>1</v>
      </c>
      <c r="F11" s="229"/>
      <c r="G11" s="230">
        <f>E11*F11</f>
        <v>0</v>
      </c>
      <c r="H11" s="231">
        <v>0</v>
      </c>
      <c r="I11" s="232">
        <f>E11*H11</f>
        <v>0</v>
      </c>
      <c r="J11" s="231"/>
      <c r="K11" s="232">
        <f>E11*J11</f>
        <v>0</v>
      </c>
      <c r="O11" s="224">
        <v>2</v>
      </c>
      <c r="AA11" s="197">
        <v>12</v>
      </c>
      <c r="AB11" s="197">
        <v>0</v>
      </c>
      <c r="AC11" s="197">
        <v>3</v>
      </c>
      <c r="AZ11" s="197">
        <v>1</v>
      </c>
      <c r="BA11" s="197">
        <f>IF(AZ11=1,G11,0)</f>
        <v>0</v>
      </c>
      <c r="BB11" s="197">
        <f>IF(AZ11=2,G11,0)</f>
        <v>0</v>
      </c>
      <c r="BC11" s="197">
        <f>IF(AZ11=3,G11,0)</f>
        <v>0</v>
      </c>
      <c r="BD11" s="197">
        <f>IF(AZ11=4,G11,0)</f>
        <v>0</v>
      </c>
      <c r="BE11" s="197">
        <f>IF(AZ11=5,G11,0)</f>
        <v>0</v>
      </c>
      <c r="CA11" s="224">
        <v>12</v>
      </c>
      <c r="CB11" s="224">
        <v>0</v>
      </c>
    </row>
    <row r="12" spans="1:15" ht="12.75">
      <c r="A12" s="233"/>
      <c r="B12" s="234"/>
      <c r="C12" s="800" t="s">
        <v>1988</v>
      </c>
      <c r="D12" s="801"/>
      <c r="E12" s="801"/>
      <c r="F12" s="801"/>
      <c r="G12" s="802"/>
      <c r="I12" s="235"/>
      <c r="K12" s="235"/>
      <c r="L12" s="236" t="s">
        <v>1988</v>
      </c>
      <c r="O12" s="224">
        <v>3</v>
      </c>
    </row>
    <row r="13" spans="1:80" ht="12.75">
      <c r="A13" s="225">
        <v>4</v>
      </c>
      <c r="B13" s="226" t="s">
        <v>1989</v>
      </c>
      <c r="C13" s="227" t="s">
        <v>1990</v>
      </c>
      <c r="D13" s="228" t="s">
        <v>325</v>
      </c>
      <c r="E13" s="229">
        <v>1</v>
      </c>
      <c r="F13" s="229"/>
      <c r="G13" s="230">
        <f>E13*F13</f>
        <v>0</v>
      </c>
      <c r="H13" s="231">
        <v>0</v>
      </c>
      <c r="I13" s="232">
        <f>E13*H13</f>
        <v>0</v>
      </c>
      <c r="J13" s="231"/>
      <c r="K13" s="232">
        <f>E13*J13</f>
        <v>0</v>
      </c>
      <c r="O13" s="224">
        <v>2</v>
      </c>
      <c r="AA13" s="197">
        <v>12</v>
      </c>
      <c r="AB13" s="197">
        <v>0</v>
      </c>
      <c r="AC13" s="197">
        <v>4</v>
      </c>
      <c r="AZ13" s="197">
        <v>1</v>
      </c>
      <c r="BA13" s="197">
        <f>IF(AZ13=1,G13,0)</f>
        <v>0</v>
      </c>
      <c r="BB13" s="197">
        <f>IF(AZ13=2,G13,0)</f>
        <v>0</v>
      </c>
      <c r="BC13" s="197">
        <f>IF(AZ13=3,G13,0)</f>
        <v>0</v>
      </c>
      <c r="BD13" s="197">
        <f>IF(AZ13=4,G13,0)</f>
        <v>0</v>
      </c>
      <c r="BE13" s="197">
        <f>IF(AZ13=5,G13,0)</f>
        <v>0</v>
      </c>
      <c r="CA13" s="224">
        <v>12</v>
      </c>
      <c r="CB13" s="224">
        <v>0</v>
      </c>
    </row>
    <row r="14" spans="1:15" ht="33.75">
      <c r="A14" s="233"/>
      <c r="B14" s="234"/>
      <c r="C14" s="800" t="s">
        <v>1991</v>
      </c>
      <c r="D14" s="801"/>
      <c r="E14" s="801"/>
      <c r="F14" s="801"/>
      <c r="G14" s="802"/>
      <c r="I14" s="235"/>
      <c r="K14" s="235"/>
      <c r="L14" s="236" t="s">
        <v>1991</v>
      </c>
      <c r="O14" s="224">
        <v>3</v>
      </c>
    </row>
    <row r="15" spans="1:80" ht="12.75">
      <c r="A15" s="225">
        <v>5</v>
      </c>
      <c r="B15" s="226" t="s">
        <v>1992</v>
      </c>
      <c r="C15" s="227" t="s">
        <v>1993</v>
      </c>
      <c r="D15" s="228" t="s">
        <v>325</v>
      </c>
      <c r="E15" s="229">
        <v>1</v>
      </c>
      <c r="F15" s="229"/>
      <c r="G15" s="230">
        <f>E15*F15</f>
        <v>0</v>
      </c>
      <c r="H15" s="231">
        <v>0</v>
      </c>
      <c r="I15" s="232">
        <f>E15*H15</f>
        <v>0</v>
      </c>
      <c r="J15" s="231"/>
      <c r="K15" s="232">
        <f>E15*J15</f>
        <v>0</v>
      </c>
      <c r="O15" s="224">
        <v>2</v>
      </c>
      <c r="AA15" s="197">
        <v>12</v>
      </c>
      <c r="AB15" s="197">
        <v>0</v>
      </c>
      <c r="AC15" s="197">
        <v>12</v>
      </c>
      <c r="AZ15" s="197">
        <v>1</v>
      </c>
      <c r="BA15" s="197">
        <f>IF(AZ15=1,G15,0)</f>
        <v>0</v>
      </c>
      <c r="BB15" s="197">
        <f>IF(AZ15=2,G15,0)</f>
        <v>0</v>
      </c>
      <c r="BC15" s="197">
        <f>IF(AZ15=3,G15,0)</f>
        <v>0</v>
      </c>
      <c r="BD15" s="197">
        <f>IF(AZ15=4,G15,0)</f>
        <v>0</v>
      </c>
      <c r="BE15" s="197">
        <f>IF(AZ15=5,G15,0)</f>
        <v>0</v>
      </c>
      <c r="CA15" s="224">
        <v>12</v>
      </c>
      <c r="CB15" s="224">
        <v>0</v>
      </c>
    </row>
    <row r="16" spans="1:15" ht="33.75">
      <c r="A16" s="233"/>
      <c r="B16" s="234"/>
      <c r="C16" s="800" t="s">
        <v>194</v>
      </c>
      <c r="D16" s="801"/>
      <c r="E16" s="801"/>
      <c r="F16" s="801"/>
      <c r="G16" s="802"/>
      <c r="I16" s="235"/>
      <c r="K16" s="235"/>
      <c r="L16" s="236" t="s">
        <v>194</v>
      </c>
      <c r="O16" s="224">
        <v>3</v>
      </c>
    </row>
    <row r="17" spans="1:80" ht="12.75">
      <c r="A17" s="225">
        <v>6</v>
      </c>
      <c r="B17" s="226" t="s">
        <v>195</v>
      </c>
      <c r="C17" s="227" t="s">
        <v>196</v>
      </c>
      <c r="D17" s="228" t="s">
        <v>325</v>
      </c>
      <c r="E17" s="229">
        <v>1</v>
      </c>
      <c r="F17" s="229"/>
      <c r="G17" s="230">
        <f>E17*F17</f>
        <v>0</v>
      </c>
      <c r="H17" s="231">
        <v>0</v>
      </c>
      <c r="I17" s="232">
        <f>E17*H17</f>
        <v>0</v>
      </c>
      <c r="J17" s="231"/>
      <c r="K17" s="232">
        <f>E17*J17</f>
        <v>0</v>
      </c>
      <c r="O17" s="224">
        <v>2</v>
      </c>
      <c r="AA17" s="197">
        <v>12</v>
      </c>
      <c r="AB17" s="197">
        <v>0</v>
      </c>
      <c r="AC17" s="197">
        <v>13</v>
      </c>
      <c r="AZ17" s="197">
        <v>1</v>
      </c>
      <c r="BA17" s="197">
        <f>IF(AZ17=1,G17,0)</f>
        <v>0</v>
      </c>
      <c r="BB17" s="197">
        <f>IF(AZ17=2,G17,0)</f>
        <v>0</v>
      </c>
      <c r="BC17" s="197">
        <f>IF(AZ17=3,G17,0)</f>
        <v>0</v>
      </c>
      <c r="BD17" s="197">
        <f>IF(AZ17=4,G17,0)</f>
        <v>0</v>
      </c>
      <c r="BE17" s="197">
        <f>IF(AZ17=5,G17,0)</f>
        <v>0</v>
      </c>
      <c r="CA17" s="224">
        <v>12</v>
      </c>
      <c r="CB17" s="224">
        <v>0</v>
      </c>
    </row>
    <row r="18" spans="1:15" ht="33.75">
      <c r="A18" s="233"/>
      <c r="B18" s="234"/>
      <c r="C18" s="800" t="s">
        <v>197</v>
      </c>
      <c r="D18" s="801"/>
      <c r="E18" s="801"/>
      <c r="F18" s="801"/>
      <c r="G18" s="802"/>
      <c r="I18" s="235"/>
      <c r="K18" s="235"/>
      <c r="L18" s="236" t="s">
        <v>197</v>
      </c>
      <c r="O18" s="224">
        <v>3</v>
      </c>
    </row>
    <row r="19" spans="1:80" ht="12.75">
      <c r="A19" s="225">
        <v>7</v>
      </c>
      <c r="B19" s="226" t="s">
        <v>198</v>
      </c>
      <c r="C19" s="227" t="s">
        <v>199</v>
      </c>
      <c r="D19" s="228" t="s">
        <v>325</v>
      </c>
      <c r="E19" s="229">
        <v>1</v>
      </c>
      <c r="F19" s="229"/>
      <c r="G19" s="230">
        <f>E19*F19</f>
        <v>0</v>
      </c>
      <c r="H19" s="231">
        <v>0</v>
      </c>
      <c r="I19" s="232">
        <f>E19*H19</f>
        <v>0</v>
      </c>
      <c r="J19" s="231"/>
      <c r="K19" s="232">
        <f>E19*J19</f>
        <v>0</v>
      </c>
      <c r="O19" s="224">
        <v>2</v>
      </c>
      <c r="AA19" s="197">
        <v>12</v>
      </c>
      <c r="AB19" s="197">
        <v>0</v>
      </c>
      <c r="AC19" s="197">
        <v>5</v>
      </c>
      <c r="AZ19" s="197">
        <v>1</v>
      </c>
      <c r="BA19" s="197">
        <f>IF(AZ19=1,G19,0)</f>
        <v>0</v>
      </c>
      <c r="BB19" s="197">
        <f>IF(AZ19=2,G19,0)</f>
        <v>0</v>
      </c>
      <c r="BC19" s="197">
        <f>IF(AZ19=3,G19,0)</f>
        <v>0</v>
      </c>
      <c r="BD19" s="197">
        <f>IF(AZ19=4,G19,0)</f>
        <v>0</v>
      </c>
      <c r="BE19" s="197">
        <f>IF(AZ19=5,G19,0)</f>
        <v>0</v>
      </c>
      <c r="CA19" s="224">
        <v>12</v>
      </c>
      <c r="CB19" s="224">
        <v>0</v>
      </c>
    </row>
    <row r="20" spans="1:15" ht="45">
      <c r="A20" s="233"/>
      <c r="B20" s="234"/>
      <c r="C20" s="800" t="s">
        <v>200</v>
      </c>
      <c r="D20" s="801"/>
      <c r="E20" s="801"/>
      <c r="F20" s="801"/>
      <c r="G20" s="802"/>
      <c r="I20" s="235"/>
      <c r="K20" s="235"/>
      <c r="L20" s="236" t="s">
        <v>200</v>
      </c>
      <c r="O20" s="224">
        <v>3</v>
      </c>
    </row>
    <row r="21" spans="1:80" ht="12.75">
      <c r="A21" s="225">
        <v>8</v>
      </c>
      <c r="B21" s="226" t="s">
        <v>201</v>
      </c>
      <c r="C21" s="227" t="s">
        <v>202</v>
      </c>
      <c r="D21" s="228" t="s">
        <v>325</v>
      </c>
      <c r="E21" s="229">
        <v>1</v>
      </c>
      <c r="F21" s="229"/>
      <c r="G21" s="230">
        <f>E21*F21</f>
        <v>0</v>
      </c>
      <c r="H21" s="231">
        <v>0</v>
      </c>
      <c r="I21" s="232">
        <f>E21*H21</f>
        <v>0</v>
      </c>
      <c r="J21" s="231"/>
      <c r="K21" s="232">
        <f>E21*J21</f>
        <v>0</v>
      </c>
      <c r="O21" s="224">
        <v>2</v>
      </c>
      <c r="AA21" s="197">
        <v>12</v>
      </c>
      <c r="AB21" s="197">
        <v>0</v>
      </c>
      <c r="AC21" s="197">
        <v>6</v>
      </c>
      <c r="AZ21" s="197">
        <v>1</v>
      </c>
      <c r="BA21" s="197">
        <f>IF(AZ21=1,G21,0)</f>
        <v>0</v>
      </c>
      <c r="BB21" s="197">
        <f>IF(AZ21=2,G21,0)</f>
        <v>0</v>
      </c>
      <c r="BC21" s="197">
        <f>IF(AZ21=3,G21,0)</f>
        <v>0</v>
      </c>
      <c r="BD21" s="197">
        <f>IF(AZ21=4,G21,0)</f>
        <v>0</v>
      </c>
      <c r="BE21" s="197">
        <f>IF(AZ21=5,G21,0)</f>
        <v>0</v>
      </c>
      <c r="CA21" s="224">
        <v>12</v>
      </c>
      <c r="CB21" s="224">
        <v>0</v>
      </c>
    </row>
    <row r="22" spans="1:15" ht="22.5">
      <c r="A22" s="233"/>
      <c r="B22" s="234"/>
      <c r="C22" s="800" t="s">
        <v>203</v>
      </c>
      <c r="D22" s="801"/>
      <c r="E22" s="801"/>
      <c r="F22" s="801"/>
      <c r="G22" s="802"/>
      <c r="I22" s="235"/>
      <c r="K22" s="235"/>
      <c r="L22" s="236" t="s">
        <v>203</v>
      </c>
      <c r="O22" s="224">
        <v>3</v>
      </c>
    </row>
    <row r="23" spans="1:80" ht="12.75">
      <c r="A23" s="225">
        <v>9</v>
      </c>
      <c r="B23" s="226" t="s">
        <v>204</v>
      </c>
      <c r="C23" s="227" t="s">
        <v>205</v>
      </c>
      <c r="D23" s="228" t="s">
        <v>325</v>
      </c>
      <c r="E23" s="229">
        <v>1</v>
      </c>
      <c r="F23" s="229"/>
      <c r="G23" s="230">
        <f>E23*F23</f>
        <v>0</v>
      </c>
      <c r="H23" s="231">
        <v>0</v>
      </c>
      <c r="I23" s="232">
        <f>E23*H23</f>
        <v>0</v>
      </c>
      <c r="J23" s="231"/>
      <c r="K23" s="232">
        <f>E23*J23</f>
        <v>0</v>
      </c>
      <c r="O23" s="224">
        <v>2</v>
      </c>
      <c r="AA23" s="197">
        <v>12</v>
      </c>
      <c r="AB23" s="197">
        <v>0</v>
      </c>
      <c r="AC23" s="197">
        <v>7</v>
      </c>
      <c r="AZ23" s="197">
        <v>1</v>
      </c>
      <c r="BA23" s="197">
        <f>IF(AZ23=1,G23,0)</f>
        <v>0</v>
      </c>
      <c r="BB23" s="197">
        <f>IF(AZ23=2,G23,0)</f>
        <v>0</v>
      </c>
      <c r="BC23" s="197">
        <f>IF(AZ23=3,G23,0)</f>
        <v>0</v>
      </c>
      <c r="BD23" s="197">
        <f>IF(AZ23=4,G23,0)</f>
        <v>0</v>
      </c>
      <c r="BE23" s="197">
        <f>IF(AZ23=5,G23,0)</f>
        <v>0</v>
      </c>
      <c r="CA23" s="224">
        <v>12</v>
      </c>
      <c r="CB23" s="224">
        <v>0</v>
      </c>
    </row>
    <row r="24" spans="1:15" ht="12.75">
      <c r="A24" s="233"/>
      <c r="B24" s="234"/>
      <c r="C24" s="800" t="s">
        <v>206</v>
      </c>
      <c r="D24" s="801"/>
      <c r="E24" s="801"/>
      <c r="F24" s="801"/>
      <c r="G24" s="802"/>
      <c r="I24" s="235"/>
      <c r="K24" s="235"/>
      <c r="L24" s="236" t="s">
        <v>206</v>
      </c>
      <c r="O24" s="224">
        <v>3</v>
      </c>
    </row>
    <row r="25" spans="1:80" ht="12.75">
      <c r="A25" s="225">
        <v>10</v>
      </c>
      <c r="B25" s="226" t="s">
        <v>207</v>
      </c>
      <c r="C25" s="227" t="s">
        <v>208</v>
      </c>
      <c r="D25" s="228" t="s">
        <v>325</v>
      </c>
      <c r="E25" s="229">
        <v>1</v>
      </c>
      <c r="F25" s="229"/>
      <c r="G25" s="230">
        <f>E25*F25</f>
        <v>0</v>
      </c>
      <c r="H25" s="231">
        <v>0</v>
      </c>
      <c r="I25" s="232">
        <f>E25*H25</f>
        <v>0</v>
      </c>
      <c r="J25" s="231"/>
      <c r="K25" s="232">
        <f>E25*J25</f>
        <v>0</v>
      </c>
      <c r="O25" s="224">
        <v>2</v>
      </c>
      <c r="AA25" s="197">
        <v>12</v>
      </c>
      <c r="AB25" s="197">
        <v>0</v>
      </c>
      <c r="AC25" s="197">
        <v>8</v>
      </c>
      <c r="AZ25" s="197">
        <v>1</v>
      </c>
      <c r="BA25" s="197">
        <f>IF(AZ25=1,G25,0)</f>
        <v>0</v>
      </c>
      <c r="BB25" s="197">
        <f>IF(AZ25=2,G25,0)</f>
        <v>0</v>
      </c>
      <c r="BC25" s="197">
        <f>IF(AZ25=3,G25,0)</f>
        <v>0</v>
      </c>
      <c r="BD25" s="197">
        <f>IF(AZ25=4,G25,0)</f>
        <v>0</v>
      </c>
      <c r="BE25" s="197">
        <f>IF(AZ25=5,G25,0)</f>
        <v>0</v>
      </c>
      <c r="CA25" s="224">
        <v>12</v>
      </c>
      <c r="CB25" s="224">
        <v>0</v>
      </c>
    </row>
    <row r="26" spans="1:15" ht="22.5">
      <c r="A26" s="233"/>
      <c r="B26" s="234"/>
      <c r="C26" s="800" t="s">
        <v>209</v>
      </c>
      <c r="D26" s="801"/>
      <c r="E26" s="801"/>
      <c r="F26" s="801"/>
      <c r="G26" s="802"/>
      <c r="I26" s="235"/>
      <c r="K26" s="235"/>
      <c r="L26" s="236" t="s">
        <v>209</v>
      </c>
      <c r="O26" s="224">
        <v>3</v>
      </c>
    </row>
    <row r="27" spans="1:57" ht="12.75">
      <c r="A27" s="243"/>
      <c r="B27" s="244" t="s">
        <v>1971</v>
      </c>
      <c r="C27" s="245" t="s">
        <v>1980</v>
      </c>
      <c r="D27" s="246"/>
      <c r="E27" s="247"/>
      <c r="F27" s="248"/>
      <c r="G27" s="249">
        <f>SUM(G7:G26)</f>
        <v>0</v>
      </c>
      <c r="H27" s="250"/>
      <c r="I27" s="251">
        <f>SUM(I7:I26)</f>
        <v>0</v>
      </c>
      <c r="J27" s="250"/>
      <c r="K27" s="251">
        <f>SUM(K7:K26)</f>
        <v>0</v>
      </c>
      <c r="O27" s="224">
        <v>4</v>
      </c>
      <c r="BA27" s="252">
        <f>SUM(BA7:BA26)</f>
        <v>0</v>
      </c>
      <c r="BB27" s="252">
        <f>SUM(BB7:BB26)</f>
        <v>0</v>
      </c>
      <c r="BC27" s="252">
        <f>SUM(BC7:BC26)</f>
        <v>0</v>
      </c>
      <c r="BD27" s="252">
        <f>SUM(BD7:BD26)</f>
        <v>0</v>
      </c>
      <c r="BE27" s="252">
        <f>SUM(BE7:BE26)</f>
        <v>0</v>
      </c>
    </row>
    <row r="28" spans="1:15" ht="12.75">
      <c r="A28" s="214" t="s">
        <v>1969</v>
      </c>
      <c r="B28" s="215" t="s">
        <v>210</v>
      </c>
      <c r="C28" s="216" t="s">
        <v>211</v>
      </c>
      <c r="D28" s="217"/>
      <c r="E28" s="218"/>
      <c r="F28" s="218"/>
      <c r="G28" s="219"/>
      <c r="H28" s="220"/>
      <c r="I28" s="221"/>
      <c r="J28" s="222"/>
      <c r="K28" s="223"/>
      <c r="O28" s="224">
        <v>1</v>
      </c>
    </row>
    <row r="29" spans="1:80" ht="12.75">
      <c r="A29" s="225">
        <v>11</v>
      </c>
      <c r="B29" s="226" t="s">
        <v>213</v>
      </c>
      <c r="C29" s="227" t="s">
        <v>214</v>
      </c>
      <c r="D29" s="228" t="s">
        <v>325</v>
      </c>
      <c r="E29" s="229">
        <v>1</v>
      </c>
      <c r="F29" s="229"/>
      <c r="G29" s="230">
        <f>E29*F29</f>
        <v>0</v>
      </c>
      <c r="H29" s="231">
        <v>0</v>
      </c>
      <c r="I29" s="232">
        <f>E29*H29</f>
        <v>0</v>
      </c>
      <c r="J29" s="231"/>
      <c r="K29" s="232">
        <f>E29*J29</f>
        <v>0</v>
      </c>
      <c r="O29" s="224">
        <v>2</v>
      </c>
      <c r="AA29" s="197">
        <v>12</v>
      </c>
      <c r="AB29" s="197">
        <v>0</v>
      </c>
      <c r="AC29" s="197">
        <v>9</v>
      </c>
      <c r="AZ29" s="197">
        <v>1</v>
      </c>
      <c r="BA29" s="197">
        <f>IF(AZ29=1,G29,0)</f>
        <v>0</v>
      </c>
      <c r="BB29" s="197">
        <f>IF(AZ29=2,G29,0)</f>
        <v>0</v>
      </c>
      <c r="BC29" s="197">
        <f>IF(AZ29=3,G29,0)</f>
        <v>0</v>
      </c>
      <c r="BD29" s="197">
        <f>IF(AZ29=4,G29,0)</f>
        <v>0</v>
      </c>
      <c r="BE29" s="197">
        <f>IF(AZ29=5,G29,0)</f>
        <v>0</v>
      </c>
      <c r="CA29" s="224">
        <v>12</v>
      </c>
      <c r="CB29" s="224">
        <v>0</v>
      </c>
    </row>
    <row r="30" spans="1:15" ht="33.75">
      <c r="A30" s="233"/>
      <c r="B30" s="234"/>
      <c r="C30" s="800" t="s">
        <v>215</v>
      </c>
      <c r="D30" s="801"/>
      <c r="E30" s="801"/>
      <c r="F30" s="801"/>
      <c r="G30" s="802"/>
      <c r="I30" s="235"/>
      <c r="K30" s="235"/>
      <c r="L30" s="236" t="s">
        <v>215</v>
      </c>
      <c r="O30" s="224">
        <v>3</v>
      </c>
    </row>
    <row r="31" spans="1:80" ht="12.75">
      <c r="A31" s="225">
        <v>12</v>
      </c>
      <c r="B31" s="226" t="s">
        <v>216</v>
      </c>
      <c r="C31" s="227" t="s">
        <v>217</v>
      </c>
      <c r="D31" s="228" t="s">
        <v>325</v>
      </c>
      <c r="E31" s="229">
        <v>1</v>
      </c>
      <c r="F31" s="229"/>
      <c r="G31" s="230">
        <f>E31*F31</f>
        <v>0</v>
      </c>
      <c r="H31" s="231">
        <v>0</v>
      </c>
      <c r="I31" s="232">
        <f>E31*H31</f>
        <v>0</v>
      </c>
      <c r="J31" s="231"/>
      <c r="K31" s="232">
        <f>E31*J31</f>
        <v>0</v>
      </c>
      <c r="O31" s="224">
        <v>2</v>
      </c>
      <c r="AA31" s="197">
        <v>12</v>
      </c>
      <c r="AB31" s="197">
        <v>0</v>
      </c>
      <c r="AC31" s="197">
        <v>10</v>
      </c>
      <c r="AZ31" s="197">
        <v>1</v>
      </c>
      <c r="BA31" s="197">
        <f>IF(AZ31=1,G31,0)</f>
        <v>0</v>
      </c>
      <c r="BB31" s="197">
        <f>IF(AZ31=2,G31,0)</f>
        <v>0</v>
      </c>
      <c r="BC31" s="197">
        <f>IF(AZ31=3,G31,0)</f>
        <v>0</v>
      </c>
      <c r="BD31" s="197">
        <f>IF(AZ31=4,G31,0)</f>
        <v>0</v>
      </c>
      <c r="BE31" s="197">
        <f>IF(AZ31=5,G31,0)</f>
        <v>0</v>
      </c>
      <c r="CA31" s="224">
        <v>12</v>
      </c>
      <c r="CB31" s="224">
        <v>0</v>
      </c>
    </row>
    <row r="32" spans="1:15" ht="33.75">
      <c r="A32" s="233"/>
      <c r="B32" s="234"/>
      <c r="C32" s="800" t="s">
        <v>218</v>
      </c>
      <c r="D32" s="801"/>
      <c r="E32" s="801"/>
      <c r="F32" s="801"/>
      <c r="G32" s="802"/>
      <c r="I32" s="235"/>
      <c r="K32" s="235"/>
      <c r="L32" s="236" t="s">
        <v>218</v>
      </c>
      <c r="O32" s="224">
        <v>3</v>
      </c>
    </row>
    <row r="33" spans="1:80" ht="12.75">
      <c r="A33" s="225">
        <v>13</v>
      </c>
      <c r="B33" s="226" t="s">
        <v>219</v>
      </c>
      <c r="C33" s="227" t="s">
        <v>220</v>
      </c>
      <c r="D33" s="228" t="s">
        <v>325</v>
      </c>
      <c r="E33" s="229">
        <v>1</v>
      </c>
      <c r="F33" s="229"/>
      <c r="G33" s="230">
        <f>E33*F33</f>
        <v>0</v>
      </c>
      <c r="H33" s="231">
        <v>0</v>
      </c>
      <c r="I33" s="232">
        <f>E33*H33</f>
        <v>0</v>
      </c>
      <c r="J33" s="231"/>
      <c r="K33" s="232">
        <f>E33*J33</f>
        <v>0</v>
      </c>
      <c r="O33" s="224">
        <v>2</v>
      </c>
      <c r="AA33" s="197">
        <v>12</v>
      </c>
      <c r="AB33" s="197">
        <v>0</v>
      </c>
      <c r="AC33" s="197">
        <v>11</v>
      </c>
      <c r="AZ33" s="197">
        <v>1</v>
      </c>
      <c r="BA33" s="197">
        <f>IF(AZ33=1,G33,0)</f>
        <v>0</v>
      </c>
      <c r="BB33" s="197">
        <f>IF(AZ33=2,G33,0)</f>
        <v>0</v>
      </c>
      <c r="BC33" s="197">
        <f>IF(AZ33=3,G33,0)</f>
        <v>0</v>
      </c>
      <c r="BD33" s="197">
        <f>IF(AZ33=4,G33,0)</f>
        <v>0</v>
      </c>
      <c r="BE33" s="197">
        <f>IF(AZ33=5,G33,0)</f>
        <v>0</v>
      </c>
      <c r="CA33" s="224">
        <v>12</v>
      </c>
      <c r="CB33" s="224">
        <v>0</v>
      </c>
    </row>
    <row r="34" spans="1:15" ht="33.75">
      <c r="A34" s="233"/>
      <c r="B34" s="234"/>
      <c r="C34" s="800" t="s">
        <v>221</v>
      </c>
      <c r="D34" s="801"/>
      <c r="E34" s="801"/>
      <c r="F34" s="801"/>
      <c r="G34" s="802"/>
      <c r="I34" s="235"/>
      <c r="K34" s="235"/>
      <c r="L34" s="236" t="s">
        <v>221</v>
      </c>
      <c r="O34" s="224">
        <v>3</v>
      </c>
    </row>
    <row r="35" spans="1:57" ht="12.75">
      <c r="A35" s="243"/>
      <c r="B35" s="244" t="s">
        <v>1971</v>
      </c>
      <c r="C35" s="245" t="s">
        <v>212</v>
      </c>
      <c r="D35" s="246"/>
      <c r="E35" s="247"/>
      <c r="F35" s="248"/>
      <c r="G35" s="249">
        <f>SUM(G28:G34)</f>
        <v>0</v>
      </c>
      <c r="H35" s="250"/>
      <c r="I35" s="251">
        <f>SUM(I28:I34)</f>
        <v>0</v>
      </c>
      <c r="J35" s="250"/>
      <c r="K35" s="251">
        <f>SUM(K28:K34)</f>
        <v>0</v>
      </c>
      <c r="O35" s="224">
        <v>4</v>
      </c>
      <c r="BA35" s="252">
        <f>SUM(BA28:BA34)</f>
        <v>0</v>
      </c>
      <c r="BB35" s="252">
        <f>SUM(BB28:BB34)</f>
        <v>0</v>
      </c>
      <c r="BC35" s="252">
        <f>SUM(BC28:BC34)</f>
        <v>0</v>
      </c>
      <c r="BD35" s="252">
        <f>SUM(BD28:BD34)</f>
        <v>0</v>
      </c>
      <c r="BE35" s="252">
        <f>SUM(BE28:BE34)</f>
        <v>0</v>
      </c>
    </row>
    <row r="36" ht="12.75">
      <c r="E36" s="197"/>
    </row>
    <row r="37" ht="12.75">
      <c r="E37" s="197"/>
    </row>
    <row r="38" ht="12.75">
      <c r="E38" s="197"/>
    </row>
    <row r="39" ht="12.75">
      <c r="E39" s="197"/>
    </row>
    <row r="40" ht="12.75">
      <c r="E40" s="197"/>
    </row>
    <row r="41" ht="12.75">
      <c r="E41" s="197"/>
    </row>
    <row r="42" ht="12.75">
      <c r="E42" s="197"/>
    </row>
    <row r="43" ht="12.75">
      <c r="E43" s="197"/>
    </row>
    <row r="44" ht="12.75">
      <c r="E44" s="197"/>
    </row>
    <row r="45" ht="12.75">
      <c r="E45" s="197"/>
    </row>
    <row r="46" ht="12.75">
      <c r="E46" s="197"/>
    </row>
    <row r="47" ht="12.75">
      <c r="E47" s="197"/>
    </row>
    <row r="48" ht="12.75">
      <c r="E48" s="197"/>
    </row>
    <row r="49" ht="12.75">
      <c r="E49" s="197"/>
    </row>
    <row r="50" ht="12.75">
      <c r="E50" s="197"/>
    </row>
    <row r="51" ht="12.75">
      <c r="E51" s="197"/>
    </row>
    <row r="52" ht="12.75">
      <c r="E52" s="197"/>
    </row>
    <row r="53" ht="12.75">
      <c r="E53" s="197"/>
    </row>
    <row r="54" ht="12.75">
      <c r="E54" s="197"/>
    </row>
    <row r="55" ht="12.75">
      <c r="E55" s="197"/>
    </row>
    <row r="56" ht="12.75">
      <c r="E56" s="197"/>
    </row>
    <row r="57" ht="12.75">
      <c r="E57" s="197"/>
    </row>
    <row r="58" ht="12.75">
      <c r="E58" s="197"/>
    </row>
    <row r="59" spans="1:7" ht="12.75">
      <c r="A59" s="242"/>
      <c r="B59" s="242"/>
      <c r="C59" s="242"/>
      <c r="D59" s="242"/>
      <c r="E59" s="242"/>
      <c r="F59" s="242"/>
      <c r="G59" s="242"/>
    </row>
    <row r="60" spans="1:7" ht="12.75">
      <c r="A60" s="242"/>
      <c r="B60" s="242"/>
      <c r="C60" s="242"/>
      <c r="D60" s="242"/>
      <c r="E60" s="242"/>
      <c r="F60" s="242"/>
      <c r="G60" s="242"/>
    </row>
    <row r="61" spans="1:7" ht="12.75">
      <c r="A61" s="242"/>
      <c r="B61" s="242"/>
      <c r="C61" s="242"/>
      <c r="D61" s="242"/>
      <c r="E61" s="242"/>
      <c r="F61" s="242"/>
      <c r="G61" s="242"/>
    </row>
    <row r="62" spans="1:7" ht="12.75">
      <c r="A62" s="242"/>
      <c r="B62" s="242"/>
      <c r="C62" s="242"/>
      <c r="D62" s="242"/>
      <c r="E62" s="242"/>
      <c r="F62" s="242"/>
      <c r="G62" s="242"/>
    </row>
    <row r="63" ht="12.75">
      <c r="E63" s="197"/>
    </row>
    <row r="64" ht="12.75">
      <c r="E64" s="197"/>
    </row>
    <row r="65" ht="12.75">
      <c r="E65" s="197"/>
    </row>
    <row r="66" ht="12.75">
      <c r="E66" s="197"/>
    </row>
    <row r="67" ht="12.75">
      <c r="E67" s="197"/>
    </row>
    <row r="68" ht="12.75">
      <c r="E68" s="197"/>
    </row>
    <row r="69" ht="12.75">
      <c r="E69" s="197"/>
    </row>
    <row r="70" ht="12.75">
      <c r="E70" s="197"/>
    </row>
    <row r="71" ht="12.75">
      <c r="E71" s="197"/>
    </row>
    <row r="72" ht="12.75">
      <c r="E72" s="197"/>
    </row>
    <row r="73" ht="12.75">
      <c r="E73" s="197"/>
    </row>
    <row r="74" ht="12.75">
      <c r="E74" s="197"/>
    </row>
    <row r="75" ht="12.75">
      <c r="E75" s="197"/>
    </row>
    <row r="76" ht="12.75">
      <c r="E76" s="197"/>
    </row>
    <row r="77" ht="12.75">
      <c r="E77" s="197"/>
    </row>
    <row r="78" ht="12.75">
      <c r="E78" s="197"/>
    </row>
    <row r="79" ht="12.75">
      <c r="E79" s="197"/>
    </row>
    <row r="80" ht="12.75">
      <c r="E80" s="197"/>
    </row>
    <row r="81" ht="12.75">
      <c r="E81" s="197"/>
    </row>
    <row r="82" ht="12.75">
      <c r="E82" s="197"/>
    </row>
    <row r="83" ht="12.75">
      <c r="E83" s="197"/>
    </row>
    <row r="84" ht="12.75">
      <c r="E84" s="197"/>
    </row>
    <row r="85" ht="12.75">
      <c r="E85" s="197"/>
    </row>
    <row r="86" ht="12.75">
      <c r="E86" s="197"/>
    </row>
    <row r="87" ht="12.75">
      <c r="E87" s="197"/>
    </row>
    <row r="88" ht="12.75">
      <c r="E88" s="197"/>
    </row>
    <row r="89" ht="12.75">
      <c r="E89" s="197"/>
    </row>
    <row r="90" ht="12.75">
      <c r="E90" s="197"/>
    </row>
    <row r="91" ht="12.75">
      <c r="E91" s="197"/>
    </row>
    <row r="92" ht="12.75">
      <c r="E92" s="197"/>
    </row>
    <row r="93" ht="12.75">
      <c r="E93" s="197"/>
    </row>
    <row r="94" spans="1:2" ht="12.75">
      <c r="A94" s="253"/>
      <c r="B94" s="253"/>
    </row>
    <row r="95" spans="1:7" ht="12.75">
      <c r="A95" s="242"/>
      <c r="B95" s="242"/>
      <c r="C95" s="254"/>
      <c r="D95" s="254"/>
      <c r="E95" s="255"/>
      <c r="F95" s="254"/>
      <c r="G95" s="256"/>
    </row>
    <row r="96" spans="1:7" ht="12.75">
      <c r="A96" s="257"/>
      <c r="B96" s="257"/>
      <c r="C96" s="242"/>
      <c r="D96" s="242"/>
      <c r="E96" s="258"/>
      <c r="F96" s="242"/>
      <c r="G96" s="242"/>
    </row>
    <row r="97" spans="1:7" ht="12.75">
      <c r="A97" s="242"/>
      <c r="B97" s="242"/>
      <c r="C97" s="242"/>
      <c r="D97" s="242"/>
      <c r="E97" s="258"/>
      <c r="F97" s="242"/>
      <c r="G97" s="242"/>
    </row>
    <row r="98" spans="1:7" ht="12.75">
      <c r="A98" s="242"/>
      <c r="B98" s="242"/>
      <c r="C98" s="242"/>
      <c r="D98" s="242"/>
      <c r="E98" s="258"/>
      <c r="F98" s="242"/>
      <c r="G98" s="242"/>
    </row>
    <row r="99" spans="1:7" ht="12.75">
      <c r="A99" s="242"/>
      <c r="B99" s="242"/>
      <c r="C99" s="242"/>
      <c r="D99" s="242"/>
      <c r="E99" s="258"/>
      <c r="F99" s="242"/>
      <c r="G99" s="242"/>
    </row>
    <row r="100" spans="1:7" ht="12.75">
      <c r="A100" s="242"/>
      <c r="B100" s="242"/>
      <c r="C100" s="242"/>
      <c r="D100" s="242"/>
      <c r="E100" s="258"/>
      <c r="F100" s="242"/>
      <c r="G100" s="242"/>
    </row>
    <row r="101" spans="1:7" ht="12.75">
      <c r="A101" s="242"/>
      <c r="B101" s="242"/>
      <c r="C101" s="242"/>
      <c r="D101" s="242"/>
      <c r="E101" s="258"/>
      <c r="F101" s="242"/>
      <c r="G101" s="242"/>
    </row>
    <row r="102" spans="1:7" ht="12.75">
      <c r="A102" s="242"/>
      <c r="B102" s="242"/>
      <c r="C102" s="242"/>
      <c r="D102" s="242"/>
      <c r="E102" s="258"/>
      <c r="F102" s="242"/>
      <c r="G102" s="242"/>
    </row>
    <row r="103" spans="1:7" ht="12.75">
      <c r="A103" s="242"/>
      <c r="B103" s="242"/>
      <c r="C103" s="242"/>
      <c r="D103" s="242"/>
      <c r="E103" s="258"/>
      <c r="F103" s="242"/>
      <c r="G103" s="242"/>
    </row>
    <row r="104" spans="1:7" ht="12.75">
      <c r="A104" s="242"/>
      <c r="B104" s="242"/>
      <c r="C104" s="242"/>
      <c r="D104" s="242"/>
      <c r="E104" s="258"/>
      <c r="F104" s="242"/>
      <c r="G104" s="242"/>
    </row>
    <row r="105" spans="1:7" ht="12.75">
      <c r="A105" s="242"/>
      <c r="B105" s="242"/>
      <c r="C105" s="242"/>
      <c r="D105" s="242"/>
      <c r="E105" s="258"/>
      <c r="F105" s="242"/>
      <c r="G105" s="242"/>
    </row>
    <row r="106" spans="1:7" ht="12.75">
      <c r="A106" s="242"/>
      <c r="B106" s="242"/>
      <c r="C106" s="242"/>
      <c r="D106" s="242"/>
      <c r="E106" s="258"/>
      <c r="F106" s="242"/>
      <c r="G106" s="242"/>
    </row>
    <row r="107" spans="1:7" ht="12.75">
      <c r="A107" s="242"/>
      <c r="B107" s="242"/>
      <c r="C107" s="242"/>
      <c r="D107" s="242"/>
      <c r="E107" s="258"/>
      <c r="F107" s="242"/>
      <c r="G107" s="242"/>
    </row>
    <row r="108" spans="1:7" ht="12.75">
      <c r="A108" s="242"/>
      <c r="B108" s="242"/>
      <c r="C108" s="242"/>
      <c r="D108" s="242"/>
      <c r="E108" s="258"/>
      <c r="F108" s="242"/>
      <c r="G108" s="242"/>
    </row>
  </sheetData>
  <sheetProtection/>
  <mergeCells count="16">
    <mergeCell ref="C26:G26"/>
    <mergeCell ref="C30:G30"/>
    <mergeCell ref="C32:G32"/>
    <mergeCell ref="C34:G34"/>
    <mergeCell ref="C18:G18"/>
    <mergeCell ref="C20:G20"/>
    <mergeCell ref="C22:G22"/>
    <mergeCell ref="C24:G24"/>
    <mergeCell ref="C14:G14"/>
    <mergeCell ref="C16:G16"/>
    <mergeCell ref="A1:G1"/>
    <mergeCell ref="A3:B3"/>
    <mergeCell ref="A4:B4"/>
    <mergeCell ref="E4:G4"/>
    <mergeCell ref="C10:G10"/>
    <mergeCell ref="C12:G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9" sqref="C9:E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7" t="s">
        <v>1262</v>
      </c>
      <c r="B1" s="78"/>
      <c r="C1" s="78"/>
      <c r="D1" s="78"/>
      <c r="E1" s="78"/>
      <c r="F1" s="78"/>
      <c r="G1" s="78"/>
    </row>
    <row r="2" spans="1:7" ht="12.75" customHeight="1">
      <c r="A2" s="79" t="s">
        <v>1687</v>
      </c>
      <c r="B2" s="80"/>
      <c r="C2" s="81" t="s">
        <v>222</v>
      </c>
      <c r="D2" s="81" t="s">
        <v>223</v>
      </c>
      <c r="E2" s="82"/>
      <c r="F2" s="83" t="s">
        <v>1688</v>
      </c>
      <c r="G2" s="84"/>
    </row>
    <row r="3" spans="1:7" ht="3" customHeight="1" hidden="1">
      <c r="A3" s="85"/>
      <c r="B3" s="86"/>
      <c r="C3" s="87"/>
      <c r="D3" s="87"/>
      <c r="E3" s="88"/>
      <c r="F3" s="89"/>
      <c r="G3" s="90"/>
    </row>
    <row r="4" spans="1:7" ht="12" customHeight="1">
      <c r="A4" s="91" t="s">
        <v>1689</v>
      </c>
      <c r="B4" s="86"/>
      <c r="C4" s="87"/>
      <c r="D4" s="87"/>
      <c r="E4" s="88"/>
      <c r="F4" s="89" t="s">
        <v>1690</v>
      </c>
      <c r="G4" s="92"/>
    </row>
    <row r="5" spans="1:7" ht="12.75" customHeight="1">
      <c r="A5" s="93" t="s">
        <v>222</v>
      </c>
      <c r="B5" s="94"/>
      <c r="C5" s="95" t="s">
        <v>223</v>
      </c>
      <c r="D5" s="96"/>
      <c r="E5" s="94"/>
      <c r="F5" s="89" t="s">
        <v>1691</v>
      </c>
      <c r="G5" s="90"/>
    </row>
    <row r="6" spans="1:15" ht="12.75" customHeight="1">
      <c r="A6" s="91" t="s">
        <v>1692</v>
      </c>
      <c r="B6" s="86"/>
      <c r="C6" s="87"/>
      <c r="D6" s="87"/>
      <c r="E6" s="88"/>
      <c r="F6" s="97" t="s">
        <v>1693</v>
      </c>
      <c r="G6" s="98">
        <v>0</v>
      </c>
      <c r="O6" s="99"/>
    </row>
    <row r="7" spans="1:7" ht="12.75" customHeight="1">
      <c r="A7" s="100" t="s">
        <v>1972</v>
      </c>
      <c r="B7" s="101"/>
      <c r="C7" s="102" t="s">
        <v>1973</v>
      </c>
      <c r="D7" s="103"/>
      <c r="E7" s="103"/>
      <c r="F7" s="104" t="s">
        <v>1694</v>
      </c>
      <c r="G7" s="98">
        <f>IF(G6=0,,ROUND((F30+F32)/G6,1))</f>
        <v>0</v>
      </c>
    </row>
    <row r="8" spans="1:9" ht="12.75">
      <c r="A8" s="105" t="s">
        <v>1695</v>
      </c>
      <c r="B8" s="89"/>
      <c r="C8" s="787"/>
      <c r="D8" s="787"/>
      <c r="E8" s="788"/>
      <c r="F8" s="106" t="s">
        <v>1696</v>
      </c>
      <c r="G8" s="107"/>
      <c r="H8" s="108"/>
      <c r="I8" s="109"/>
    </row>
    <row r="9" spans="1:8" ht="12.75">
      <c r="A9" s="105" t="s">
        <v>1697</v>
      </c>
      <c r="B9" s="89"/>
      <c r="C9" s="787"/>
      <c r="D9" s="787"/>
      <c r="E9" s="788"/>
      <c r="F9" s="89"/>
      <c r="G9" s="110"/>
      <c r="H9" s="111"/>
    </row>
    <row r="10" spans="1:8" ht="12.75">
      <c r="A10" s="105" t="s">
        <v>1698</v>
      </c>
      <c r="B10" s="89"/>
      <c r="C10" s="787"/>
      <c r="D10" s="787"/>
      <c r="E10" s="787"/>
      <c r="F10" s="112"/>
      <c r="G10" s="113"/>
      <c r="H10" s="114"/>
    </row>
    <row r="11" spans="1:57" ht="13.5" customHeight="1">
      <c r="A11" s="105" t="s">
        <v>1699</v>
      </c>
      <c r="B11" s="89"/>
      <c r="C11" s="787"/>
      <c r="D11" s="787"/>
      <c r="E11" s="787"/>
      <c r="F11" s="115" t="s">
        <v>1700</v>
      </c>
      <c r="G11" s="116"/>
      <c r="H11" s="111"/>
      <c r="BA11" s="117"/>
      <c r="BB11" s="117"/>
      <c r="BC11" s="117"/>
      <c r="BD11" s="117"/>
      <c r="BE11" s="117"/>
    </row>
    <row r="12" spans="1:8" ht="12.75" customHeight="1">
      <c r="A12" s="118" t="s">
        <v>1701</v>
      </c>
      <c r="B12" s="86"/>
      <c r="C12" s="789"/>
      <c r="D12" s="789"/>
      <c r="E12" s="789"/>
      <c r="F12" s="119" t="s">
        <v>1702</v>
      </c>
      <c r="G12" s="120"/>
      <c r="H12" s="111"/>
    </row>
    <row r="13" spans="1:8" ht="28.5" customHeight="1" thickBot="1">
      <c r="A13" s="121" t="s">
        <v>1703</v>
      </c>
      <c r="B13" s="122"/>
      <c r="C13" s="122"/>
      <c r="D13" s="122"/>
      <c r="E13" s="123"/>
      <c r="F13" s="123"/>
      <c r="G13" s="124"/>
      <c r="H13" s="111"/>
    </row>
    <row r="14" spans="1:7" ht="17.25" customHeight="1" thickBot="1">
      <c r="A14" s="125" t="s">
        <v>1704</v>
      </c>
      <c r="B14" s="126"/>
      <c r="C14" s="127"/>
      <c r="D14" s="128" t="s">
        <v>1705</v>
      </c>
      <c r="E14" s="129"/>
      <c r="F14" s="129"/>
      <c r="G14" s="127"/>
    </row>
    <row r="15" spans="1:7" ht="15.75" customHeight="1">
      <c r="A15" s="130"/>
      <c r="B15" s="131" t="s">
        <v>1706</v>
      </c>
      <c r="C15" s="132">
        <f>'01 01 Rek'!E24</f>
        <v>0</v>
      </c>
      <c r="D15" s="133">
        <f>'01 01 Rek'!A29</f>
        <v>0</v>
      </c>
      <c r="E15" s="134"/>
      <c r="F15" s="135"/>
      <c r="G15" s="132">
        <f>'01 01 Rek'!I29</f>
        <v>0</v>
      </c>
    </row>
    <row r="16" spans="1:7" ht="15.75" customHeight="1">
      <c r="A16" s="130" t="s">
        <v>1707</v>
      </c>
      <c r="B16" s="131" t="s">
        <v>1708</v>
      </c>
      <c r="C16" s="132">
        <f>'01 01 Rek'!F24</f>
        <v>0</v>
      </c>
      <c r="D16" s="85">
        <f>'01 01 Rek'!A30</f>
        <v>0</v>
      </c>
      <c r="E16" s="136"/>
      <c r="F16" s="137"/>
      <c r="G16" s="132">
        <f>'01 01 Rek'!I30</f>
        <v>0</v>
      </c>
    </row>
    <row r="17" spans="1:7" ht="15.75" customHeight="1">
      <c r="A17" s="130" t="s">
        <v>1709</v>
      </c>
      <c r="B17" s="131" t="s">
        <v>1710</v>
      </c>
      <c r="C17" s="132">
        <f>'01 01 Rek'!H24</f>
        <v>0</v>
      </c>
      <c r="D17" s="85">
        <f>'01 01 Rek'!A31</f>
        <v>0</v>
      </c>
      <c r="E17" s="136"/>
      <c r="F17" s="137"/>
      <c r="G17" s="132">
        <f>'01 01 Rek'!I31</f>
        <v>0</v>
      </c>
    </row>
    <row r="18" spans="1:7" ht="15.75" customHeight="1">
      <c r="A18" s="138" t="s">
        <v>1711</v>
      </c>
      <c r="B18" s="139" t="s">
        <v>1712</v>
      </c>
      <c r="C18" s="132">
        <f>'01 01 Rek'!G24</f>
        <v>0</v>
      </c>
      <c r="D18" s="85">
        <f>'01 01 Rek'!A32</f>
        <v>0</v>
      </c>
      <c r="E18" s="136"/>
      <c r="F18" s="137"/>
      <c r="G18" s="132">
        <f>'01 01 Rek'!I32</f>
        <v>0</v>
      </c>
    </row>
    <row r="19" spans="1:7" ht="15.75" customHeight="1">
      <c r="A19" s="140" t="s">
        <v>1713</v>
      </c>
      <c r="B19" s="131"/>
      <c r="C19" s="132">
        <f>SUM(C15:C18)</f>
        <v>0</v>
      </c>
      <c r="D19" s="85">
        <f>'01 01 Rek'!A33</f>
        <v>0</v>
      </c>
      <c r="E19" s="136"/>
      <c r="F19" s="137"/>
      <c r="G19" s="132">
        <f>'01 01 Rek'!I33</f>
        <v>0</v>
      </c>
    </row>
    <row r="20" spans="1:7" ht="15.75" customHeight="1">
      <c r="A20" s="140"/>
      <c r="B20" s="131"/>
      <c r="C20" s="132"/>
      <c r="D20" s="85">
        <f>'01 01 Rek'!A34</f>
        <v>0</v>
      </c>
      <c r="E20" s="136"/>
      <c r="F20" s="137"/>
      <c r="G20" s="132">
        <f>'01 01 Rek'!I34</f>
        <v>0</v>
      </c>
    </row>
    <row r="21" spans="1:7" ht="15.75" customHeight="1">
      <c r="A21" s="140" t="s">
        <v>1686</v>
      </c>
      <c r="B21" s="131"/>
      <c r="C21" s="132">
        <f>'01 01 Rek'!I24</f>
        <v>0</v>
      </c>
      <c r="D21" s="85">
        <f>'01 01 Rek'!A35</f>
        <v>0</v>
      </c>
      <c r="E21" s="136"/>
      <c r="F21" s="137"/>
      <c r="G21" s="132">
        <f>'01 01 Rek'!I35</f>
        <v>0</v>
      </c>
    </row>
    <row r="22" spans="1:7" ht="15.75" customHeight="1">
      <c r="A22" s="141" t="s">
        <v>1714</v>
      </c>
      <c r="B22" s="111"/>
      <c r="C22" s="132">
        <f>C19+C21</f>
        <v>0</v>
      </c>
      <c r="D22" s="85" t="s">
        <v>1715</v>
      </c>
      <c r="E22" s="136"/>
      <c r="F22" s="137"/>
      <c r="G22" s="132">
        <f>G23-SUM(G15:G21)</f>
        <v>0</v>
      </c>
    </row>
    <row r="23" spans="1:7" ht="15.75" customHeight="1" thickBot="1">
      <c r="A23" s="790" t="s">
        <v>1716</v>
      </c>
      <c r="B23" s="791"/>
      <c r="C23" s="142">
        <f>C22+G23</f>
        <v>0</v>
      </c>
      <c r="D23" s="143" t="s">
        <v>1717</v>
      </c>
      <c r="E23" s="144"/>
      <c r="F23" s="145"/>
      <c r="G23" s="132">
        <f>'01 01 Rek'!H37</f>
        <v>0</v>
      </c>
    </row>
    <row r="24" spans="1:7" ht="12.75">
      <c r="A24" s="146" t="s">
        <v>1718</v>
      </c>
      <c r="B24" s="147"/>
      <c r="C24" s="148"/>
      <c r="D24" s="147" t="s">
        <v>1719</v>
      </c>
      <c r="E24" s="147"/>
      <c r="F24" s="149" t="s">
        <v>1720</v>
      </c>
      <c r="G24" s="150"/>
    </row>
    <row r="25" spans="1:7" ht="12.75">
      <c r="A25" s="141" t="s">
        <v>1721</v>
      </c>
      <c r="B25" s="111"/>
      <c r="C25" s="151"/>
      <c r="D25" s="111" t="s">
        <v>1721</v>
      </c>
      <c r="F25" s="152" t="s">
        <v>1721</v>
      </c>
      <c r="G25" s="153"/>
    </row>
    <row r="26" spans="1:7" ht="37.5" customHeight="1">
      <c r="A26" s="141" t="s">
        <v>1722</v>
      </c>
      <c r="B26" s="154"/>
      <c r="C26" s="151"/>
      <c r="D26" s="111" t="s">
        <v>1722</v>
      </c>
      <c r="F26" s="152" t="s">
        <v>1722</v>
      </c>
      <c r="G26" s="153"/>
    </row>
    <row r="27" spans="1:7" ht="12.75">
      <c r="A27" s="141"/>
      <c r="B27" s="155"/>
      <c r="C27" s="151"/>
      <c r="D27" s="111"/>
      <c r="F27" s="152"/>
      <c r="G27" s="153"/>
    </row>
    <row r="28" spans="1:7" ht="12.75">
      <c r="A28" s="141" t="s">
        <v>1723</v>
      </c>
      <c r="B28" s="111"/>
      <c r="C28" s="151"/>
      <c r="D28" s="152" t="s">
        <v>1724</v>
      </c>
      <c r="E28" s="151"/>
      <c r="F28" s="156" t="s">
        <v>1724</v>
      </c>
      <c r="G28" s="153"/>
    </row>
    <row r="29" spans="1:7" ht="69" customHeight="1">
      <c r="A29" s="141"/>
      <c r="B29" s="111"/>
      <c r="C29" s="157"/>
      <c r="D29" s="158"/>
      <c r="E29" s="157"/>
      <c r="F29" s="111"/>
      <c r="G29" s="153"/>
    </row>
    <row r="30" spans="1:7" ht="12.75">
      <c r="A30" s="159" t="s">
        <v>1670</v>
      </c>
      <c r="B30" s="160"/>
      <c r="C30" s="161">
        <v>21</v>
      </c>
      <c r="D30" s="160" t="s">
        <v>1725</v>
      </c>
      <c r="E30" s="162"/>
      <c r="F30" s="782">
        <f>C23-F32</f>
        <v>0</v>
      </c>
      <c r="G30" s="783"/>
    </row>
    <row r="31" spans="1:7" ht="12.75">
      <c r="A31" s="159" t="s">
        <v>1726</v>
      </c>
      <c r="B31" s="160"/>
      <c r="C31" s="161">
        <f>C30</f>
        <v>21</v>
      </c>
      <c r="D31" s="160" t="s">
        <v>1727</v>
      </c>
      <c r="E31" s="162"/>
      <c r="F31" s="782">
        <f>ROUND(PRODUCT(F30,C31/100),0)</f>
        <v>0</v>
      </c>
      <c r="G31" s="783"/>
    </row>
    <row r="32" spans="1:7" ht="12.75">
      <c r="A32" s="159" t="s">
        <v>1670</v>
      </c>
      <c r="B32" s="160"/>
      <c r="C32" s="161">
        <v>0</v>
      </c>
      <c r="D32" s="160" t="s">
        <v>1727</v>
      </c>
      <c r="E32" s="162"/>
      <c r="F32" s="782">
        <v>0</v>
      </c>
      <c r="G32" s="783"/>
    </row>
    <row r="33" spans="1:7" ht="12.75">
      <c r="A33" s="159" t="s">
        <v>1726</v>
      </c>
      <c r="B33" s="163"/>
      <c r="C33" s="164">
        <f>C32</f>
        <v>0</v>
      </c>
      <c r="D33" s="160" t="s">
        <v>1727</v>
      </c>
      <c r="E33" s="137"/>
      <c r="F33" s="782">
        <f>ROUND(PRODUCT(F32,C33/100),0)</f>
        <v>0</v>
      </c>
      <c r="G33" s="783"/>
    </row>
    <row r="34" spans="1:7" s="168" customFormat="1" ht="19.5" customHeight="1" thickBot="1">
      <c r="A34" s="165" t="s">
        <v>1950</v>
      </c>
      <c r="B34" s="166"/>
      <c r="C34" s="166"/>
      <c r="D34" s="166"/>
      <c r="E34" s="167"/>
      <c r="F34" s="784">
        <f>ROUND(SUM(F30:F33),0)</f>
        <v>0</v>
      </c>
      <c r="G34" s="785"/>
    </row>
    <row r="36" spans="1:8" ht="12.75">
      <c r="A36" s="2" t="s">
        <v>1951</v>
      </c>
      <c r="B36" s="2"/>
      <c r="C36" s="2"/>
      <c r="D36" s="2"/>
      <c r="E36" s="2"/>
      <c r="F36" s="2"/>
      <c r="G36" s="2"/>
      <c r="H36" s="1" t="s">
        <v>1660</v>
      </c>
    </row>
    <row r="37" spans="1:8" ht="14.25" customHeight="1">
      <c r="A37" s="2"/>
      <c r="B37" s="786"/>
      <c r="C37" s="786"/>
      <c r="D37" s="786"/>
      <c r="E37" s="786"/>
      <c r="F37" s="786"/>
      <c r="G37" s="786"/>
      <c r="H37" s="1" t="s">
        <v>1660</v>
      </c>
    </row>
    <row r="38" spans="1:8" ht="12.75" customHeight="1">
      <c r="A38" s="169"/>
      <c r="B38" s="786"/>
      <c r="C38" s="786"/>
      <c r="D38" s="786"/>
      <c r="E38" s="786"/>
      <c r="F38" s="786"/>
      <c r="G38" s="786"/>
      <c r="H38" s="1" t="s">
        <v>1660</v>
      </c>
    </row>
    <row r="39" spans="1:8" ht="12.75">
      <c r="A39" s="169"/>
      <c r="B39" s="786"/>
      <c r="C39" s="786"/>
      <c r="D39" s="786"/>
      <c r="E39" s="786"/>
      <c r="F39" s="786"/>
      <c r="G39" s="786"/>
      <c r="H39" s="1" t="s">
        <v>1660</v>
      </c>
    </row>
    <row r="40" spans="1:8" ht="12.75">
      <c r="A40" s="169"/>
      <c r="B40" s="786"/>
      <c r="C40" s="786"/>
      <c r="D40" s="786"/>
      <c r="E40" s="786"/>
      <c r="F40" s="786"/>
      <c r="G40" s="786"/>
      <c r="H40" s="1" t="s">
        <v>1660</v>
      </c>
    </row>
    <row r="41" spans="1:8" ht="12.75">
      <c r="A41" s="169"/>
      <c r="B41" s="786"/>
      <c r="C41" s="786"/>
      <c r="D41" s="786"/>
      <c r="E41" s="786"/>
      <c r="F41" s="786"/>
      <c r="G41" s="786"/>
      <c r="H41" s="1" t="s">
        <v>1660</v>
      </c>
    </row>
    <row r="42" spans="1:8" ht="12.75">
      <c r="A42" s="169"/>
      <c r="B42" s="786"/>
      <c r="C42" s="786"/>
      <c r="D42" s="786"/>
      <c r="E42" s="786"/>
      <c r="F42" s="786"/>
      <c r="G42" s="786"/>
      <c r="H42" s="1" t="s">
        <v>1660</v>
      </c>
    </row>
    <row r="43" spans="1:8" ht="12.75">
      <c r="A43" s="169"/>
      <c r="B43" s="786"/>
      <c r="C43" s="786"/>
      <c r="D43" s="786"/>
      <c r="E43" s="786"/>
      <c r="F43" s="786"/>
      <c r="G43" s="786"/>
      <c r="H43" s="1" t="s">
        <v>1660</v>
      </c>
    </row>
    <row r="44" spans="1:8" ht="12.75" customHeight="1">
      <c r="A44" s="169"/>
      <c r="B44" s="786"/>
      <c r="C44" s="786"/>
      <c r="D44" s="786"/>
      <c r="E44" s="786"/>
      <c r="F44" s="786"/>
      <c r="G44" s="786"/>
      <c r="H44" s="1" t="s">
        <v>1660</v>
      </c>
    </row>
    <row r="45" spans="1:8" ht="12.75" customHeight="1">
      <c r="A45" s="169"/>
      <c r="B45" s="786"/>
      <c r="C45" s="786"/>
      <c r="D45" s="786"/>
      <c r="E45" s="786"/>
      <c r="F45" s="786"/>
      <c r="G45" s="786"/>
      <c r="H45" s="1" t="s">
        <v>1660</v>
      </c>
    </row>
    <row r="46" spans="2:7" ht="12.75">
      <c r="B46" s="781"/>
      <c r="C46" s="781"/>
      <c r="D46" s="781"/>
      <c r="E46" s="781"/>
      <c r="F46" s="781"/>
      <c r="G46" s="781"/>
    </row>
    <row r="47" spans="2:7" ht="12.75">
      <c r="B47" s="781"/>
      <c r="C47" s="781"/>
      <c r="D47" s="781"/>
      <c r="E47" s="781"/>
      <c r="F47" s="781"/>
      <c r="G47" s="781"/>
    </row>
    <row r="48" spans="2:7" ht="12.75">
      <c r="B48" s="781"/>
      <c r="C48" s="781"/>
      <c r="D48" s="781"/>
      <c r="E48" s="781"/>
      <c r="F48" s="781"/>
      <c r="G48" s="781"/>
    </row>
    <row r="49" spans="2:7" ht="12.75">
      <c r="B49" s="781"/>
      <c r="C49" s="781"/>
      <c r="D49" s="781"/>
      <c r="E49" s="781"/>
      <c r="F49" s="781"/>
      <c r="G49" s="781"/>
    </row>
    <row r="50" spans="2:7" ht="12.75">
      <c r="B50" s="781"/>
      <c r="C50" s="781"/>
      <c r="D50" s="781"/>
      <c r="E50" s="781"/>
      <c r="F50" s="781"/>
      <c r="G50" s="781"/>
    </row>
    <row r="51" spans="2:7" ht="12.75">
      <c r="B51" s="781"/>
      <c r="C51" s="781"/>
      <c r="D51" s="781"/>
      <c r="E51" s="781"/>
      <c r="F51" s="781"/>
      <c r="G51" s="781"/>
    </row>
  </sheetData>
  <sheetProtection/>
  <mergeCells count="18">
    <mergeCell ref="C8:E8"/>
    <mergeCell ref="C10:E10"/>
    <mergeCell ref="C12:E12"/>
    <mergeCell ref="A23:B23"/>
    <mergeCell ref="C9:E9"/>
    <mergeCell ref="C11:E11"/>
    <mergeCell ref="B51:G51"/>
    <mergeCell ref="B46:G46"/>
    <mergeCell ref="B47:G47"/>
    <mergeCell ref="B48:G48"/>
    <mergeCell ref="F34:G34"/>
    <mergeCell ref="B37:G45"/>
    <mergeCell ref="B49:G49"/>
    <mergeCell ref="B50:G50"/>
    <mergeCell ref="F32:G32"/>
    <mergeCell ref="F30:G30"/>
    <mergeCell ref="F31:G31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8"/>
  <sheetViews>
    <sheetView zoomScalePageLayoutView="0" workbookViewId="0" topLeftCell="A16">
      <selection activeCell="F30" sqref="F3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93" t="s">
        <v>1661</v>
      </c>
      <c r="B1" s="794"/>
      <c r="C1" s="170" t="s">
        <v>1974</v>
      </c>
      <c r="D1" s="171"/>
      <c r="E1" s="172"/>
      <c r="F1" s="171"/>
      <c r="G1" s="173" t="s">
        <v>1952</v>
      </c>
      <c r="H1" s="174" t="s">
        <v>222</v>
      </c>
      <c r="I1" s="175"/>
    </row>
    <row r="2" spans="1:9" ht="13.5" thickBot="1">
      <c r="A2" s="795" t="s">
        <v>1953</v>
      </c>
      <c r="B2" s="796"/>
      <c r="C2" s="176" t="s">
        <v>224</v>
      </c>
      <c r="D2" s="177"/>
      <c r="E2" s="178"/>
      <c r="F2" s="177"/>
      <c r="G2" s="797" t="s">
        <v>223</v>
      </c>
      <c r="H2" s="798"/>
      <c r="I2" s="799"/>
    </row>
    <row r="3" ht="13.5" thickTop="1">
      <c r="F3" s="111"/>
    </row>
    <row r="4" spans="1:9" ht="19.5" customHeight="1">
      <c r="A4" s="179" t="s">
        <v>1954</v>
      </c>
      <c r="B4" s="180"/>
      <c r="C4" s="180"/>
      <c r="D4" s="180"/>
      <c r="E4" s="181"/>
      <c r="F4" s="180"/>
      <c r="G4" s="180"/>
      <c r="H4" s="180"/>
      <c r="I4" s="180"/>
    </row>
    <row r="5" ht="13.5" thickBot="1"/>
    <row r="6" spans="1:9" s="111" customFormat="1" ht="13.5" thickBot="1">
      <c r="A6" s="182"/>
      <c r="B6" s="183" t="s">
        <v>1955</v>
      </c>
      <c r="C6" s="183"/>
      <c r="D6" s="184"/>
      <c r="E6" s="185" t="s">
        <v>1682</v>
      </c>
      <c r="F6" s="186" t="s">
        <v>1683</v>
      </c>
      <c r="G6" s="186" t="s">
        <v>1684</v>
      </c>
      <c r="H6" s="186" t="s">
        <v>1685</v>
      </c>
      <c r="I6" s="187" t="s">
        <v>1686</v>
      </c>
    </row>
    <row r="7" spans="1:9" s="111" customFormat="1" ht="12.75">
      <c r="A7" s="259" t="str">
        <f>'01 01 Pol'!B7</f>
        <v>3</v>
      </c>
      <c r="B7" s="60" t="str">
        <f>'01 01 Pol'!C7</f>
        <v>Svislé a kompletní konstrukce</v>
      </c>
      <c r="D7" s="188"/>
      <c r="E7" s="260">
        <f>'01 01 Pol'!BA46</f>
        <v>0</v>
      </c>
      <c r="F7" s="261">
        <f>'01 01 Pol'!BB46</f>
        <v>0</v>
      </c>
      <c r="G7" s="261">
        <f>'01 01 Pol'!BC46</f>
        <v>0</v>
      </c>
      <c r="H7" s="261">
        <f>'01 01 Pol'!BD46</f>
        <v>0</v>
      </c>
      <c r="I7" s="262">
        <f>'01 01 Pol'!BE46</f>
        <v>0</v>
      </c>
    </row>
    <row r="8" spans="1:9" s="111" customFormat="1" ht="12.75">
      <c r="A8" s="259" t="str">
        <f>'01 01 Pol'!B47</f>
        <v>4</v>
      </c>
      <c r="B8" s="60" t="str">
        <f>'01 01 Pol'!C47</f>
        <v>Vodorovné konstrukce</v>
      </c>
      <c r="D8" s="188"/>
      <c r="E8" s="260">
        <f>'01 01 Pol'!BA65</f>
        <v>0</v>
      </c>
      <c r="F8" s="261">
        <f>'01 01 Pol'!BB65</f>
        <v>0</v>
      </c>
      <c r="G8" s="261">
        <f>'01 01 Pol'!BC65</f>
        <v>0</v>
      </c>
      <c r="H8" s="261">
        <f>'01 01 Pol'!BD65</f>
        <v>0</v>
      </c>
      <c r="I8" s="262">
        <f>'01 01 Pol'!BE65</f>
        <v>0</v>
      </c>
    </row>
    <row r="9" spans="1:9" s="111" customFormat="1" ht="12.75">
      <c r="A9" s="259" t="str">
        <f>'01 01 Pol'!B66</f>
        <v>61</v>
      </c>
      <c r="B9" s="60" t="str">
        <f>'01 01 Pol'!C66</f>
        <v>Upravy povrchů vnitřní</v>
      </c>
      <c r="D9" s="188"/>
      <c r="E9" s="260">
        <f>'01 01 Pol'!BA99</f>
        <v>0</v>
      </c>
      <c r="F9" s="261">
        <f>'01 01 Pol'!BB99</f>
        <v>0</v>
      </c>
      <c r="G9" s="261">
        <f>'01 01 Pol'!BC99</f>
        <v>0</v>
      </c>
      <c r="H9" s="261">
        <f>'01 01 Pol'!BD99</f>
        <v>0</v>
      </c>
      <c r="I9" s="262">
        <f>'01 01 Pol'!BE99</f>
        <v>0</v>
      </c>
    </row>
    <row r="10" spans="1:9" s="111" customFormat="1" ht="12.75">
      <c r="A10" s="259" t="str">
        <f>'01 01 Pol'!B100</f>
        <v>63</v>
      </c>
      <c r="B10" s="60" t="str">
        <f>'01 01 Pol'!C100</f>
        <v>Podlahy a podlahové konstrukce</v>
      </c>
      <c r="D10" s="188"/>
      <c r="E10" s="260">
        <f>'01 01 Pol'!BA115</f>
        <v>0</v>
      </c>
      <c r="F10" s="261">
        <f>'01 01 Pol'!BB115</f>
        <v>0</v>
      </c>
      <c r="G10" s="261">
        <f>'01 01 Pol'!BC115</f>
        <v>0</v>
      </c>
      <c r="H10" s="261">
        <f>'01 01 Pol'!BD115</f>
        <v>0</v>
      </c>
      <c r="I10" s="262">
        <f>'01 01 Pol'!BE115</f>
        <v>0</v>
      </c>
    </row>
    <row r="11" spans="1:9" s="111" customFormat="1" ht="12.75">
      <c r="A11" s="259" t="str">
        <f>'01 01 Pol'!B116</f>
        <v>91</v>
      </c>
      <c r="B11" s="60" t="str">
        <f>'01 01 Pol'!C116</f>
        <v>Doplňující práce na komunikaci</v>
      </c>
      <c r="D11" s="188"/>
      <c r="E11" s="260">
        <f>'01 01 Pol'!BA125</f>
        <v>0</v>
      </c>
      <c r="F11" s="261">
        <f>'01 01 Pol'!BB125</f>
        <v>0</v>
      </c>
      <c r="G11" s="261">
        <f>'01 01 Pol'!BC125</f>
        <v>0</v>
      </c>
      <c r="H11" s="261">
        <f>'01 01 Pol'!BD125</f>
        <v>0</v>
      </c>
      <c r="I11" s="262">
        <f>'01 01 Pol'!BE125</f>
        <v>0</v>
      </c>
    </row>
    <row r="12" spans="1:9" s="111" customFormat="1" ht="12.75">
      <c r="A12" s="259" t="str">
        <f>'01 01 Pol'!B126</f>
        <v>94</v>
      </c>
      <c r="B12" s="60" t="str">
        <f>'01 01 Pol'!C126</f>
        <v>Lešení a stavební výtahy</v>
      </c>
      <c r="D12" s="188"/>
      <c r="E12" s="260">
        <f>'01 01 Pol'!BA130</f>
        <v>0</v>
      </c>
      <c r="F12" s="261">
        <f>'01 01 Pol'!BB130</f>
        <v>0</v>
      </c>
      <c r="G12" s="261">
        <f>'01 01 Pol'!BC130</f>
        <v>0</v>
      </c>
      <c r="H12" s="261">
        <f>'01 01 Pol'!BD130</f>
        <v>0</v>
      </c>
      <c r="I12" s="262">
        <f>'01 01 Pol'!BE130</f>
        <v>0</v>
      </c>
    </row>
    <row r="13" spans="1:9" s="111" customFormat="1" ht="12.75">
      <c r="A13" s="259" t="str">
        <f>'01 01 Pol'!B131</f>
        <v>95</v>
      </c>
      <c r="B13" s="60" t="str">
        <f>'01 01 Pol'!C131</f>
        <v>Dokončovací konstrukce na pozemních stavbách</v>
      </c>
      <c r="D13" s="188"/>
      <c r="E13" s="260">
        <f>'01 01 Pol'!BA142</f>
        <v>0</v>
      </c>
      <c r="F13" s="261">
        <f>'01 01 Pol'!BB142</f>
        <v>0</v>
      </c>
      <c r="G13" s="261">
        <f>'01 01 Pol'!BC142</f>
        <v>0</v>
      </c>
      <c r="H13" s="261">
        <f>'01 01 Pol'!BD142</f>
        <v>0</v>
      </c>
      <c r="I13" s="262">
        <f>'01 01 Pol'!BE142</f>
        <v>0</v>
      </c>
    </row>
    <row r="14" spans="1:9" s="111" customFormat="1" ht="12.75">
      <c r="A14" s="259" t="str">
        <f>'01 01 Pol'!B143</f>
        <v>96</v>
      </c>
      <c r="B14" s="60" t="str">
        <f>'01 01 Pol'!C143</f>
        <v>Bourání konstrukcí</v>
      </c>
      <c r="D14" s="188"/>
      <c r="E14" s="260">
        <f>'01 01 Pol'!BA216</f>
        <v>0</v>
      </c>
      <c r="F14" s="261">
        <f>'01 01 Pol'!BB216</f>
        <v>0</v>
      </c>
      <c r="G14" s="261">
        <f>'01 01 Pol'!BC216</f>
        <v>0</v>
      </c>
      <c r="H14" s="261">
        <f>'01 01 Pol'!BD216</f>
        <v>0</v>
      </c>
      <c r="I14" s="262">
        <f>'01 01 Pol'!BE216</f>
        <v>0</v>
      </c>
    </row>
    <row r="15" spans="1:9" s="111" customFormat="1" ht="12.75">
      <c r="A15" s="259" t="str">
        <f>'01 01 Pol'!B217</f>
        <v>99</v>
      </c>
      <c r="B15" s="60" t="str">
        <f>'01 01 Pol'!C217</f>
        <v>Staveništní přesun hmot</v>
      </c>
      <c r="D15" s="188"/>
      <c r="E15" s="260">
        <f>'01 01 Pol'!BA219</f>
        <v>0</v>
      </c>
      <c r="F15" s="261">
        <f>'01 01 Pol'!BB219</f>
        <v>0</v>
      </c>
      <c r="G15" s="261">
        <f>'01 01 Pol'!BC219</f>
        <v>0</v>
      </c>
      <c r="H15" s="261">
        <f>'01 01 Pol'!BD219</f>
        <v>0</v>
      </c>
      <c r="I15" s="262">
        <f>'01 01 Pol'!BE219</f>
        <v>0</v>
      </c>
    </row>
    <row r="16" spans="1:9" s="111" customFormat="1" ht="12.75">
      <c r="A16" s="259" t="str">
        <f>'01 01 Pol'!B220</f>
        <v>711</v>
      </c>
      <c r="B16" s="60" t="str">
        <f>'01 01 Pol'!C220</f>
        <v>Izolace proti vodě</v>
      </c>
      <c r="D16" s="188"/>
      <c r="E16" s="260">
        <f>'01 01 Pol'!BA231</f>
        <v>0</v>
      </c>
      <c r="F16" s="261">
        <f>'01 01 Pol'!BB231</f>
        <v>0</v>
      </c>
      <c r="G16" s="261">
        <f>'01 01 Pol'!BC231</f>
        <v>0</v>
      </c>
      <c r="H16" s="261">
        <f>'01 01 Pol'!BD231</f>
        <v>0</v>
      </c>
      <c r="I16" s="262">
        <f>'01 01 Pol'!BE231</f>
        <v>0</v>
      </c>
    </row>
    <row r="17" spans="1:9" s="111" customFormat="1" ht="12.75">
      <c r="A17" s="259" t="str">
        <f>'01 01 Pol'!B232</f>
        <v>713</v>
      </c>
      <c r="B17" s="60" t="str">
        <f>'01 01 Pol'!C232</f>
        <v>Izolace tepelné</v>
      </c>
      <c r="D17" s="188"/>
      <c r="E17" s="260">
        <f>'01 01 Pol'!BA253</f>
        <v>0</v>
      </c>
      <c r="F17" s="261">
        <f>'01 01 Pol'!BB253</f>
        <v>0</v>
      </c>
      <c r="G17" s="261">
        <f>'01 01 Pol'!BC253</f>
        <v>0</v>
      </c>
      <c r="H17" s="261">
        <f>'01 01 Pol'!BD253</f>
        <v>0</v>
      </c>
      <c r="I17" s="262">
        <f>'01 01 Pol'!BE253</f>
        <v>0</v>
      </c>
    </row>
    <row r="18" spans="1:9" s="111" customFormat="1" ht="12.75">
      <c r="A18" s="259" t="str">
        <f>'01 01 Pol'!B254</f>
        <v>766</v>
      </c>
      <c r="B18" s="60" t="str">
        <f>'01 01 Pol'!C254</f>
        <v>Konstrukce truhlářské</v>
      </c>
      <c r="D18" s="188"/>
      <c r="E18" s="260">
        <f>'01 01 Pol'!BA267</f>
        <v>0</v>
      </c>
      <c r="F18" s="261">
        <f>'01 01 Pol'!BB267</f>
        <v>0</v>
      </c>
      <c r="G18" s="261">
        <f>'01 01 Pol'!BC267</f>
        <v>0</v>
      </c>
      <c r="H18" s="261">
        <f>'01 01 Pol'!BD267</f>
        <v>0</v>
      </c>
      <c r="I18" s="262">
        <f>'01 01 Pol'!BE267</f>
        <v>0</v>
      </c>
    </row>
    <row r="19" spans="1:9" s="111" customFormat="1" ht="12.75">
      <c r="A19" s="259" t="str">
        <f>'01 01 Pol'!B268</f>
        <v>767</v>
      </c>
      <c r="B19" s="60" t="str">
        <f>'01 01 Pol'!C268</f>
        <v>Konstrukce zámečnické</v>
      </c>
      <c r="D19" s="188"/>
      <c r="E19" s="260">
        <f>'01 01 Pol'!BA330</f>
        <v>0</v>
      </c>
      <c r="F19" s="261">
        <f>'01 01 Pol'!BB330</f>
        <v>0</v>
      </c>
      <c r="G19" s="261">
        <f>'01 01 Pol'!BC330</f>
        <v>0</v>
      </c>
      <c r="H19" s="261">
        <f>'01 01 Pol'!BD330</f>
        <v>0</v>
      </c>
      <c r="I19" s="262">
        <f>'01 01 Pol'!BE330</f>
        <v>0</v>
      </c>
    </row>
    <row r="20" spans="1:9" s="111" customFormat="1" ht="12.75">
      <c r="A20" s="259" t="str">
        <f>'01 01 Pol'!B331</f>
        <v>776</v>
      </c>
      <c r="B20" s="60" t="str">
        <f>'01 01 Pol'!C331</f>
        <v>Podlahy povlakové</v>
      </c>
      <c r="D20" s="188"/>
      <c r="E20" s="260">
        <f>'01 01 Pol'!BA357</f>
        <v>0</v>
      </c>
      <c r="F20" s="261">
        <f>'01 01 Pol'!BB357</f>
        <v>0</v>
      </c>
      <c r="G20" s="261">
        <f>'01 01 Pol'!BC357</f>
        <v>0</v>
      </c>
      <c r="H20" s="261">
        <f>'01 01 Pol'!BD357</f>
        <v>0</v>
      </c>
      <c r="I20" s="262">
        <f>'01 01 Pol'!BE357</f>
        <v>0</v>
      </c>
    </row>
    <row r="21" spans="1:9" s="111" customFormat="1" ht="12.75">
      <c r="A21" s="259" t="str">
        <f>'01 01 Pol'!B358</f>
        <v>783</v>
      </c>
      <c r="B21" s="60" t="str">
        <f>'01 01 Pol'!C358</f>
        <v>Nátěry</v>
      </c>
      <c r="D21" s="188"/>
      <c r="E21" s="260">
        <f>'01 01 Pol'!BA365</f>
        <v>0</v>
      </c>
      <c r="F21" s="261">
        <f>'01 01 Pol'!BB365</f>
        <v>0</v>
      </c>
      <c r="G21" s="261">
        <f>'01 01 Pol'!BC365</f>
        <v>0</v>
      </c>
      <c r="H21" s="261">
        <f>'01 01 Pol'!BD365</f>
        <v>0</v>
      </c>
      <c r="I21" s="262">
        <f>'01 01 Pol'!BE365</f>
        <v>0</v>
      </c>
    </row>
    <row r="22" spans="1:9" s="111" customFormat="1" ht="12.75">
      <c r="A22" s="259" t="str">
        <f>'01 01 Pol'!B366</f>
        <v>784</v>
      </c>
      <c r="B22" s="60" t="str">
        <f>'01 01 Pol'!C366</f>
        <v>Malby</v>
      </c>
      <c r="D22" s="188"/>
      <c r="E22" s="260">
        <f>'01 01 Pol'!BA375</f>
        <v>0</v>
      </c>
      <c r="F22" s="261">
        <f>'01 01 Pol'!BB375</f>
        <v>0</v>
      </c>
      <c r="G22" s="261">
        <f>'01 01 Pol'!BC375</f>
        <v>0</v>
      </c>
      <c r="H22" s="261">
        <f>'01 01 Pol'!BD375</f>
        <v>0</v>
      </c>
      <c r="I22" s="262">
        <f>'01 01 Pol'!BE375</f>
        <v>0</v>
      </c>
    </row>
    <row r="23" spans="1:9" s="111" customFormat="1" ht="13.5" thickBot="1">
      <c r="A23" s="259" t="str">
        <f>'01 01 Pol'!B376</f>
        <v>799</v>
      </c>
      <c r="B23" s="60" t="str">
        <f>'01 01 Pol'!C376</f>
        <v>Ostatní</v>
      </c>
      <c r="D23" s="188"/>
      <c r="E23" s="260">
        <f>'01 01 Pol'!BA407</f>
        <v>0</v>
      </c>
      <c r="F23" s="261">
        <f>'01 01 Pol'!BB407</f>
        <v>0</v>
      </c>
      <c r="G23" s="261">
        <f>'01 01 Pol'!BC407</f>
        <v>0</v>
      </c>
      <c r="H23" s="261">
        <f>'01 01 Pol'!BD407</f>
        <v>0</v>
      </c>
      <c r="I23" s="262">
        <f>'01 01 Pol'!BE407</f>
        <v>0</v>
      </c>
    </row>
    <row r="24" spans="1:9" s="14" customFormat="1" ht="13.5" thickBot="1">
      <c r="A24" s="189"/>
      <c r="B24" s="190" t="s">
        <v>1956</v>
      </c>
      <c r="C24" s="190"/>
      <c r="D24" s="191"/>
      <c r="E24" s="192">
        <f>SUM(E7:E23)</f>
        <v>0</v>
      </c>
      <c r="F24" s="193">
        <f>SUM(F7:F23)</f>
        <v>0</v>
      </c>
      <c r="G24" s="193">
        <f>SUM(G7:G23)</f>
        <v>0</v>
      </c>
      <c r="H24" s="193">
        <f>SUM(H7:H23)</f>
        <v>0</v>
      </c>
      <c r="I24" s="194">
        <f>SUM(I7:I23)</f>
        <v>0</v>
      </c>
    </row>
    <row r="25" spans="1:9" ht="12.75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57" s="268" customFormat="1" ht="19.5" customHeight="1">
      <c r="A26" s="282"/>
      <c r="B26" s="282"/>
      <c r="C26" s="282"/>
      <c r="D26" s="282"/>
      <c r="E26" s="282"/>
      <c r="F26" s="282"/>
      <c r="G26" s="283"/>
      <c r="H26" s="282"/>
      <c r="I26" s="282"/>
      <c r="BA26" s="284"/>
      <c r="BB26" s="284"/>
      <c r="BC26" s="284"/>
      <c r="BD26" s="284"/>
      <c r="BE26" s="284"/>
    </row>
    <row r="27" s="268" customFormat="1" ht="12.75"/>
    <row r="28" spans="1:9" s="268" customFormat="1" ht="12.75">
      <c r="A28" s="285"/>
      <c r="B28" s="285"/>
      <c r="C28" s="285"/>
      <c r="E28" s="286"/>
      <c r="F28" s="286"/>
      <c r="G28" s="287"/>
      <c r="H28" s="288"/>
      <c r="I28" s="288"/>
    </row>
    <row r="29" spans="5:9" s="268" customFormat="1" ht="12.75">
      <c r="E29" s="289"/>
      <c r="F29" s="290"/>
      <c r="G29" s="289"/>
      <c r="H29" s="291"/>
      <c r="I29" s="289"/>
    </row>
    <row r="30" spans="5:9" s="268" customFormat="1" ht="12.75">
      <c r="E30" s="289"/>
      <c r="F30" s="290"/>
      <c r="G30" s="289"/>
      <c r="H30" s="291"/>
      <c r="I30" s="289"/>
    </row>
    <row r="31" spans="5:9" s="268" customFormat="1" ht="12.75">
      <c r="E31" s="289"/>
      <c r="F31" s="290"/>
      <c r="G31" s="289"/>
      <c r="H31" s="291"/>
      <c r="I31" s="289"/>
    </row>
    <row r="32" spans="5:9" s="268" customFormat="1" ht="12.75">
      <c r="E32" s="289"/>
      <c r="F32" s="290"/>
      <c r="G32" s="289"/>
      <c r="H32" s="291"/>
      <c r="I32" s="289"/>
    </row>
    <row r="33" spans="5:9" s="268" customFormat="1" ht="12.75">
      <c r="E33" s="289"/>
      <c r="F33" s="290"/>
      <c r="G33" s="289"/>
      <c r="H33" s="291"/>
      <c r="I33" s="289"/>
    </row>
    <row r="34" spans="5:9" s="268" customFormat="1" ht="12.75">
      <c r="E34" s="289"/>
      <c r="F34" s="290"/>
      <c r="G34" s="289"/>
      <c r="H34" s="291"/>
      <c r="I34" s="289"/>
    </row>
    <row r="35" spans="5:9" s="268" customFormat="1" ht="12.75">
      <c r="E35" s="289"/>
      <c r="F35" s="290"/>
      <c r="G35" s="289"/>
      <c r="H35" s="291"/>
      <c r="I35" s="289"/>
    </row>
    <row r="36" spans="5:9" s="268" customFormat="1" ht="12.75">
      <c r="E36" s="289"/>
      <c r="F36" s="290"/>
      <c r="G36" s="289"/>
      <c r="H36" s="291"/>
      <c r="I36" s="289"/>
    </row>
    <row r="37" spans="2:9" s="268" customFormat="1" ht="12.75">
      <c r="B37" s="285"/>
      <c r="D37" s="292"/>
      <c r="E37" s="292"/>
      <c r="F37" s="292"/>
      <c r="G37" s="292"/>
      <c r="H37" s="792"/>
      <c r="I37" s="792"/>
    </row>
    <row r="38" s="268" customFormat="1" ht="12.75"/>
    <row r="39" spans="2:9" ht="12.75">
      <c r="B39" s="14"/>
      <c r="F39" s="195"/>
      <c r="G39" s="196"/>
      <c r="H39" s="196"/>
      <c r="I39" s="46"/>
    </row>
    <row r="40" spans="6:9" ht="12.75">
      <c r="F40" s="195"/>
      <c r="G40" s="196"/>
      <c r="H40" s="196"/>
      <c r="I40" s="46"/>
    </row>
    <row r="41" spans="6:9" ht="12.75">
      <c r="F41" s="195"/>
      <c r="G41" s="196"/>
      <c r="H41" s="196"/>
      <c r="I41" s="46"/>
    </row>
    <row r="42" spans="6:9" ht="12.75">
      <c r="F42" s="195"/>
      <c r="G42" s="196"/>
      <c r="H42" s="196"/>
      <c r="I42" s="46"/>
    </row>
    <row r="43" spans="6:9" ht="12.75">
      <c r="F43" s="195"/>
      <c r="G43" s="196"/>
      <c r="H43" s="196"/>
      <c r="I43" s="46"/>
    </row>
    <row r="44" spans="6:9" ht="12.75">
      <c r="F44" s="195"/>
      <c r="G44" s="196"/>
      <c r="H44" s="196"/>
      <c r="I44" s="46"/>
    </row>
    <row r="45" spans="6:9" ht="12.75">
      <c r="F45" s="195"/>
      <c r="G45" s="196"/>
      <c r="H45" s="196"/>
      <c r="I45" s="46"/>
    </row>
    <row r="46" spans="6:9" ht="12.75">
      <c r="F46" s="195"/>
      <c r="G46" s="196"/>
      <c r="H46" s="196"/>
      <c r="I46" s="46"/>
    </row>
    <row r="47" spans="6:9" ht="12.75">
      <c r="F47" s="195"/>
      <c r="G47" s="196"/>
      <c r="H47" s="196"/>
      <c r="I47" s="46"/>
    </row>
    <row r="48" spans="6:9" ht="12.75">
      <c r="F48" s="195"/>
      <c r="G48" s="196"/>
      <c r="H48" s="196"/>
      <c r="I48" s="46"/>
    </row>
    <row r="49" spans="6:9" ht="12.75">
      <c r="F49" s="195"/>
      <c r="G49" s="196"/>
      <c r="H49" s="196"/>
      <c r="I49" s="46"/>
    </row>
    <row r="50" spans="6:9" ht="12.75">
      <c r="F50" s="195"/>
      <c r="G50" s="196"/>
      <c r="H50" s="196"/>
      <c r="I50" s="46"/>
    </row>
    <row r="51" spans="6:9" ht="12.75">
      <c r="F51" s="195"/>
      <c r="G51" s="196"/>
      <c r="H51" s="196"/>
      <c r="I51" s="46"/>
    </row>
    <row r="52" spans="6:9" ht="12.75">
      <c r="F52" s="195"/>
      <c r="G52" s="196"/>
      <c r="H52" s="196"/>
      <c r="I52" s="46"/>
    </row>
    <row r="53" spans="6:9" ht="12.75">
      <c r="F53" s="195"/>
      <c r="G53" s="196"/>
      <c r="H53" s="196"/>
      <c r="I53" s="46"/>
    </row>
    <row r="54" spans="6:9" ht="12.75">
      <c r="F54" s="195"/>
      <c r="G54" s="196"/>
      <c r="H54" s="196"/>
      <c r="I54" s="46"/>
    </row>
    <row r="55" spans="6:9" ht="12.75">
      <c r="F55" s="195"/>
      <c r="G55" s="196"/>
      <c r="H55" s="196"/>
      <c r="I55" s="46"/>
    </row>
    <row r="56" spans="6:9" ht="12.75">
      <c r="F56" s="195"/>
      <c r="G56" s="196"/>
      <c r="H56" s="196"/>
      <c r="I56" s="46"/>
    </row>
    <row r="57" spans="6:9" ht="12.75">
      <c r="F57" s="195"/>
      <c r="G57" s="196"/>
      <c r="H57" s="196"/>
      <c r="I57" s="46"/>
    </row>
    <row r="58" spans="6:9" ht="12.75">
      <c r="F58" s="195"/>
      <c r="G58" s="196"/>
      <c r="H58" s="196"/>
      <c r="I58" s="46"/>
    </row>
    <row r="59" spans="6:9" ht="12.75">
      <c r="F59" s="195"/>
      <c r="G59" s="196"/>
      <c r="H59" s="196"/>
      <c r="I59" s="46"/>
    </row>
    <row r="60" spans="6:9" ht="12.75">
      <c r="F60" s="195"/>
      <c r="G60" s="196"/>
      <c r="H60" s="196"/>
      <c r="I60" s="46"/>
    </row>
    <row r="61" spans="6:9" ht="12.75">
      <c r="F61" s="195"/>
      <c r="G61" s="196"/>
      <c r="H61" s="196"/>
      <c r="I61" s="46"/>
    </row>
    <row r="62" spans="6:9" ht="12.75">
      <c r="F62" s="195"/>
      <c r="G62" s="196"/>
      <c r="H62" s="196"/>
      <c r="I62" s="46"/>
    </row>
    <row r="63" spans="6:9" ht="12.75">
      <c r="F63" s="195"/>
      <c r="G63" s="196"/>
      <c r="H63" s="196"/>
      <c r="I63" s="46"/>
    </row>
    <row r="64" spans="6:9" ht="12.75">
      <c r="F64" s="195"/>
      <c r="G64" s="196"/>
      <c r="H64" s="196"/>
      <c r="I64" s="46"/>
    </row>
    <row r="65" spans="6:9" ht="12.75">
      <c r="F65" s="195"/>
      <c r="G65" s="196"/>
      <c r="H65" s="196"/>
      <c r="I65" s="46"/>
    </row>
    <row r="66" spans="6:9" ht="12.75">
      <c r="F66" s="195"/>
      <c r="G66" s="196"/>
      <c r="H66" s="196"/>
      <c r="I66" s="46"/>
    </row>
    <row r="67" spans="6:9" ht="12.75">
      <c r="F67" s="195"/>
      <c r="G67" s="196"/>
      <c r="H67" s="196"/>
      <c r="I67" s="46"/>
    </row>
    <row r="68" spans="6:9" ht="12.75">
      <c r="F68" s="195"/>
      <c r="G68" s="196"/>
      <c r="H68" s="196"/>
      <c r="I68" s="46"/>
    </row>
    <row r="69" spans="6:9" ht="12.75">
      <c r="F69" s="195"/>
      <c r="G69" s="196"/>
      <c r="H69" s="196"/>
      <c r="I69" s="46"/>
    </row>
    <row r="70" spans="6:9" ht="12.75">
      <c r="F70" s="195"/>
      <c r="G70" s="196"/>
      <c r="H70" s="196"/>
      <c r="I70" s="46"/>
    </row>
    <row r="71" spans="6:9" ht="12.75">
      <c r="F71" s="195"/>
      <c r="G71" s="196"/>
      <c r="H71" s="196"/>
      <c r="I71" s="46"/>
    </row>
    <row r="72" spans="6:9" ht="12.75">
      <c r="F72" s="195"/>
      <c r="G72" s="196"/>
      <c r="H72" s="196"/>
      <c r="I72" s="46"/>
    </row>
    <row r="73" spans="6:9" ht="12.75">
      <c r="F73" s="195"/>
      <c r="G73" s="196"/>
      <c r="H73" s="196"/>
      <c r="I73" s="46"/>
    </row>
    <row r="74" spans="6:9" ht="12.75">
      <c r="F74" s="195"/>
      <c r="G74" s="196"/>
      <c r="H74" s="196"/>
      <c r="I74" s="46"/>
    </row>
    <row r="75" spans="6:9" ht="12.75">
      <c r="F75" s="195"/>
      <c r="G75" s="196"/>
      <c r="H75" s="196"/>
      <c r="I75" s="46"/>
    </row>
    <row r="76" spans="6:9" ht="12.75">
      <c r="F76" s="195"/>
      <c r="G76" s="196"/>
      <c r="H76" s="196"/>
      <c r="I76" s="46"/>
    </row>
    <row r="77" spans="6:9" ht="12.75">
      <c r="F77" s="195"/>
      <c r="G77" s="196"/>
      <c r="H77" s="196"/>
      <c r="I77" s="46"/>
    </row>
    <row r="78" spans="6:9" ht="12.75">
      <c r="F78" s="195"/>
      <c r="G78" s="196"/>
      <c r="H78" s="196"/>
      <c r="I78" s="46"/>
    </row>
    <row r="79" spans="6:9" ht="12.75">
      <c r="F79" s="195"/>
      <c r="G79" s="196"/>
      <c r="H79" s="196"/>
      <c r="I79" s="46"/>
    </row>
    <row r="80" spans="6:9" ht="12.75">
      <c r="F80" s="195"/>
      <c r="G80" s="196"/>
      <c r="H80" s="196"/>
      <c r="I80" s="46"/>
    </row>
    <row r="81" spans="6:9" ht="12.75">
      <c r="F81" s="195"/>
      <c r="G81" s="196"/>
      <c r="H81" s="196"/>
      <c r="I81" s="46"/>
    </row>
    <row r="82" spans="6:9" ht="12.75">
      <c r="F82" s="195"/>
      <c r="G82" s="196"/>
      <c r="H82" s="196"/>
      <c r="I82" s="46"/>
    </row>
    <row r="83" spans="6:9" ht="12.75">
      <c r="F83" s="195"/>
      <c r="G83" s="196"/>
      <c r="H83" s="196"/>
      <c r="I83" s="46"/>
    </row>
    <row r="84" spans="6:9" ht="12.75">
      <c r="F84" s="195"/>
      <c r="G84" s="196"/>
      <c r="H84" s="196"/>
      <c r="I84" s="46"/>
    </row>
    <row r="85" spans="6:9" ht="12.75">
      <c r="F85" s="195"/>
      <c r="G85" s="196"/>
      <c r="H85" s="196"/>
      <c r="I85" s="46"/>
    </row>
    <row r="86" spans="6:9" ht="12.75">
      <c r="F86" s="195"/>
      <c r="G86" s="196"/>
      <c r="H86" s="196"/>
      <c r="I86" s="46"/>
    </row>
    <row r="87" spans="6:9" ht="12.75">
      <c r="F87" s="195"/>
      <c r="G87" s="196"/>
      <c r="H87" s="196"/>
      <c r="I87" s="46"/>
    </row>
    <row r="88" spans="6:9" ht="12.75">
      <c r="F88" s="195"/>
      <c r="G88" s="196"/>
      <c r="H88" s="196"/>
      <c r="I88" s="46"/>
    </row>
  </sheetData>
  <sheetProtection/>
  <mergeCells count="4">
    <mergeCell ref="H37:I3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480"/>
  <sheetViews>
    <sheetView showGridLines="0" showZeros="0" zoomScaleSheetLayoutView="100" zoomScalePageLayoutView="0" workbookViewId="0" topLeftCell="A253">
      <selection activeCell="C336" sqref="C336:D336"/>
    </sheetView>
  </sheetViews>
  <sheetFormatPr defaultColWidth="9.00390625" defaultRowHeight="12.75"/>
  <cols>
    <col min="1" max="1" width="4.375" style="197" customWidth="1"/>
    <col min="2" max="2" width="11.625" style="197" customWidth="1"/>
    <col min="3" max="3" width="40.375" style="197" customWidth="1"/>
    <col min="4" max="4" width="5.625" style="197" customWidth="1"/>
    <col min="5" max="5" width="8.625" style="207" customWidth="1"/>
    <col min="6" max="6" width="9.875" style="197" customWidth="1"/>
    <col min="7" max="7" width="13.875" style="197" customWidth="1"/>
    <col min="8" max="8" width="11.75390625" style="197" hidden="1" customWidth="1"/>
    <col min="9" max="9" width="11.625" style="197" hidden="1" customWidth="1"/>
    <col min="10" max="10" width="11.00390625" style="197" hidden="1" customWidth="1"/>
    <col min="11" max="11" width="10.375" style="197" hidden="1" customWidth="1"/>
    <col min="12" max="12" width="75.375" style="197" customWidth="1"/>
    <col min="13" max="13" width="45.25390625" style="197" customWidth="1"/>
    <col min="14" max="16384" width="9.125" style="197" customWidth="1"/>
  </cols>
  <sheetData>
    <row r="1" spans="1:7" ht="15.75">
      <c r="A1" s="803" t="s">
        <v>1263</v>
      </c>
      <c r="B1" s="803"/>
      <c r="C1" s="803"/>
      <c r="D1" s="803"/>
      <c r="E1" s="803"/>
      <c r="F1" s="803"/>
      <c r="G1" s="803"/>
    </row>
    <row r="2" spans="2:7" ht="14.25" customHeight="1" thickBot="1">
      <c r="B2" s="198"/>
      <c r="C2" s="199"/>
      <c r="D2" s="199"/>
      <c r="E2" s="200"/>
      <c r="F2" s="199"/>
      <c r="G2" s="199"/>
    </row>
    <row r="3" spans="1:7" ht="13.5" thickTop="1">
      <c r="A3" s="793" t="s">
        <v>1661</v>
      </c>
      <c r="B3" s="794"/>
      <c r="C3" s="170" t="s">
        <v>1974</v>
      </c>
      <c r="D3" s="201"/>
      <c r="E3" s="202" t="s">
        <v>1957</v>
      </c>
      <c r="F3" s="203" t="str">
        <f>'01 01 Rek'!H1</f>
        <v>01</v>
      </c>
      <c r="G3" s="204"/>
    </row>
    <row r="4" spans="1:7" ht="13.5" thickBot="1">
      <c r="A4" s="804" t="s">
        <v>1953</v>
      </c>
      <c r="B4" s="796"/>
      <c r="C4" s="176" t="s">
        <v>224</v>
      </c>
      <c r="D4" s="205"/>
      <c r="E4" s="805" t="str">
        <f>'01 01 Rek'!G2</f>
        <v>0.etapa</v>
      </c>
      <c r="F4" s="806"/>
      <c r="G4" s="807"/>
    </row>
    <row r="5" spans="1:7" ht="13.5" thickTop="1">
      <c r="A5" s="206"/>
      <c r="G5" s="208"/>
    </row>
    <row r="6" spans="1:11" ht="27" customHeight="1">
      <c r="A6" s="209" t="s">
        <v>1958</v>
      </c>
      <c r="B6" s="210" t="s">
        <v>1959</v>
      </c>
      <c r="C6" s="210" t="s">
        <v>1960</v>
      </c>
      <c r="D6" s="210" t="s">
        <v>1961</v>
      </c>
      <c r="E6" s="211" t="s">
        <v>1962</v>
      </c>
      <c r="F6" s="210" t="s">
        <v>1963</v>
      </c>
      <c r="G6" s="212" t="s">
        <v>1964</v>
      </c>
      <c r="H6" s="213" t="s">
        <v>1965</v>
      </c>
      <c r="I6" s="213" t="s">
        <v>1966</v>
      </c>
      <c r="J6" s="213" t="s">
        <v>1967</v>
      </c>
      <c r="K6" s="213" t="s">
        <v>1968</v>
      </c>
    </row>
    <row r="7" spans="1:15" ht="12.75">
      <c r="A7" s="214" t="s">
        <v>1969</v>
      </c>
      <c r="B7" s="215" t="s">
        <v>225</v>
      </c>
      <c r="C7" s="216" t="s">
        <v>226</v>
      </c>
      <c r="D7" s="217"/>
      <c r="E7" s="218"/>
      <c r="F7" s="218"/>
      <c r="G7" s="219"/>
      <c r="H7" s="220"/>
      <c r="I7" s="221"/>
      <c r="J7" s="222"/>
      <c r="K7" s="223"/>
      <c r="O7" s="224">
        <v>1</v>
      </c>
    </row>
    <row r="8" spans="1:80" ht="22.5">
      <c r="A8" s="225">
        <v>1</v>
      </c>
      <c r="B8" s="226" t="s">
        <v>228</v>
      </c>
      <c r="C8" s="227" t="s">
        <v>229</v>
      </c>
      <c r="D8" s="228" t="s">
        <v>230</v>
      </c>
      <c r="E8" s="229">
        <v>7.15</v>
      </c>
      <c r="F8" s="229"/>
      <c r="G8" s="230">
        <f>E8*F8</f>
        <v>0</v>
      </c>
      <c r="H8" s="231">
        <v>2.525</v>
      </c>
      <c r="I8" s="232">
        <f>E8*H8</f>
        <v>18.05375</v>
      </c>
      <c r="J8" s="231">
        <v>0</v>
      </c>
      <c r="K8" s="232">
        <f>E8*J8</f>
        <v>0</v>
      </c>
      <c r="O8" s="224">
        <v>2</v>
      </c>
      <c r="AA8" s="197">
        <v>1</v>
      </c>
      <c r="AB8" s="197">
        <v>1</v>
      </c>
      <c r="AC8" s="197">
        <v>1</v>
      </c>
      <c r="AZ8" s="197">
        <v>1</v>
      </c>
      <c r="BA8" s="197">
        <f>IF(AZ8=1,G8,0)</f>
        <v>0</v>
      </c>
      <c r="BB8" s="197">
        <f>IF(AZ8=2,G8,0)</f>
        <v>0</v>
      </c>
      <c r="BC8" s="197">
        <f>IF(AZ8=3,G8,0)</f>
        <v>0</v>
      </c>
      <c r="BD8" s="197">
        <f>IF(AZ8=4,G8,0)</f>
        <v>0</v>
      </c>
      <c r="BE8" s="197">
        <f>IF(AZ8=5,G8,0)</f>
        <v>0</v>
      </c>
      <c r="CA8" s="224">
        <v>1</v>
      </c>
      <c r="CB8" s="224">
        <v>1</v>
      </c>
    </row>
    <row r="9" spans="1:15" ht="12.75">
      <c r="A9" s="233"/>
      <c r="B9" s="237"/>
      <c r="C9" s="808" t="s">
        <v>231</v>
      </c>
      <c r="D9" s="809"/>
      <c r="E9" s="238">
        <v>7.15</v>
      </c>
      <c r="F9" s="239"/>
      <c r="G9" s="240"/>
      <c r="H9" s="241"/>
      <c r="I9" s="235"/>
      <c r="J9" s="242"/>
      <c r="K9" s="235"/>
      <c r="M9" s="236" t="s">
        <v>231</v>
      </c>
      <c r="O9" s="224"/>
    </row>
    <row r="10" spans="1:80" ht="12.75">
      <c r="A10" s="225">
        <v>2</v>
      </c>
      <c r="B10" s="226" t="s">
        <v>232</v>
      </c>
      <c r="C10" s="227" t="s">
        <v>233</v>
      </c>
      <c r="D10" s="228" t="s">
        <v>230</v>
      </c>
      <c r="E10" s="229">
        <v>0.098</v>
      </c>
      <c r="F10" s="229"/>
      <c r="G10" s="230">
        <f>E10*F10</f>
        <v>0</v>
      </c>
      <c r="H10" s="231">
        <v>1.95224</v>
      </c>
      <c r="I10" s="232">
        <f>E10*H10</f>
        <v>0.19131952</v>
      </c>
      <c r="J10" s="231">
        <v>0</v>
      </c>
      <c r="K10" s="232">
        <f>E10*J10</f>
        <v>0</v>
      </c>
      <c r="O10" s="224">
        <v>2</v>
      </c>
      <c r="AA10" s="197">
        <v>1</v>
      </c>
      <c r="AB10" s="197">
        <v>1</v>
      </c>
      <c r="AC10" s="197">
        <v>1</v>
      </c>
      <c r="AZ10" s="197">
        <v>1</v>
      </c>
      <c r="BA10" s="197">
        <f>IF(AZ10=1,G10,0)</f>
        <v>0</v>
      </c>
      <c r="BB10" s="197">
        <f>IF(AZ10=2,G10,0)</f>
        <v>0</v>
      </c>
      <c r="BC10" s="197">
        <f>IF(AZ10=3,G10,0)</f>
        <v>0</v>
      </c>
      <c r="BD10" s="197">
        <f>IF(AZ10=4,G10,0)</f>
        <v>0</v>
      </c>
      <c r="BE10" s="197">
        <f>IF(AZ10=5,G10,0)</f>
        <v>0</v>
      </c>
      <c r="CA10" s="224">
        <v>1</v>
      </c>
      <c r="CB10" s="224">
        <v>1</v>
      </c>
    </row>
    <row r="11" spans="1:15" ht="12.75">
      <c r="A11" s="233"/>
      <c r="B11" s="237"/>
      <c r="C11" s="808" t="s">
        <v>234</v>
      </c>
      <c r="D11" s="809"/>
      <c r="E11" s="238">
        <v>0.098</v>
      </c>
      <c r="F11" s="239"/>
      <c r="G11" s="240"/>
      <c r="H11" s="241"/>
      <c r="I11" s="235"/>
      <c r="J11" s="242"/>
      <c r="K11" s="235"/>
      <c r="M11" s="236" t="s">
        <v>234</v>
      </c>
      <c r="O11" s="224"/>
    </row>
    <row r="12" spans="1:80" ht="12.75">
      <c r="A12" s="225">
        <v>3</v>
      </c>
      <c r="B12" s="226" t="s">
        <v>235</v>
      </c>
      <c r="C12" s="227" t="s">
        <v>236</v>
      </c>
      <c r="D12" s="228" t="s">
        <v>237</v>
      </c>
      <c r="E12" s="229">
        <v>13.23</v>
      </c>
      <c r="F12" s="229"/>
      <c r="G12" s="230">
        <f>E12*F12</f>
        <v>0</v>
      </c>
      <c r="H12" s="231">
        <v>0.06031</v>
      </c>
      <c r="I12" s="232">
        <f>E12*H12</f>
        <v>0.7979013</v>
      </c>
      <c r="J12" s="231">
        <v>0</v>
      </c>
      <c r="K12" s="232">
        <f>E12*J12</f>
        <v>0</v>
      </c>
      <c r="O12" s="224">
        <v>2</v>
      </c>
      <c r="AA12" s="197">
        <v>1</v>
      </c>
      <c r="AB12" s="197">
        <v>1</v>
      </c>
      <c r="AC12" s="197">
        <v>1</v>
      </c>
      <c r="AZ12" s="197">
        <v>1</v>
      </c>
      <c r="BA12" s="197">
        <f>IF(AZ12=1,G12,0)</f>
        <v>0</v>
      </c>
      <c r="BB12" s="197">
        <f>IF(AZ12=2,G12,0)</f>
        <v>0</v>
      </c>
      <c r="BC12" s="197">
        <f>IF(AZ12=3,G12,0)</f>
        <v>0</v>
      </c>
      <c r="BD12" s="197">
        <f>IF(AZ12=4,G12,0)</f>
        <v>0</v>
      </c>
      <c r="BE12" s="197">
        <f>IF(AZ12=5,G12,0)</f>
        <v>0</v>
      </c>
      <c r="CA12" s="224">
        <v>1</v>
      </c>
      <c r="CB12" s="224">
        <v>1</v>
      </c>
    </row>
    <row r="13" spans="1:15" ht="12.75">
      <c r="A13" s="233"/>
      <c r="B13" s="237"/>
      <c r="C13" s="808" t="s">
        <v>238</v>
      </c>
      <c r="D13" s="809"/>
      <c r="E13" s="238">
        <v>13.23</v>
      </c>
      <c r="F13" s="239"/>
      <c r="G13" s="240"/>
      <c r="H13" s="241"/>
      <c r="I13" s="235"/>
      <c r="J13" s="242"/>
      <c r="K13" s="235"/>
      <c r="M13" s="236" t="s">
        <v>238</v>
      </c>
      <c r="O13" s="224"/>
    </row>
    <row r="14" spans="1:80" ht="12.75">
      <c r="A14" s="225">
        <v>4</v>
      </c>
      <c r="B14" s="226" t="s">
        <v>239</v>
      </c>
      <c r="C14" s="227" t="s">
        <v>240</v>
      </c>
      <c r="D14" s="228" t="s">
        <v>237</v>
      </c>
      <c r="E14" s="229">
        <v>13.23</v>
      </c>
      <c r="F14" s="229"/>
      <c r="G14" s="230">
        <f>E14*F14</f>
        <v>0</v>
      </c>
      <c r="H14" s="231">
        <v>0</v>
      </c>
      <c r="I14" s="232">
        <f>E14*H14</f>
        <v>0</v>
      </c>
      <c r="J14" s="231">
        <v>0</v>
      </c>
      <c r="K14" s="232">
        <f>E14*J14</f>
        <v>0</v>
      </c>
      <c r="O14" s="224">
        <v>2</v>
      </c>
      <c r="AA14" s="197">
        <v>1</v>
      </c>
      <c r="AB14" s="197">
        <v>1</v>
      </c>
      <c r="AC14" s="197">
        <v>1</v>
      </c>
      <c r="AZ14" s="197">
        <v>1</v>
      </c>
      <c r="BA14" s="197">
        <f>IF(AZ14=1,G14,0)</f>
        <v>0</v>
      </c>
      <c r="BB14" s="197">
        <f>IF(AZ14=2,G14,0)</f>
        <v>0</v>
      </c>
      <c r="BC14" s="197">
        <f>IF(AZ14=3,G14,0)</f>
        <v>0</v>
      </c>
      <c r="BD14" s="197">
        <f>IF(AZ14=4,G14,0)</f>
        <v>0</v>
      </c>
      <c r="BE14" s="197">
        <f>IF(AZ14=5,G14,0)</f>
        <v>0</v>
      </c>
      <c r="CA14" s="224">
        <v>1</v>
      </c>
      <c r="CB14" s="224">
        <v>1</v>
      </c>
    </row>
    <row r="15" spans="1:15" ht="12.75">
      <c r="A15" s="233"/>
      <c r="B15" s="237"/>
      <c r="C15" s="808" t="s">
        <v>241</v>
      </c>
      <c r="D15" s="809"/>
      <c r="E15" s="238">
        <v>13.23</v>
      </c>
      <c r="F15" s="239"/>
      <c r="G15" s="240"/>
      <c r="H15" s="241"/>
      <c r="I15" s="235"/>
      <c r="J15" s="242"/>
      <c r="K15" s="235"/>
      <c r="M15" s="236" t="s">
        <v>241</v>
      </c>
      <c r="O15" s="224"/>
    </row>
    <row r="16" spans="1:80" ht="12.75">
      <c r="A16" s="225">
        <v>5</v>
      </c>
      <c r="B16" s="226" t="s">
        <v>242</v>
      </c>
      <c r="C16" s="227" t="s">
        <v>243</v>
      </c>
      <c r="D16" s="228" t="s">
        <v>244</v>
      </c>
      <c r="E16" s="229">
        <v>0.6435</v>
      </c>
      <c r="F16" s="229"/>
      <c r="G16" s="230">
        <f>E16*F16</f>
        <v>0</v>
      </c>
      <c r="H16" s="231">
        <v>1.02029</v>
      </c>
      <c r="I16" s="232">
        <f>E16*H16</f>
        <v>0.656556615</v>
      </c>
      <c r="J16" s="231">
        <v>0</v>
      </c>
      <c r="K16" s="232">
        <f>E16*J16</f>
        <v>0</v>
      </c>
      <c r="O16" s="224">
        <v>2</v>
      </c>
      <c r="AA16" s="197">
        <v>1</v>
      </c>
      <c r="AB16" s="197">
        <v>1</v>
      </c>
      <c r="AC16" s="197">
        <v>1</v>
      </c>
      <c r="AZ16" s="197">
        <v>1</v>
      </c>
      <c r="BA16" s="197">
        <f>IF(AZ16=1,G16,0)</f>
        <v>0</v>
      </c>
      <c r="BB16" s="197">
        <f>IF(AZ16=2,G16,0)</f>
        <v>0</v>
      </c>
      <c r="BC16" s="197">
        <f>IF(AZ16=3,G16,0)</f>
        <v>0</v>
      </c>
      <c r="BD16" s="197">
        <f>IF(AZ16=4,G16,0)</f>
        <v>0</v>
      </c>
      <c r="BE16" s="197">
        <f>IF(AZ16=5,G16,0)</f>
        <v>0</v>
      </c>
      <c r="CA16" s="224">
        <v>1</v>
      </c>
      <c r="CB16" s="224">
        <v>1</v>
      </c>
    </row>
    <row r="17" spans="1:15" ht="12.75">
      <c r="A17" s="233"/>
      <c r="B17" s="237"/>
      <c r="C17" s="808" t="s">
        <v>245</v>
      </c>
      <c r="D17" s="809"/>
      <c r="E17" s="238">
        <v>0.6435</v>
      </c>
      <c r="F17" s="239"/>
      <c r="G17" s="240"/>
      <c r="H17" s="241"/>
      <c r="I17" s="235"/>
      <c r="J17" s="242"/>
      <c r="K17" s="235"/>
      <c r="M17" s="236" t="s">
        <v>245</v>
      </c>
      <c r="O17" s="224"/>
    </row>
    <row r="18" spans="1:80" ht="12.75">
      <c r="A18" s="225">
        <v>6</v>
      </c>
      <c r="B18" s="226" t="s">
        <v>246</v>
      </c>
      <c r="C18" s="227" t="s">
        <v>247</v>
      </c>
      <c r="D18" s="228" t="s">
        <v>230</v>
      </c>
      <c r="E18" s="229">
        <v>0.0828</v>
      </c>
      <c r="F18" s="229"/>
      <c r="G18" s="230">
        <f>E18*F18</f>
        <v>0</v>
      </c>
      <c r="H18" s="231">
        <v>1.9332</v>
      </c>
      <c r="I18" s="232">
        <f>E18*H18</f>
        <v>0.16006896</v>
      </c>
      <c r="J18" s="231">
        <v>0</v>
      </c>
      <c r="K18" s="232">
        <f>E18*J18</f>
        <v>0</v>
      </c>
      <c r="O18" s="224">
        <v>2</v>
      </c>
      <c r="AA18" s="197">
        <v>1</v>
      </c>
      <c r="AB18" s="197">
        <v>1</v>
      </c>
      <c r="AC18" s="197">
        <v>1</v>
      </c>
      <c r="AZ18" s="197">
        <v>1</v>
      </c>
      <c r="BA18" s="197">
        <f>IF(AZ18=1,G18,0)</f>
        <v>0</v>
      </c>
      <c r="BB18" s="197">
        <f>IF(AZ18=2,G18,0)</f>
        <v>0</v>
      </c>
      <c r="BC18" s="197">
        <f>IF(AZ18=3,G18,0)</f>
        <v>0</v>
      </c>
      <c r="BD18" s="197">
        <f>IF(AZ18=4,G18,0)</f>
        <v>0</v>
      </c>
      <c r="BE18" s="197">
        <f>IF(AZ18=5,G18,0)</f>
        <v>0</v>
      </c>
      <c r="CA18" s="224">
        <v>1</v>
      </c>
      <c r="CB18" s="224">
        <v>1</v>
      </c>
    </row>
    <row r="19" spans="1:15" ht="12.75">
      <c r="A19" s="233"/>
      <c r="B19" s="237"/>
      <c r="C19" s="808" t="s">
        <v>248</v>
      </c>
      <c r="D19" s="809"/>
      <c r="E19" s="238">
        <v>0.0828</v>
      </c>
      <c r="F19" s="239"/>
      <c r="G19" s="240"/>
      <c r="H19" s="241"/>
      <c r="I19" s="235"/>
      <c r="J19" s="242"/>
      <c r="K19" s="235"/>
      <c r="M19" s="236" t="s">
        <v>248</v>
      </c>
      <c r="O19" s="224"/>
    </row>
    <row r="20" spans="1:80" ht="12.75">
      <c r="A20" s="225">
        <v>7</v>
      </c>
      <c r="B20" s="226" t="s">
        <v>249</v>
      </c>
      <c r="C20" s="227" t="s">
        <v>250</v>
      </c>
      <c r="D20" s="228" t="s">
        <v>244</v>
      </c>
      <c r="E20" s="229">
        <v>0.0479</v>
      </c>
      <c r="F20" s="229"/>
      <c r="G20" s="230">
        <f>E20*F20</f>
        <v>0</v>
      </c>
      <c r="H20" s="231">
        <v>0.01954</v>
      </c>
      <c r="I20" s="232">
        <f>E20*H20</f>
        <v>0.0009359659999999999</v>
      </c>
      <c r="J20" s="231">
        <v>0</v>
      </c>
      <c r="K20" s="232">
        <f>E20*J20</f>
        <v>0</v>
      </c>
      <c r="O20" s="224">
        <v>2</v>
      </c>
      <c r="AA20" s="197">
        <v>1</v>
      </c>
      <c r="AB20" s="197">
        <v>1</v>
      </c>
      <c r="AC20" s="197">
        <v>1</v>
      </c>
      <c r="AZ20" s="197">
        <v>1</v>
      </c>
      <c r="BA20" s="197">
        <f>IF(AZ20=1,G20,0)</f>
        <v>0</v>
      </c>
      <c r="BB20" s="197">
        <f>IF(AZ20=2,G20,0)</f>
        <v>0</v>
      </c>
      <c r="BC20" s="197">
        <f>IF(AZ20=3,G20,0)</f>
        <v>0</v>
      </c>
      <c r="BD20" s="197">
        <f>IF(AZ20=4,G20,0)</f>
        <v>0</v>
      </c>
      <c r="BE20" s="197">
        <f>IF(AZ20=5,G20,0)</f>
        <v>0</v>
      </c>
      <c r="CA20" s="224">
        <v>1</v>
      </c>
      <c r="CB20" s="224">
        <v>1</v>
      </c>
    </row>
    <row r="21" spans="1:15" ht="12.75">
      <c r="A21" s="233"/>
      <c r="B21" s="237"/>
      <c r="C21" s="808" t="s">
        <v>251</v>
      </c>
      <c r="D21" s="809"/>
      <c r="E21" s="238">
        <v>0.0479</v>
      </c>
      <c r="F21" s="239"/>
      <c r="G21" s="240"/>
      <c r="H21" s="241"/>
      <c r="I21" s="235"/>
      <c r="J21" s="242"/>
      <c r="K21" s="235"/>
      <c r="M21" s="236" t="s">
        <v>251</v>
      </c>
      <c r="O21" s="224"/>
    </row>
    <row r="22" spans="1:80" ht="12.75">
      <c r="A22" s="225">
        <v>8</v>
      </c>
      <c r="B22" s="226" t="s">
        <v>252</v>
      </c>
      <c r="C22" s="227" t="s">
        <v>253</v>
      </c>
      <c r="D22" s="228" t="s">
        <v>237</v>
      </c>
      <c r="E22" s="229">
        <v>7.005</v>
      </c>
      <c r="F22" s="229"/>
      <c r="G22" s="230">
        <f>E22*F22</f>
        <v>0</v>
      </c>
      <c r="H22" s="231">
        <v>0.12138</v>
      </c>
      <c r="I22" s="232">
        <f>E22*H22</f>
        <v>0.8502669</v>
      </c>
      <c r="J22" s="231">
        <v>0</v>
      </c>
      <c r="K22" s="232">
        <f>E22*J22</f>
        <v>0</v>
      </c>
      <c r="O22" s="224">
        <v>2</v>
      </c>
      <c r="AA22" s="197">
        <v>1</v>
      </c>
      <c r="AB22" s="197">
        <v>1</v>
      </c>
      <c r="AC22" s="197">
        <v>1</v>
      </c>
      <c r="AZ22" s="197">
        <v>1</v>
      </c>
      <c r="BA22" s="197">
        <f>IF(AZ22=1,G22,0)</f>
        <v>0</v>
      </c>
      <c r="BB22" s="197">
        <f>IF(AZ22=2,G22,0)</f>
        <v>0</v>
      </c>
      <c r="BC22" s="197">
        <f>IF(AZ22=3,G22,0)</f>
        <v>0</v>
      </c>
      <c r="BD22" s="197">
        <f>IF(AZ22=4,G22,0)</f>
        <v>0</v>
      </c>
      <c r="BE22" s="197">
        <f>IF(AZ22=5,G22,0)</f>
        <v>0</v>
      </c>
      <c r="CA22" s="224">
        <v>1</v>
      </c>
      <c r="CB22" s="224">
        <v>1</v>
      </c>
    </row>
    <row r="23" spans="1:15" ht="12.75">
      <c r="A23" s="233"/>
      <c r="B23" s="237"/>
      <c r="C23" s="808" t="s">
        <v>254</v>
      </c>
      <c r="D23" s="809"/>
      <c r="E23" s="238">
        <v>7.005</v>
      </c>
      <c r="F23" s="239"/>
      <c r="G23" s="240"/>
      <c r="H23" s="241"/>
      <c r="I23" s="235"/>
      <c r="J23" s="242"/>
      <c r="K23" s="235"/>
      <c r="M23" s="236" t="s">
        <v>254</v>
      </c>
      <c r="O23" s="224"/>
    </row>
    <row r="24" spans="1:80" ht="22.5">
      <c r="A24" s="225">
        <v>9</v>
      </c>
      <c r="B24" s="226" t="s">
        <v>255</v>
      </c>
      <c r="C24" s="227" t="s">
        <v>256</v>
      </c>
      <c r="D24" s="228" t="s">
        <v>237</v>
      </c>
      <c r="E24" s="229">
        <v>29.5487</v>
      </c>
      <c r="F24" s="229"/>
      <c r="G24" s="230">
        <f>E24*F24</f>
        <v>0</v>
      </c>
      <c r="H24" s="231">
        <v>0.03445</v>
      </c>
      <c r="I24" s="232">
        <f>E24*H24</f>
        <v>1.017952715</v>
      </c>
      <c r="J24" s="231">
        <v>0</v>
      </c>
      <c r="K24" s="232">
        <f>E24*J24</f>
        <v>0</v>
      </c>
      <c r="O24" s="224">
        <v>2</v>
      </c>
      <c r="AA24" s="197">
        <v>1</v>
      </c>
      <c r="AB24" s="197">
        <v>1</v>
      </c>
      <c r="AC24" s="197">
        <v>1</v>
      </c>
      <c r="AZ24" s="197">
        <v>1</v>
      </c>
      <c r="BA24" s="197">
        <f>IF(AZ24=1,G24,0)</f>
        <v>0</v>
      </c>
      <c r="BB24" s="197">
        <f>IF(AZ24=2,G24,0)</f>
        <v>0</v>
      </c>
      <c r="BC24" s="197">
        <f>IF(AZ24=3,G24,0)</f>
        <v>0</v>
      </c>
      <c r="BD24" s="197">
        <f>IF(AZ24=4,G24,0)</f>
        <v>0</v>
      </c>
      <c r="BE24" s="197">
        <f>IF(AZ24=5,G24,0)</f>
        <v>0</v>
      </c>
      <c r="CA24" s="224">
        <v>1</v>
      </c>
      <c r="CB24" s="224">
        <v>1</v>
      </c>
    </row>
    <row r="25" spans="1:15" ht="22.5">
      <c r="A25" s="233"/>
      <c r="B25" s="234"/>
      <c r="C25" s="800" t="s">
        <v>257</v>
      </c>
      <c r="D25" s="801"/>
      <c r="E25" s="801"/>
      <c r="F25" s="801"/>
      <c r="G25" s="802"/>
      <c r="I25" s="235"/>
      <c r="K25" s="235"/>
      <c r="L25" s="236" t="s">
        <v>257</v>
      </c>
      <c r="O25" s="224">
        <v>3</v>
      </c>
    </row>
    <row r="26" spans="1:15" ht="22.5">
      <c r="A26" s="233"/>
      <c r="B26" s="234"/>
      <c r="C26" s="800" t="s">
        <v>258</v>
      </c>
      <c r="D26" s="801"/>
      <c r="E26" s="801"/>
      <c r="F26" s="801"/>
      <c r="G26" s="802"/>
      <c r="I26" s="235"/>
      <c r="K26" s="235"/>
      <c r="L26" s="236" t="s">
        <v>258</v>
      </c>
      <c r="O26" s="224">
        <v>3</v>
      </c>
    </row>
    <row r="27" spans="1:15" ht="12.75">
      <c r="A27" s="233"/>
      <c r="B27" s="237"/>
      <c r="C27" s="808" t="s">
        <v>259</v>
      </c>
      <c r="D27" s="809"/>
      <c r="E27" s="238">
        <v>29.5487</v>
      </c>
      <c r="F27" s="239"/>
      <c r="G27" s="240"/>
      <c r="H27" s="241"/>
      <c r="I27" s="235"/>
      <c r="J27" s="242"/>
      <c r="K27" s="235"/>
      <c r="M27" s="236" t="s">
        <v>259</v>
      </c>
      <c r="O27" s="224"/>
    </row>
    <row r="28" spans="1:80" ht="22.5">
      <c r="A28" s="225">
        <v>10</v>
      </c>
      <c r="B28" s="226" t="s">
        <v>260</v>
      </c>
      <c r="C28" s="227" t="s">
        <v>261</v>
      </c>
      <c r="D28" s="228" t="s">
        <v>237</v>
      </c>
      <c r="E28" s="229">
        <v>39.6163</v>
      </c>
      <c r="F28" s="229"/>
      <c r="G28" s="230">
        <f>E28*F28</f>
        <v>0</v>
      </c>
      <c r="H28" s="231">
        <v>0.05286</v>
      </c>
      <c r="I28" s="232">
        <f>E28*H28</f>
        <v>2.094117618</v>
      </c>
      <c r="J28" s="231">
        <v>0</v>
      </c>
      <c r="K28" s="232">
        <f>E28*J28</f>
        <v>0</v>
      </c>
      <c r="O28" s="224">
        <v>2</v>
      </c>
      <c r="AA28" s="197">
        <v>1</v>
      </c>
      <c r="AB28" s="197">
        <v>1</v>
      </c>
      <c r="AC28" s="197">
        <v>1</v>
      </c>
      <c r="AZ28" s="197">
        <v>1</v>
      </c>
      <c r="BA28" s="197">
        <f>IF(AZ28=1,G28,0)</f>
        <v>0</v>
      </c>
      <c r="BB28" s="197">
        <f>IF(AZ28=2,G28,0)</f>
        <v>0</v>
      </c>
      <c r="BC28" s="197">
        <f>IF(AZ28=3,G28,0)</f>
        <v>0</v>
      </c>
      <c r="BD28" s="197">
        <f>IF(AZ28=4,G28,0)</f>
        <v>0</v>
      </c>
      <c r="BE28" s="197">
        <f>IF(AZ28=5,G28,0)</f>
        <v>0</v>
      </c>
      <c r="CA28" s="224">
        <v>1</v>
      </c>
      <c r="CB28" s="224">
        <v>1</v>
      </c>
    </row>
    <row r="29" spans="1:15" ht="12.75">
      <c r="A29" s="233"/>
      <c r="B29" s="234"/>
      <c r="C29" s="800" t="s">
        <v>262</v>
      </c>
      <c r="D29" s="801"/>
      <c r="E29" s="801"/>
      <c r="F29" s="801"/>
      <c r="G29" s="802"/>
      <c r="I29" s="235"/>
      <c r="K29" s="235"/>
      <c r="L29" s="236" t="s">
        <v>262</v>
      </c>
      <c r="O29" s="224">
        <v>3</v>
      </c>
    </row>
    <row r="30" spans="1:15" ht="22.5">
      <c r="A30" s="233"/>
      <c r="B30" s="234"/>
      <c r="C30" s="800" t="s">
        <v>263</v>
      </c>
      <c r="D30" s="801"/>
      <c r="E30" s="801"/>
      <c r="F30" s="801"/>
      <c r="G30" s="802"/>
      <c r="I30" s="235"/>
      <c r="K30" s="235"/>
      <c r="L30" s="236" t="s">
        <v>263</v>
      </c>
      <c r="O30" s="224">
        <v>3</v>
      </c>
    </row>
    <row r="31" spans="1:15" ht="22.5">
      <c r="A31" s="233"/>
      <c r="B31" s="237"/>
      <c r="C31" s="808" t="s">
        <v>264</v>
      </c>
      <c r="D31" s="809"/>
      <c r="E31" s="238">
        <v>39.6163</v>
      </c>
      <c r="F31" s="239"/>
      <c r="G31" s="240"/>
      <c r="H31" s="241"/>
      <c r="I31" s="235"/>
      <c r="J31" s="242"/>
      <c r="K31" s="235"/>
      <c r="M31" s="236" t="s">
        <v>264</v>
      </c>
      <c r="O31" s="224"/>
    </row>
    <row r="32" spans="1:80" ht="12.75">
      <c r="A32" s="225">
        <v>11</v>
      </c>
      <c r="B32" s="226" t="s">
        <v>265</v>
      </c>
      <c r="C32" s="227" t="s">
        <v>266</v>
      </c>
      <c r="D32" s="228" t="s">
        <v>237</v>
      </c>
      <c r="E32" s="229">
        <v>29.5487</v>
      </c>
      <c r="F32" s="229"/>
      <c r="G32" s="230">
        <f>E32*F32</f>
        <v>0</v>
      </c>
      <c r="H32" s="231">
        <v>0.003</v>
      </c>
      <c r="I32" s="232">
        <f>E32*H32</f>
        <v>0.0886461</v>
      </c>
      <c r="J32" s="231">
        <v>0</v>
      </c>
      <c r="K32" s="232">
        <f>E32*J32</f>
        <v>0</v>
      </c>
      <c r="O32" s="224">
        <v>2</v>
      </c>
      <c r="AA32" s="197">
        <v>1</v>
      </c>
      <c r="AB32" s="197">
        <v>1</v>
      </c>
      <c r="AC32" s="197">
        <v>1</v>
      </c>
      <c r="AZ32" s="197">
        <v>1</v>
      </c>
      <c r="BA32" s="197">
        <f>IF(AZ32=1,G32,0)</f>
        <v>0</v>
      </c>
      <c r="BB32" s="197">
        <f>IF(AZ32=2,G32,0)</f>
        <v>0</v>
      </c>
      <c r="BC32" s="197">
        <f>IF(AZ32=3,G32,0)</f>
        <v>0</v>
      </c>
      <c r="BD32" s="197">
        <f>IF(AZ32=4,G32,0)</f>
        <v>0</v>
      </c>
      <c r="BE32" s="197">
        <f>IF(AZ32=5,G32,0)</f>
        <v>0</v>
      </c>
      <c r="CA32" s="224">
        <v>1</v>
      </c>
      <c r="CB32" s="224">
        <v>1</v>
      </c>
    </row>
    <row r="33" spans="1:15" ht="12.75">
      <c r="A33" s="233"/>
      <c r="B33" s="237"/>
      <c r="C33" s="808" t="s">
        <v>267</v>
      </c>
      <c r="D33" s="809"/>
      <c r="E33" s="238">
        <v>29.5487</v>
      </c>
      <c r="F33" s="239"/>
      <c r="G33" s="240"/>
      <c r="H33" s="241"/>
      <c r="I33" s="235"/>
      <c r="J33" s="242"/>
      <c r="K33" s="235"/>
      <c r="M33" s="263">
        <v>295487</v>
      </c>
      <c r="O33" s="224"/>
    </row>
    <row r="34" spans="1:80" ht="22.5">
      <c r="A34" s="225">
        <v>12</v>
      </c>
      <c r="B34" s="226" t="s">
        <v>268</v>
      </c>
      <c r="C34" s="227" t="s">
        <v>269</v>
      </c>
      <c r="D34" s="228" t="s">
        <v>237</v>
      </c>
      <c r="E34" s="229">
        <v>3.7</v>
      </c>
      <c r="F34" s="229"/>
      <c r="G34" s="230">
        <f>E34*F34</f>
        <v>0</v>
      </c>
      <c r="H34" s="231">
        <v>0.03109</v>
      </c>
      <c r="I34" s="232">
        <f>E34*H34</f>
        <v>0.11503300000000001</v>
      </c>
      <c r="J34" s="231">
        <v>0</v>
      </c>
      <c r="K34" s="232">
        <f>E34*J34</f>
        <v>0</v>
      </c>
      <c r="O34" s="224">
        <v>2</v>
      </c>
      <c r="AA34" s="197">
        <v>1</v>
      </c>
      <c r="AB34" s="197">
        <v>1</v>
      </c>
      <c r="AC34" s="197">
        <v>1</v>
      </c>
      <c r="AZ34" s="197">
        <v>1</v>
      </c>
      <c r="BA34" s="197">
        <f>IF(AZ34=1,G34,0)</f>
        <v>0</v>
      </c>
      <c r="BB34" s="197">
        <f>IF(AZ34=2,G34,0)</f>
        <v>0</v>
      </c>
      <c r="BC34" s="197">
        <f>IF(AZ34=3,G34,0)</f>
        <v>0</v>
      </c>
      <c r="BD34" s="197">
        <f>IF(AZ34=4,G34,0)</f>
        <v>0</v>
      </c>
      <c r="BE34" s="197">
        <f>IF(AZ34=5,G34,0)</f>
        <v>0</v>
      </c>
      <c r="CA34" s="224">
        <v>1</v>
      </c>
      <c r="CB34" s="224">
        <v>1</v>
      </c>
    </row>
    <row r="35" spans="1:15" ht="12.75">
      <c r="A35" s="233"/>
      <c r="B35" s="237"/>
      <c r="C35" s="808" t="s">
        <v>270</v>
      </c>
      <c r="D35" s="809"/>
      <c r="E35" s="238">
        <v>3.7</v>
      </c>
      <c r="F35" s="239"/>
      <c r="G35" s="240"/>
      <c r="H35" s="241"/>
      <c r="I35" s="235"/>
      <c r="J35" s="242"/>
      <c r="K35" s="235"/>
      <c r="M35" s="236" t="s">
        <v>270</v>
      </c>
      <c r="O35" s="224"/>
    </row>
    <row r="36" spans="1:80" ht="12.75">
      <c r="A36" s="225">
        <v>13</v>
      </c>
      <c r="B36" s="226" t="s">
        <v>271</v>
      </c>
      <c r="C36" s="227" t="s">
        <v>272</v>
      </c>
      <c r="D36" s="228" t="s">
        <v>237</v>
      </c>
      <c r="E36" s="229">
        <v>3.7</v>
      </c>
      <c r="F36" s="229"/>
      <c r="G36" s="230">
        <f>E36*F36</f>
        <v>0</v>
      </c>
      <c r="H36" s="231">
        <v>0</v>
      </c>
      <c r="I36" s="232">
        <f>E36*H36</f>
        <v>0</v>
      </c>
      <c r="J36" s="231">
        <v>0</v>
      </c>
      <c r="K36" s="232">
        <f>E36*J36</f>
        <v>0</v>
      </c>
      <c r="O36" s="224">
        <v>2</v>
      </c>
      <c r="AA36" s="197">
        <v>1</v>
      </c>
      <c r="AB36" s="197">
        <v>1</v>
      </c>
      <c r="AC36" s="197">
        <v>1</v>
      </c>
      <c r="AZ36" s="197">
        <v>1</v>
      </c>
      <c r="BA36" s="197">
        <f>IF(AZ36=1,G36,0)</f>
        <v>0</v>
      </c>
      <c r="BB36" s="197">
        <f>IF(AZ36=2,G36,0)</f>
        <v>0</v>
      </c>
      <c r="BC36" s="197">
        <f>IF(AZ36=3,G36,0)</f>
        <v>0</v>
      </c>
      <c r="BD36" s="197">
        <f>IF(AZ36=4,G36,0)</f>
        <v>0</v>
      </c>
      <c r="BE36" s="197">
        <f>IF(AZ36=5,G36,0)</f>
        <v>0</v>
      </c>
      <c r="CA36" s="224">
        <v>1</v>
      </c>
      <c r="CB36" s="224">
        <v>1</v>
      </c>
    </row>
    <row r="37" spans="1:15" ht="12.75">
      <c r="A37" s="233"/>
      <c r="B37" s="237"/>
      <c r="C37" s="808" t="s">
        <v>273</v>
      </c>
      <c r="D37" s="809"/>
      <c r="E37" s="238">
        <v>3.7</v>
      </c>
      <c r="F37" s="239"/>
      <c r="G37" s="240"/>
      <c r="H37" s="241"/>
      <c r="I37" s="235"/>
      <c r="J37" s="242"/>
      <c r="K37" s="235"/>
      <c r="M37" s="236" t="s">
        <v>273</v>
      </c>
      <c r="O37" s="224"/>
    </row>
    <row r="38" spans="1:80" ht="12.75">
      <c r="A38" s="225">
        <v>14</v>
      </c>
      <c r="B38" s="226" t="s">
        <v>274</v>
      </c>
      <c r="C38" s="227" t="s">
        <v>275</v>
      </c>
      <c r="D38" s="228" t="s">
        <v>276</v>
      </c>
      <c r="E38" s="229">
        <v>3.3</v>
      </c>
      <c r="F38" s="229"/>
      <c r="G38" s="230">
        <f>E38*F38</f>
        <v>0</v>
      </c>
      <c r="H38" s="231">
        <v>8E-05</v>
      </c>
      <c r="I38" s="232">
        <f>E38*H38</f>
        <v>0.000264</v>
      </c>
      <c r="J38" s="231">
        <v>0</v>
      </c>
      <c r="K38" s="232">
        <f>E38*J38</f>
        <v>0</v>
      </c>
      <c r="O38" s="224">
        <v>2</v>
      </c>
      <c r="AA38" s="197">
        <v>1</v>
      </c>
      <c r="AB38" s="197">
        <v>1</v>
      </c>
      <c r="AC38" s="197">
        <v>1</v>
      </c>
      <c r="AZ38" s="197">
        <v>1</v>
      </c>
      <c r="BA38" s="197">
        <f>IF(AZ38=1,G38,0)</f>
        <v>0</v>
      </c>
      <c r="BB38" s="197">
        <f>IF(AZ38=2,G38,0)</f>
        <v>0</v>
      </c>
      <c r="BC38" s="197">
        <f>IF(AZ38=3,G38,0)</f>
        <v>0</v>
      </c>
      <c r="BD38" s="197">
        <f>IF(AZ38=4,G38,0)</f>
        <v>0</v>
      </c>
      <c r="BE38" s="197">
        <f>IF(AZ38=5,G38,0)</f>
        <v>0</v>
      </c>
      <c r="CA38" s="224">
        <v>1</v>
      </c>
      <c r="CB38" s="224">
        <v>1</v>
      </c>
    </row>
    <row r="39" spans="1:15" ht="12.75">
      <c r="A39" s="233"/>
      <c r="B39" s="237"/>
      <c r="C39" s="808" t="s">
        <v>277</v>
      </c>
      <c r="D39" s="809"/>
      <c r="E39" s="238">
        <v>3.3</v>
      </c>
      <c r="F39" s="239"/>
      <c r="G39" s="240"/>
      <c r="H39" s="241"/>
      <c r="I39" s="235"/>
      <c r="J39" s="242"/>
      <c r="K39" s="235"/>
      <c r="M39" s="236" t="s">
        <v>277</v>
      </c>
      <c r="O39" s="224"/>
    </row>
    <row r="40" spans="1:80" ht="12.75">
      <c r="A40" s="225">
        <v>15</v>
      </c>
      <c r="B40" s="226" t="s">
        <v>278</v>
      </c>
      <c r="C40" s="227" t="s">
        <v>279</v>
      </c>
      <c r="D40" s="228" t="s">
        <v>276</v>
      </c>
      <c r="E40" s="229">
        <v>15.4</v>
      </c>
      <c r="F40" s="229"/>
      <c r="G40" s="230">
        <f>E40*F40</f>
        <v>0</v>
      </c>
      <c r="H40" s="231">
        <v>0.00102</v>
      </c>
      <c r="I40" s="232">
        <f>E40*H40</f>
        <v>0.015708000000000003</v>
      </c>
      <c r="J40" s="231">
        <v>0</v>
      </c>
      <c r="K40" s="232">
        <f>E40*J40</f>
        <v>0</v>
      </c>
      <c r="O40" s="224">
        <v>2</v>
      </c>
      <c r="AA40" s="197">
        <v>1</v>
      </c>
      <c r="AB40" s="197">
        <v>1</v>
      </c>
      <c r="AC40" s="197">
        <v>1</v>
      </c>
      <c r="AZ40" s="197">
        <v>1</v>
      </c>
      <c r="BA40" s="197">
        <f>IF(AZ40=1,G40,0)</f>
        <v>0</v>
      </c>
      <c r="BB40" s="197">
        <f>IF(AZ40=2,G40,0)</f>
        <v>0</v>
      </c>
      <c r="BC40" s="197">
        <f>IF(AZ40=3,G40,0)</f>
        <v>0</v>
      </c>
      <c r="BD40" s="197">
        <f>IF(AZ40=4,G40,0)</f>
        <v>0</v>
      </c>
      <c r="BE40" s="197">
        <f>IF(AZ40=5,G40,0)</f>
        <v>0</v>
      </c>
      <c r="CA40" s="224">
        <v>1</v>
      </c>
      <c r="CB40" s="224">
        <v>1</v>
      </c>
    </row>
    <row r="41" spans="1:15" ht="12.75">
      <c r="A41" s="233"/>
      <c r="B41" s="237"/>
      <c r="C41" s="808" t="s">
        <v>280</v>
      </c>
      <c r="D41" s="809"/>
      <c r="E41" s="238">
        <v>15.4</v>
      </c>
      <c r="F41" s="239"/>
      <c r="G41" s="240"/>
      <c r="H41" s="241"/>
      <c r="I41" s="235"/>
      <c r="J41" s="242"/>
      <c r="K41" s="235"/>
      <c r="M41" s="236" t="s">
        <v>280</v>
      </c>
      <c r="O41" s="224"/>
    </row>
    <row r="42" spans="1:80" ht="12.75">
      <c r="A42" s="225">
        <v>16</v>
      </c>
      <c r="B42" s="226" t="s">
        <v>281</v>
      </c>
      <c r="C42" s="227" t="s">
        <v>282</v>
      </c>
      <c r="D42" s="228" t="s">
        <v>237</v>
      </c>
      <c r="E42" s="229">
        <v>0.552</v>
      </c>
      <c r="F42" s="229"/>
      <c r="G42" s="230">
        <f>E42*F42</f>
        <v>0</v>
      </c>
      <c r="H42" s="231">
        <v>0.18324</v>
      </c>
      <c r="I42" s="232">
        <f>E42*H42</f>
        <v>0.10114848</v>
      </c>
      <c r="J42" s="231">
        <v>0</v>
      </c>
      <c r="K42" s="232">
        <f>E42*J42</f>
        <v>0</v>
      </c>
      <c r="O42" s="224">
        <v>2</v>
      </c>
      <c r="AA42" s="197">
        <v>1</v>
      </c>
      <c r="AB42" s="197">
        <v>1</v>
      </c>
      <c r="AC42" s="197">
        <v>1</v>
      </c>
      <c r="AZ42" s="197">
        <v>1</v>
      </c>
      <c r="BA42" s="197">
        <f>IF(AZ42=1,G42,0)</f>
        <v>0</v>
      </c>
      <c r="BB42" s="197">
        <f>IF(AZ42=2,G42,0)</f>
        <v>0</v>
      </c>
      <c r="BC42" s="197">
        <f>IF(AZ42=3,G42,0)</f>
        <v>0</v>
      </c>
      <c r="BD42" s="197">
        <f>IF(AZ42=4,G42,0)</f>
        <v>0</v>
      </c>
      <c r="BE42" s="197">
        <f>IF(AZ42=5,G42,0)</f>
        <v>0</v>
      </c>
      <c r="CA42" s="224">
        <v>1</v>
      </c>
      <c r="CB42" s="224">
        <v>1</v>
      </c>
    </row>
    <row r="43" spans="1:15" ht="12.75">
      <c r="A43" s="233"/>
      <c r="B43" s="237"/>
      <c r="C43" s="808" t="s">
        <v>283</v>
      </c>
      <c r="D43" s="809"/>
      <c r="E43" s="238">
        <v>0.552</v>
      </c>
      <c r="F43" s="239"/>
      <c r="G43" s="240"/>
      <c r="H43" s="241"/>
      <c r="I43" s="235"/>
      <c r="J43" s="242"/>
      <c r="K43" s="235"/>
      <c r="M43" s="236" t="s">
        <v>283</v>
      </c>
      <c r="O43" s="224"/>
    </row>
    <row r="44" spans="1:80" ht="12.75">
      <c r="A44" s="225">
        <v>17</v>
      </c>
      <c r="B44" s="226" t="s">
        <v>284</v>
      </c>
      <c r="C44" s="227" t="s">
        <v>285</v>
      </c>
      <c r="D44" s="228" t="s">
        <v>244</v>
      </c>
      <c r="E44" s="229">
        <v>0.0527</v>
      </c>
      <c r="F44" s="229"/>
      <c r="G44" s="230">
        <f>E44*F44</f>
        <v>0</v>
      </c>
      <c r="H44" s="231">
        <v>1</v>
      </c>
      <c r="I44" s="232">
        <f>E44*H44</f>
        <v>0.0527</v>
      </c>
      <c r="J44" s="231"/>
      <c r="K44" s="232">
        <f>E44*J44</f>
        <v>0</v>
      </c>
      <c r="O44" s="224">
        <v>2</v>
      </c>
      <c r="AA44" s="197">
        <v>3</v>
      </c>
      <c r="AB44" s="197">
        <v>1</v>
      </c>
      <c r="AC44" s="197">
        <v>13383420</v>
      </c>
      <c r="AZ44" s="197">
        <v>1</v>
      </c>
      <c r="BA44" s="197">
        <f>IF(AZ44=1,G44,0)</f>
        <v>0</v>
      </c>
      <c r="BB44" s="197">
        <f>IF(AZ44=2,G44,0)</f>
        <v>0</v>
      </c>
      <c r="BC44" s="197">
        <f>IF(AZ44=3,G44,0)</f>
        <v>0</v>
      </c>
      <c r="BD44" s="197">
        <f>IF(AZ44=4,G44,0)</f>
        <v>0</v>
      </c>
      <c r="BE44" s="197">
        <f>IF(AZ44=5,G44,0)</f>
        <v>0</v>
      </c>
      <c r="CA44" s="224">
        <v>3</v>
      </c>
      <c r="CB44" s="224">
        <v>1</v>
      </c>
    </row>
    <row r="45" spans="1:15" ht="12.75">
      <c r="A45" s="233"/>
      <c r="B45" s="237"/>
      <c r="C45" s="808" t="s">
        <v>286</v>
      </c>
      <c r="D45" s="809"/>
      <c r="E45" s="238">
        <v>0.0527</v>
      </c>
      <c r="F45" s="239"/>
      <c r="G45" s="240"/>
      <c r="H45" s="241"/>
      <c r="I45" s="235"/>
      <c r="J45" s="242"/>
      <c r="K45" s="235"/>
      <c r="M45" s="236" t="s">
        <v>286</v>
      </c>
      <c r="O45" s="224"/>
    </row>
    <row r="46" spans="1:57" ht="12.75">
      <c r="A46" s="243"/>
      <c r="B46" s="244" t="s">
        <v>1971</v>
      </c>
      <c r="C46" s="245" t="s">
        <v>227</v>
      </c>
      <c r="D46" s="246"/>
      <c r="E46" s="247"/>
      <c r="F46" s="248"/>
      <c r="G46" s="249">
        <f>SUM(G7:G45)</f>
        <v>0</v>
      </c>
      <c r="H46" s="250"/>
      <c r="I46" s="251">
        <f>SUM(I7:I45)</f>
        <v>24.196369174</v>
      </c>
      <c r="J46" s="250"/>
      <c r="K46" s="251">
        <f>SUM(K7:K45)</f>
        <v>0</v>
      </c>
      <c r="O46" s="224">
        <v>4</v>
      </c>
      <c r="BA46" s="252">
        <f>SUM(BA7:BA45)</f>
        <v>0</v>
      </c>
      <c r="BB46" s="252">
        <f>SUM(BB7:BB45)</f>
        <v>0</v>
      </c>
      <c r="BC46" s="252">
        <f>SUM(BC7:BC45)</f>
        <v>0</v>
      </c>
      <c r="BD46" s="252">
        <f>SUM(BD7:BD45)</f>
        <v>0</v>
      </c>
      <c r="BE46" s="252">
        <f>SUM(BE7:BE45)</f>
        <v>0</v>
      </c>
    </row>
    <row r="47" spans="1:15" ht="12.75">
      <c r="A47" s="214" t="s">
        <v>1969</v>
      </c>
      <c r="B47" s="215" t="s">
        <v>287</v>
      </c>
      <c r="C47" s="216" t="s">
        <v>288</v>
      </c>
      <c r="D47" s="217"/>
      <c r="E47" s="218"/>
      <c r="F47" s="218"/>
      <c r="G47" s="219"/>
      <c r="H47" s="220"/>
      <c r="I47" s="221"/>
      <c r="J47" s="222"/>
      <c r="K47" s="223"/>
      <c r="O47" s="224">
        <v>1</v>
      </c>
    </row>
    <row r="48" spans="1:80" ht="22.5">
      <c r="A48" s="225">
        <v>18</v>
      </c>
      <c r="B48" s="226" t="s">
        <v>290</v>
      </c>
      <c r="C48" s="227" t="s">
        <v>291</v>
      </c>
      <c r="D48" s="228" t="s">
        <v>237</v>
      </c>
      <c r="E48" s="229">
        <v>56.93</v>
      </c>
      <c r="F48" s="229"/>
      <c r="G48" s="230">
        <f>E48*F48</f>
        <v>0</v>
      </c>
      <c r="H48" s="231">
        <v>0.0338</v>
      </c>
      <c r="I48" s="232">
        <f>E48*H48</f>
        <v>1.9242339999999998</v>
      </c>
      <c r="J48" s="231">
        <v>0</v>
      </c>
      <c r="K48" s="232">
        <f>E48*J48</f>
        <v>0</v>
      </c>
      <c r="O48" s="224">
        <v>2</v>
      </c>
      <c r="AA48" s="197">
        <v>1</v>
      </c>
      <c r="AB48" s="197">
        <v>1</v>
      </c>
      <c r="AC48" s="197">
        <v>1</v>
      </c>
      <c r="AZ48" s="197">
        <v>1</v>
      </c>
      <c r="BA48" s="197">
        <f>IF(AZ48=1,G48,0)</f>
        <v>0</v>
      </c>
      <c r="BB48" s="197">
        <f>IF(AZ48=2,G48,0)</f>
        <v>0</v>
      </c>
      <c r="BC48" s="197">
        <f>IF(AZ48=3,G48,0)</f>
        <v>0</v>
      </c>
      <c r="BD48" s="197">
        <f>IF(AZ48=4,G48,0)</f>
        <v>0</v>
      </c>
      <c r="BE48" s="197">
        <f>IF(AZ48=5,G48,0)</f>
        <v>0</v>
      </c>
      <c r="CA48" s="224">
        <v>1</v>
      </c>
      <c r="CB48" s="224">
        <v>1</v>
      </c>
    </row>
    <row r="49" spans="1:15" ht="22.5">
      <c r="A49" s="233"/>
      <c r="B49" s="234"/>
      <c r="C49" s="800" t="s">
        <v>292</v>
      </c>
      <c r="D49" s="801"/>
      <c r="E49" s="801"/>
      <c r="F49" s="801"/>
      <c r="G49" s="802"/>
      <c r="I49" s="235"/>
      <c r="K49" s="235"/>
      <c r="L49" s="236" t="s">
        <v>292</v>
      </c>
      <c r="O49" s="224">
        <v>3</v>
      </c>
    </row>
    <row r="50" spans="1:15" ht="12.75">
      <c r="A50" s="233"/>
      <c r="B50" s="237"/>
      <c r="C50" s="808" t="s">
        <v>293</v>
      </c>
      <c r="D50" s="809"/>
      <c r="E50" s="238">
        <v>56.93</v>
      </c>
      <c r="F50" s="239"/>
      <c r="G50" s="240"/>
      <c r="H50" s="241"/>
      <c r="I50" s="235"/>
      <c r="J50" s="242"/>
      <c r="K50" s="235"/>
      <c r="M50" s="236" t="s">
        <v>293</v>
      </c>
      <c r="O50" s="224"/>
    </row>
    <row r="51" spans="1:80" ht="12.75">
      <c r="A51" s="225">
        <v>19</v>
      </c>
      <c r="B51" s="226" t="s">
        <v>294</v>
      </c>
      <c r="C51" s="227" t="s">
        <v>295</v>
      </c>
      <c r="D51" s="228" t="s">
        <v>237</v>
      </c>
      <c r="E51" s="229">
        <v>4.94</v>
      </c>
      <c r="F51" s="229"/>
      <c r="G51" s="230">
        <f>E51*F51</f>
        <v>0</v>
      </c>
      <c r="H51" s="231">
        <v>0</v>
      </c>
      <c r="I51" s="232">
        <f>E51*H51</f>
        <v>0</v>
      </c>
      <c r="J51" s="231">
        <v>0</v>
      </c>
      <c r="K51" s="232">
        <f>E51*J51</f>
        <v>0</v>
      </c>
      <c r="O51" s="224">
        <v>2</v>
      </c>
      <c r="AA51" s="197">
        <v>1</v>
      </c>
      <c r="AB51" s="197">
        <v>1</v>
      </c>
      <c r="AC51" s="197">
        <v>1</v>
      </c>
      <c r="AZ51" s="197">
        <v>1</v>
      </c>
      <c r="BA51" s="197">
        <f>IF(AZ51=1,G51,0)</f>
        <v>0</v>
      </c>
      <c r="BB51" s="197">
        <f>IF(AZ51=2,G51,0)</f>
        <v>0</v>
      </c>
      <c r="BC51" s="197">
        <f>IF(AZ51=3,G51,0)</f>
        <v>0</v>
      </c>
      <c r="BD51" s="197">
        <f>IF(AZ51=4,G51,0)</f>
        <v>0</v>
      </c>
      <c r="BE51" s="197">
        <f>IF(AZ51=5,G51,0)</f>
        <v>0</v>
      </c>
      <c r="CA51" s="224">
        <v>1</v>
      </c>
      <c r="CB51" s="224">
        <v>1</v>
      </c>
    </row>
    <row r="52" spans="1:15" ht="12.75">
      <c r="A52" s="233"/>
      <c r="B52" s="237"/>
      <c r="C52" s="808" t="s">
        <v>296</v>
      </c>
      <c r="D52" s="809"/>
      <c r="E52" s="238">
        <v>4.94</v>
      </c>
      <c r="F52" s="239"/>
      <c r="G52" s="240"/>
      <c r="H52" s="241"/>
      <c r="I52" s="235"/>
      <c r="J52" s="242"/>
      <c r="K52" s="235"/>
      <c r="M52" s="236" t="s">
        <v>296</v>
      </c>
      <c r="O52" s="224"/>
    </row>
    <row r="53" spans="1:80" ht="12.75">
      <c r="A53" s="225">
        <v>20</v>
      </c>
      <c r="B53" s="226" t="s">
        <v>297</v>
      </c>
      <c r="C53" s="227" t="s">
        <v>272</v>
      </c>
      <c r="D53" s="228" t="s">
        <v>237</v>
      </c>
      <c r="E53" s="229">
        <v>7.65</v>
      </c>
      <c r="F53" s="229"/>
      <c r="G53" s="230">
        <f>E53*F53</f>
        <v>0</v>
      </c>
      <c r="H53" s="231">
        <v>0</v>
      </c>
      <c r="I53" s="232">
        <f>E53*H53</f>
        <v>0</v>
      </c>
      <c r="J53" s="231">
        <v>0</v>
      </c>
      <c r="K53" s="232">
        <f>E53*J53</f>
        <v>0</v>
      </c>
      <c r="O53" s="224">
        <v>2</v>
      </c>
      <c r="AA53" s="197">
        <v>1</v>
      </c>
      <c r="AB53" s="197">
        <v>1</v>
      </c>
      <c r="AC53" s="197">
        <v>1</v>
      </c>
      <c r="AZ53" s="197">
        <v>1</v>
      </c>
      <c r="BA53" s="197">
        <f>IF(AZ53=1,G53,0)</f>
        <v>0</v>
      </c>
      <c r="BB53" s="197">
        <f>IF(AZ53=2,G53,0)</f>
        <v>0</v>
      </c>
      <c r="BC53" s="197">
        <f>IF(AZ53=3,G53,0)</f>
        <v>0</v>
      </c>
      <c r="BD53" s="197">
        <f>IF(AZ53=4,G53,0)</f>
        <v>0</v>
      </c>
      <c r="BE53" s="197">
        <f>IF(AZ53=5,G53,0)</f>
        <v>0</v>
      </c>
      <c r="CA53" s="224">
        <v>1</v>
      </c>
      <c r="CB53" s="224">
        <v>1</v>
      </c>
    </row>
    <row r="54" spans="1:15" ht="12.75">
      <c r="A54" s="233"/>
      <c r="B54" s="237"/>
      <c r="C54" s="808" t="s">
        <v>298</v>
      </c>
      <c r="D54" s="809"/>
      <c r="E54" s="238">
        <v>7.65</v>
      </c>
      <c r="F54" s="239"/>
      <c r="G54" s="240"/>
      <c r="H54" s="241"/>
      <c r="I54" s="235"/>
      <c r="J54" s="242"/>
      <c r="K54" s="235"/>
      <c r="M54" s="236" t="s">
        <v>298</v>
      </c>
      <c r="O54" s="224"/>
    </row>
    <row r="55" spans="1:80" ht="12.75">
      <c r="A55" s="225">
        <v>21</v>
      </c>
      <c r="B55" s="226" t="s">
        <v>299</v>
      </c>
      <c r="C55" s="227" t="s">
        <v>300</v>
      </c>
      <c r="D55" s="228" t="s">
        <v>276</v>
      </c>
      <c r="E55" s="229">
        <v>3</v>
      </c>
      <c r="F55" s="229"/>
      <c r="G55" s="230">
        <f>E55*F55</f>
        <v>0</v>
      </c>
      <c r="H55" s="231">
        <v>0.03859</v>
      </c>
      <c r="I55" s="232">
        <f>E55*H55</f>
        <v>0.11577</v>
      </c>
      <c r="J55" s="231">
        <v>0</v>
      </c>
      <c r="K55" s="232">
        <f>E55*J55</f>
        <v>0</v>
      </c>
      <c r="O55" s="224">
        <v>2</v>
      </c>
      <c r="AA55" s="197">
        <v>1</v>
      </c>
      <c r="AB55" s="197">
        <v>1</v>
      </c>
      <c r="AC55" s="197">
        <v>1</v>
      </c>
      <c r="AZ55" s="197">
        <v>1</v>
      </c>
      <c r="BA55" s="197">
        <f>IF(AZ55=1,G55,0)</f>
        <v>0</v>
      </c>
      <c r="BB55" s="197">
        <f>IF(AZ55=2,G55,0)</f>
        <v>0</v>
      </c>
      <c r="BC55" s="197">
        <f>IF(AZ55=3,G55,0)</f>
        <v>0</v>
      </c>
      <c r="BD55" s="197">
        <f>IF(AZ55=4,G55,0)</f>
        <v>0</v>
      </c>
      <c r="BE55" s="197">
        <f>IF(AZ55=5,G55,0)</f>
        <v>0</v>
      </c>
      <c r="CA55" s="224">
        <v>1</v>
      </c>
      <c r="CB55" s="224">
        <v>1</v>
      </c>
    </row>
    <row r="56" spans="1:15" ht="12.75">
      <c r="A56" s="233"/>
      <c r="B56" s="237"/>
      <c r="C56" s="808" t="s">
        <v>301</v>
      </c>
      <c r="D56" s="809"/>
      <c r="E56" s="238">
        <v>3</v>
      </c>
      <c r="F56" s="239"/>
      <c r="G56" s="240"/>
      <c r="H56" s="241"/>
      <c r="I56" s="235"/>
      <c r="J56" s="242"/>
      <c r="K56" s="235"/>
      <c r="M56" s="236" t="s">
        <v>301</v>
      </c>
      <c r="O56" s="224"/>
    </row>
    <row r="57" spans="1:80" ht="12.75">
      <c r="A57" s="225">
        <v>22</v>
      </c>
      <c r="B57" s="226" t="s">
        <v>302</v>
      </c>
      <c r="C57" s="227" t="s">
        <v>303</v>
      </c>
      <c r="D57" s="228" t="s">
        <v>276</v>
      </c>
      <c r="E57" s="229">
        <v>2.1</v>
      </c>
      <c r="F57" s="229"/>
      <c r="G57" s="230">
        <f>E57*F57</f>
        <v>0</v>
      </c>
      <c r="H57" s="231">
        <v>0.11369</v>
      </c>
      <c r="I57" s="232">
        <f>E57*H57</f>
        <v>0.23874900000000002</v>
      </c>
      <c r="J57" s="231">
        <v>0</v>
      </c>
      <c r="K57" s="232">
        <f>E57*J57</f>
        <v>0</v>
      </c>
      <c r="O57" s="224">
        <v>2</v>
      </c>
      <c r="AA57" s="197">
        <v>1</v>
      </c>
      <c r="AB57" s="197">
        <v>1</v>
      </c>
      <c r="AC57" s="197">
        <v>1</v>
      </c>
      <c r="AZ57" s="197">
        <v>1</v>
      </c>
      <c r="BA57" s="197">
        <f>IF(AZ57=1,G57,0)</f>
        <v>0</v>
      </c>
      <c r="BB57" s="197">
        <f>IF(AZ57=2,G57,0)</f>
        <v>0</v>
      </c>
      <c r="BC57" s="197">
        <f>IF(AZ57=3,G57,0)</f>
        <v>0</v>
      </c>
      <c r="BD57" s="197">
        <f>IF(AZ57=4,G57,0)</f>
        <v>0</v>
      </c>
      <c r="BE57" s="197">
        <f>IF(AZ57=5,G57,0)</f>
        <v>0</v>
      </c>
      <c r="CA57" s="224">
        <v>1</v>
      </c>
      <c r="CB57" s="224">
        <v>1</v>
      </c>
    </row>
    <row r="58" spans="1:15" ht="12.75">
      <c r="A58" s="233"/>
      <c r="B58" s="237"/>
      <c r="C58" s="808" t="s">
        <v>304</v>
      </c>
      <c r="D58" s="809"/>
      <c r="E58" s="238">
        <v>2.1</v>
      </c>
      <c r="F58" s="239"/>
      <c r="G58" s="240"/>
      <c r="H58" s="241"/>
      <c r="I58" s="235"/>
      <c r="J58" s="242"/>
      <c r="K58" s="235"/>
      <c r="M58" s="236" t="s">
        <v>304</v>
      </c>
      <c r="O58" s="224"/>
    </row>
    <row r="59" spans="1:80" ht="12.75">
      <c r="A59" s="225">
        <v>23</v>
      </c>
      <c r="B59" s="226" t="s">
        <v>305</v>
      </c>
      <c r="C59" s="227" t="s">
        <v>306</v>
      </c>
      <c r="D59" s="228" t="s">
        <v>237</v>
      </c>
      <c r="E59" s="229">
        <v>1.19</v>
      </c>
      <c r="F59" s="229"/>
      <c r="G59" s="230">
        <f>E59*F59</f>
        <v>0</v>
      </c>
      <c r="H59" s="231">
        <v>0.01693</v>
      </c>
      <c r="I59" s="232">
        <f>E59*H59</f>
        <v>0.0201467</v>
      </c>
      <c r="J59" s="231">
        <v>0</v>
      </c>
      <c r="K59" s="232">
        <f>E59*J59</f>
        <v>0</v>
      </c>
      <c r="O59" s="224">
        <v>2</v>
      </c>
      <c r="AA59" s="197">
        <v>1</v>
      </c>
      <c r="AB59" s="197">
        <v>1</v>
      </c>
      <c r="AC59" s="197">
        <v>1</v>
      </c>
      <c r="AZ59" s="197">
        <v>1</v>
      </c>
      <c r="BA59" s="197">
        <f>IF(AZ59=1,G59,0)</f>
        <v>0</v>
      </c>
      <c r="BB59" s="197">
        <f>IF(AZ59=2,G59,0)</f>
        <v>0</v>
      </c>
      <c r="BC59" s="197">
        <f>IF(AZ59=3,G59,0)</f>
        <v>0</v>
      </c>
      <c r="BD59" s="197">
        <f>IF(AZ59=4,G59,0)</f>
        <v>0</v>
      </c>
      <c r="BE59" s="197">
        <f>IF(AZ59=5,G59,0)</f>
        <v>0</v>
      </c>
      <c r="CA59" s="224">
        <v>1</v>
      </c>
      <c r="CB59" s="224">
        <v>1</v>
      </c>
    </row>
    <row r="60" spans="1:15" ht="12.75">
      <c r="A60" s="233"/>
      <c r="B60" s="237"/>
      <c r="C60" s="808" t="s">
        <v>307</v>
      </c>
      <c r="D60" s="809"/>
      <c r="E60" s="238">
        <v>1.19</v>
      </c>
      <c r="F60" s="239"/>
      <c r="G60" s="240"/>
      <c r="H60" s="241"/>
      <c r="I60" s="235"/>
      <c r="J60" s="242"/>
      <c r="K60" s="235"/>
      <c r="M60" s="236" t="s">
        <v>307</v>
      </c>
      <c r="O60" s="224"/>
    </row>
    <row r="61" spans="1:80" ht="12.75">
      <c r="A61" s="225">
        <v>24</v>
      </c>
      <c r="B61" s="226" t="s">
        <v>308</v>
      </c>
      <c r="C61" s="227" t="s">
        <v>309</v>
      </c>
      <c r="D61" s="228" t="s">
        <v>237</v>
      </c>
      <c r="E61" s="229">
        <v>1.19</v>
      </c>
      <c r="F61" s="229"/>
      <c r="G61" s="230">
        <f>E61*F61</f>
        <v>0</v>
      </c>
      <c r="H61" s="231">
        <v>0</v>
      </c>
      <c r="I61" s="232">
        <f>E61*H61</f>
        <v>0</v>
      </c>
      <c r="J61" s="231">
        <v>0</v>
      </c>
      <c r="K61" s="232">
        <f>E61*J61</f>
        <v>0</v>
      </c>
      <c r="O61" s="224">
        <v>2</v>
      </c>
      <c r="AA61" s="197">
        <v>1</v>
      </c>
      <c r="AB61" s="197">
        <v>1</v>
      </c>
      <c r="AC61" s="197">
        <v>1</v>
      </c>
      <c r="AZ61" s="197">
        <v>1</v>
      </c>
      <c r="BA61" s="197">
        <f>IF(AZ61=1,G61,0)</f>
        <v>0</v>
      </c>
      <c r="BB61" s="197">
        <f>IF(AZ61=2,G61,0)</f>
        <v>0</v>
      </c>
      <c r="BC61" s="197">
        <f>IF(AZ61=3,G61,0)</f>
        <v>0</v>
      </c>
      <c r="BD61" s="197">
        <f>IF(AZ61=4,G61,0)</f>
        <v>0</v>
      </c>
      <c r="BE61" s="197">
        <f>IF(AZ61=5,G61,0)</f>
        <v>0</v>
      </c>
      <c r="CA61" s="224">
        <v>1</v>
      </c>
      <c r="CB61" s="224">
        <v>1</v>
      </c>
    </row>
    <row r="62" spans="1:15" ht="12.75">
      <c r="A62" s="233"/>
      <c r="B62" s="237"/>
      <c r="C62" s="808" t="s">
        <v>310</v>
      </c>
      <c r="D62" s="809"/>
      <c r="E62" s="238">
        <v>1.19</v>
      </c>
      <c r="F62" s="239"/>
      <c r="G62" s="240"/>
      <c r="H62" s="241"/>
      <c r="I62" s="235"/>
      <c r="J62" s="242"/>
      <c r="K62" s="235"/>
      <c r="M62" s="236" t="s">
        <v>310</v>
      </c>
      <c r="O62" s="224"/>
    </row>
    <row r="63" spans="1:80" ht="22.5">
      <c r="A63" s="225">
        <v>25</v>
      </c>
      <c r="B63" s="226" t="s">
        <v>311</v>
      </c>
      <c r="C63" s="227" t="s">
        <v>312</v>
      </c>
      <c r="D63" s="228" t="s">
        <v>276</v>
      </c>
      <c r="E63" s="229">
        <v>3</v>
      </c>
      <c r="F63" s="229"/>
      <c r="G63" s="230">
        <f>E63*F63</f>
        <v>0</v>
      </c>
      <c r="H63" s="231">
        <v>0.138</v>
      </c>
      <c r="I63" s="232">
        <f>E63*H63</f>
        <v>0.41400000000000003</v>
      </c>
      <c r="J63" s="231"/>
      <c r="K63" s="232">
        <f>E63*J63</f>
        <v>0</v>
      </c>
      <c r="O63" s="224">
        <v>2</v>
      </c>
      <c r="AA63" s="197">
        <v>12</v>
      </c>
      <c r="AB63" s="197">
        <v>0</v>
      </c>
      <c r="AC63" s="197">
        <v>83</v>
      </c>
      <c r="AZ63" s="197">
        <v>1</v>
      </c>
      <c r="BA63" s="197">
        <f>IF(AZ63=1,G63,0)</f>
        <v>0</v>
      </c>
      <c r="BB63" s="197">
        <f>IF(AZ63=2,G63,0)</f>
        <v>0</v>
      </c>
      <c r="BC63" s="197">
        <f>IF(AZ63=3,G63,0)</f>
        <v>0</v>
      </c>
      <c r="BD63" s="197">
        <f>IF(AZ63=4,G63,0)</f>
        <v>0</v>
      </c>
      <c r="BE63" s="197">
        <f>IF(AZ63=5,G63,0)</f>
        <v>0</v>
      </c>
      <c r="CA63" s="224">
        <v>12</v>
      </c>
      <c r="CB63" s="224">
        <v>0</v>
      </c>
    </row>
    <row r="64" spans="1:15" ht="12.75">
      <c r="A64" s="233"/>
      <c r="B64" s="237"/>
      <c r="C64" s="808" t="s">
        <v>313</v>
      </c>
      <c r="D64" s="809"/>
      <c r="E64" s="238">
        <v>3</v>
      </c>
      <c r="F64" s="239"/>
      <c r="G64" s="240"/>
      <c r="H64" s="241"/>
      <c r="I64" s="235"/>
      <c r="J64" s="242"/>
      <c r="K64" s="235"/>
      <c r="M64" s="236" t="s">
        <v>313</v>
      </c>
      <c r="O64" s="224"/>
    </row>
    <row r="65" spans="1:57" ht="12.75">
      <c r="A65" s="243"/>
      <c r="B65" s="244" t="s">
        <v>1971</v>
      </c>
      <c r="C65" s="245" t="s">
        <v>289</v>
      </c>
      <c r="D65" s="246"/>
      <c r="E65" s="247"/>
      <c r="F65" s="248"/>
      <c r="G65" s="249">
        <f>SUM(G47:G64)</f>
        <v>0</v>
      </c>
      <c r="H65" s="250"/>
      <c r="I65" s="251">
        <f>SUM(I47:I64)</f>
        <v>2.7128997</v>
      </c>
      <c r="J65" s="250"/>
      <c r="K65" s="251">
        <f>SUM(K47:K64)</f>
        <v>0</v>
      </c>
      <c r="O65" s="224">
        <v>4</v>
      </c>
      <c r="BA65" s="252">
        <f>SUM(BA47:BA64)</f>
        <v>0</v>
      </c>
      <c r="BB65" s="252">
        <f>SUM(BB47:BB64)</f>
        <v>0</v>
      </c>
      <c r="BC65" s="252">
        <f>SUM(BC47:BC64)</f>
        <v>0</v>
      </c>
      <c r="BD65" s="252">
        <f>SUM(BD47:BD64)</f>
        <v>0</v>
      </c>
      <c r="BE65" s="252">
        <f>SUM(BE47:BE64)</f>
        <v>0</v>
      </c>
    </row>
    <row r="66" spans="1:15" ht="12.75">
      <c r="A66" s="214" t="s">
        <v>1969</v>
      </c>
      <c r="B66" s="215" t="s">
        <v>314</v>
      </c>
      <c r="C66" s="216" t="s">
        <v>315</v>
      </c>
      <c r="D66" s="217"/>
      <c r="E66" s="218"/>
      <c r="F66" s="218"/>
      <c r="G66" s="219"/>
      <c r="H66" s="220"/>
      <c r="I66" s="221"/>
      <c r="J66" s="222"/>
      <c r="K66" s="223"/>
      <c r="O66" s="224">
        <v>1</v>
      </c>
    </row>
    <row r="67" spans="1:80" ht="12.75">
      <c r="A67" s="225">
        <v>26</v>
      </c>
      <c r="B67" s="226" t="s">
        <v>317</v>
      </c>
      <c r="C67" s="227" t="s">
        <v>318</v>
      </c>
      <c r="D67" s="228" t="s">
        <v>237</v>
      </c>
      <c r="E67" s="229">
        <v>12.86</v>
      </c>
      <c r="F67" s="229"/>
      <c r="G67" s="230">
        <f>E67*F67</f>
        <v>0</v>
      </c>
      <c r="H67" s="231">
        <v>4E-05</v>
      </c>
      <c r="I67" s="232">
        <f>E67*H67</f>
        <v>0.0005144</v>
      </c>
      <c r="J67" s="231">
        <v>0</v>
      </c>
      <c r="K67" s="232">
        <f>E67*J67</f>
        <v>0</v>
      </c>
      <c r="O67" s="224">
        <v>2</v>
      </c>
      <c r="AA67" s="197">
        <v>1</v>
      </c>
      <c r="AB67" s="197">
        <v>1</v>
      </c>
      <c r="AC67" s="197">
        <v>1</v>
      </c>
      <c r="AZ67" s="197">
        <v>1</v>
      </c>
      <c r="BA67" s="197">
        <f>IF(AZ67=1,G67,0)</f>
        <v>0</v>
      </c>
      <c r="BB67" s="197">
        <f>IF(AZ67=2,G67,0)</f>
        <v>0</v>
      </c>
      <c r="BC67" s="197">
        <f>IF(AZ67=3,G67,0)</f>
        <v>0</v>
      </c>
      <c r="BD67" s="197">
        <f>IF(AZ67=4,G67,0)</f>
        <v>0</v>
      </c>
      <c r="BE67" s="197">
        <f>IF(AZ67=5,G67,0)</f>
        <v>0</v>
      </c>
      <c r="CA67" s="224">
        <v>1</v>
      </c>
      <c r="CB67" s="224">
        <v>1</v>
      </c>
    </row>
    <row r="68" spans="1:15" ht="12.75">
      <c r="A68" s="233"/>
      <c r="B68" s="237"/>
      <c r="C68" s="808" t="s">
        <v>319</v>
      </c>
      <c r="D68" s="809"/>
      <c r="E68" s="238">
        <v>12.86</v>
      </c>
      <c r="F68" s="239"/>
      <c r="G68" s="240"/>
      <c r="H68" s="241"/>
      <c r="I68" s="235"/>
      <c r="J68" s="242"/>
      <c r="K68" s="235"/>
      <c r="M68" s="236" t="s">
        <v>319</v>
      </c>
      <c r="O68" s="224"/>
    </row>
    <row r="69" spans="1:80" ht="12.75">
      <c r="A69" s="225">
        <v>27</v>
      </c>
      <c r="B69" s="226" t="s">
        <v>320</v>
      </c>
      <c r="C69" s="227" t="s">
        <v>321</v>
      </c>
      <c r="D69" s="228" t="s">
        <v>237</v>
      </c>
      <c r="E69" s="229">
        <v>9.91</v>
      </c>
      <c r="F69" s="229"/>
      <c r="G69" s="230">
        <f>E69*F69</f>
        <v>0</v>
      </c>
      <c r="H69" s="231">
        <v>0.03154</v>
      </c>
      <c r="I69" s="232">
        <f>E69*H69</f>
        <v>0.3125614</v>
      </c>
      <c r="J69" s="231">
        <v>0</v>
      </c>
      <c r="K69" s="232">
        <f>E69*J69</f>
        <v>0</v>
      </c>
      <c r="O69" s="224">
        <v>2</v>
      </c>
      <c r="AA69" s="197">
        <v>1</v>
      </c>
      <c r="AB69" s="197">
        <v>1</v>
      </c>
      <c r="AC69" s="197">
        <v>1</v>
      </c>
      <c r="AZ69" s="197">
        <v>1</v>
      </c>
      <c r="BA69" s="197">
        <f>IF(AZ69=1,G69,0)</f>
        <v>0</v>
      </c>
      <c r="BB69" s="197">
        <f>IF(AZ69=2,G69,0)</f>
        <v>0</v>
      </c>
      <c r="BC69" s="197">
        <f>IF(AZ69=3,G69,0)</f>
        <v>0</v>
      </c>
      <c r="BD69" s="197">
        <f>IF(AZ69=4,G69,0)</f>
        <v>0</v>
      </c>
      <c r="BE69" s="197">
        <f>IF(AZ69=5,G69,0)</f>
        <v>0</v>
      </c>
      <c r="CA69" s="224">
        <v>1</v>
      </c>
      <c r="CB69" s="224">
        <v>1</v>
      </c>
    </row>
    <row r="70" spans="1:15" ht="12.75">
      <c r="A70" s="233"/>
      <c r="B70" s="237"/>
      <c r="C70" s="808" t="s">
        <v>322</v>
      </c>
      <c r="D70" s="809"/>
      <c r="E70" s="238">
        <v>9.91</v>
      </c>
      <c r="F70" s="239"/>
      <c r="G70" s="240"/>
      <c r="H70" s="241"/>
      <c r="I70" s="235"/>
      <c r="J70" s="242"/>
      <c r="K70" s="235"/>
      <c r="M70" s="236" t="s">
        <v>322</v>
      </c>
      <c r="O70" s="224"/>
    </row>
    <row r="71" spans="1:80" ht="12.75">
      <c r="A71" s="225">
        <v>28</v>
      </c>
      <c r="B71" s="226" t="s">
        <v>323</v>
      </c>
      <c r="C71" s="227" t="s">
        <v>324</v>
      </c>
      <c r="D71" s="228" t="s">
        <v>325</v>
      </c>
      <c r="E71" s="229">
        <v>20</v>
      </c>
      <c r="F71" s="229"/>
      <c r="G71" s="230">
        <f>E71*F71</f>
        <v>0</v>
      </c>
      <c r="H71" s="231">
        <v>0.00494</v>
      </c>
      <c r="I71" s="232">
        <f>E71*H71</f>
        <v>0.0988</v>
      </c>
      <c r="J71" s="231">
        <v>0</v>
      </c>
      <c r="K71" s="232">
        <f>E71*J71</f>
        <v>0</v>
      </c>
      <c r="O71" s="224">
        <v>2</v>
      </c>
      <c r="AA71" s="197">
        <v>1</v>
      </c>
      <c r="AB71" s="197">
        <v>1</v>
      </c>
      <c r="AC71" s="197">
        <v>1</v>
      </c>
      <c r="AZ71" s="197">
        <v>1</v>
      </c>
      <c r="BA71" s="197">
        <f>IF(AZ71=1,G71,0)</f>
        <v>0</v>
      </c>
      <c r="BB71" s="197">
        <f>IF(AZ71=2,G71,0)</f>
        <v>0</v>
      </c>
      <c r="BC71" s="197">
        <f>IF(AZ71=3,G71,0)</f>
        <v>0</v>
      </c>
      <c r="BD71" s="197">
        <f>IF(AZ71=4,G71,0)</f>
        <v>0</v>
      </c>
      <c r="BE71" s="197">
        <f>IF(AZ71=5,G71,0)</f>
        <v>0</v>
      </c>
      <c r="CA71" s="224">
        <v>1</v>
      </c>
      <c r="CB71" s="224">
        <v>1</v>
      </c>
    </row>
    <row r="72" spans="1:15" ht="12.75">
      <c r="A72" s="233"/>
      <c r="B72" s="237"/>
      <c r="C72" s="808" t="s">
        <v>326</v>
      </c>
      <c r="D72" s="809"/>
      <c r="E72" s="238">
        <v>20</v>
      </c>
      <c r="F72" s="239"/>
      <c r="G72" s="240"/>
      <c r="H72" s="241"/>
      <c r="I72" s="235"/>
      <c r="J72" s="242"/>
      <c r="K72" s="235"/>
      <c r="M72" s="236" t="s">
        <v>326</v>
      </c>
      <c r="O72" s="224"/>
    </row>
    <row r="73" spans="1:80" ht="12.75">
      <c r="A73" s="225">
        <v>29</v>
      </c>
      <c r="B73" s="226" t="s">
        <v>327</v>
      </c>
      <c r="C73" s="227" t="s">
        <v>328</v>
      </c>
      <c r="D73" s="228" t="s">
        <v>325</v>
      </c>
      <c r="E73" s="229">
        <v>30</v>
      </c>
      <c r="F73" s="229"/>
      <c r="G73" s="230">
        <f>E73*F73</f>
        <v>0</v>
      </c>
      <c r="H73" s="231">
        <v>0.01374</v>
      </c>
      <c r="I73" s="232">
        <f>E73*H73</f>
        <v>0.4122</v>
      </c>
      <c r="J73" s="231">
        <v>0</v>
      </c>
      <c r="K73" s="232">
        <f>E73*J73</f>
        <v>0</v>
      </c>
      <c r="O73" s="224">
        <v>2</v>
      </c>
      <c r="AA73" s="197">
        <v>1</v>
      </c>
      <c r="AB73" s="197">
        <v>1</v>
      </c>
      <c r="AC73" s="197">
        <v>1</v>
      </c>
      <c r="AZ73" s="197">
        <v>1</v>
      </c>
      <c r="BA73" s="197">
        <f>IF(AZ73=1,G73,0)</f>
        <v>0</v>
      </c>
      <c r="BB73" s="197">
        <f>IF(AZ73=2,G73,0)</f>
        <v>0</v>
      </c>
      <c r="BC73" s="197">
        <f>IF(AZ73=3,G73,0)</f>
        <v>0</v>
      </c>
      <c r="BD73" s="197">
        <f>IF(AZ73=4,G73,0)</f>
        <v>0</v>
      </c>
      <c r="BE73" s="197">
        <f>IF(AZ73=5,G73,0)</f>
        <v>0</v>
      </c>
      <c r="CA73" s="224">
        <v>1</v>
      </c>
      <c r="CB73" s="224">
        <v>1</v>
      </c>
    </row>
    <row r="74" spans="1:15" ht="12.75">
      <c r="A74" s="233"/>
      <c r="B74" s="237"/>
      <c r="C74" s="808" t="s">
        <v>329</v>
      </c>
      <c r="D74" s="809"/>
      <c r="E74" s="238">
        <v>30</v>
      </c>
      <c r="F74" s="239"/>
      <c r="G74" s="240"/>
      <c r="H74" s="241"/>
      <c r="I74" s="235"/>
      <c r="J74" s="242"/>
      <c r="K74" s="235"/>
      <c r="M74" s="236" t="s">
        <v>329</v>
      </c>
      <c r="O74" s="224"/>
    </row>
    <row r="75" spans="1:80" ht="12.75">
      <c r="A75" s="225">
        <v>30</v>
      </c>
      <c r="B75" s="226" t="s">
        <v>330</v>
      </c>
      <c r="C75" s="227" t="s">
        <v>331</v>
      </c>
      <c r="D75" s="228" t="s">
        <v>325</v>
      </c>
      <c r="E75" s="229">
        <v>12</v>
      </c>
      <c r="F75" s="229"/>
      <c r="G75" s="230">
        <f>E75*F75</f>
        <v>0</v>
      </c>
      <c r="H75" s="231">
        <v>0.04543</v>
      </c>
      <c r="I75" s="232">
        <f>E75*H75</f>
        <v>0.54516</v>
      </c>
      <c r="J75" s="231">
        <v>0</v>
      </c>
      <c r="K75" s="232">
        <f>E75*J75</f>
        <v>0</v>
      </c>
      <c r="O75" s="224">
        <v>2</v>
      </c>
      <c r="AA75" s="197">
        <v>1</v>
      </c>
      <c r="AB75" s="197">
        <v>1</v>
      </c>
      <c r="AC75" s="197">
        <v>1</v>
      </c>
      <c r="AZ75" s="197">
        <v>1</v>
      </c>
      <c r="BA75" s="197">
        <f>IF(AZ75=1,G75,0)</f>
        <v>0</v>
      </c>
      <c r="BB75" s="197">
        <f>IF(AZ75=2,G75,0)</f>
        <v>0</v>
      </c>
      <c r="BC75" s="197">
        <f>IF(AZ75=3,G75,0)</f>
        <v>0</v>
      </c>
      <c r="BD75" s="197">
        <f>IF(AZ75=4,G75,0)</f>
        <v>0</v>
      </c>
      <c r="BE75" s="197">
        <f>IF(AZ75=5,G75,0)</f>
        <v>0</v>
      </c>
      <c r="CA75" s="224">
        <v>1</v>
      </c>
      <c r="CB75" s="224">
        <v>1</v>
      </c>
    </row>
    <row r="76" spans="1:15" ht="12.75">
      <c r="A76" s="233"/>
      <c r="B76" s="237"/>
      <c r="C76" s="808" t="s">
        <v>332</v>
      </c>
      <c r="D76" s="809"/>
      <c r="E76" s="238">
        <v>2</v>
      </c>
      <c r="F76" s="239"/>
      <c r="G76" s="240"/>
      <c r="H76" s="241"/>
      <c r="I76" s="235"/>
      <c r="J76" s="242"/>
      <c r="K76" s="235"/>
      <c r="M76" s="236" t="s">
        <v>332</v>
      </c>
      <c r="O76" s="224"/>
    </row>
    <row r="77" spans="1:15" ht="12.75">
      <c r="A77" s="233"/>
      <c r="B77" s="237"/>
      <c r="C77" s="808" t="s">
        <v>333</v>
      </c>
      <c r="D77" s="809"/>
      <c r="E77" s="238">
        <v>10</v>
      </c>
      <c r="F77" s="239"/>
      <c r="G77" s="240"/>
      <c r="H77" s="241"/>
      <c r="I77" s="235"/>
      <c r="J77" s="242"/>
      <c r="K77" s="235"/>
      <c r="M77" s="236" t="s">
        <v>333</v>
      </c>
      <c r="O77" s="224"/>
    </row>
    <row r="78" spans="1:80" ht="12.75">
      <c r="A78" s="225">
        <v>31</v>
      </c>
      <c r="B78" s="226" t="s">
        <v>334</v>
      </c>
      <c r="C78" s="227" t="s">
        <v>335</v>
      </c>
      <c r="D78" s="228" t="s">
        <v>237</v>
      </c>
      <c r="E78" s="229">
        <v>180.941</v>
      </c>
      <c r="F78" s="229"/>
      <c r="G78" s="230">
        <f>E78*F78</f>
        <v>0</v>
      </c>
      <c r="H78" s="231">
        <v>0.01694</v>
      </c>
      <c r="I78" s="232">
        <f>E78*H78</f>
        <v>3.0651405400000002</v>
      </c>
      <c r="J78" s="231">
        <v>0</v>
      </c>
      <c r="K78" s="232">
        <f>E78*J78</f>
        <v>0</v>
      </c>
      <c r="O78" s="224">
        <v>2</v>
      </c>
      <c r="AA78" s="197">
        <v>1</v>
      </c>
      <c r="AB78" s="197">
        <v>1</v>
      </c>
      <c r="AC78" s="197">
        <v>1</v>
      </c>
      <c r="AZ78" s="197">
        <v>1</v>
      </c>
      <c r="BA78" s="197">
        <f>IF(AZ78=1,G78,0)</f>
        <v>0</v>
      </c>
      <c r="BB78" s="197">
        <f>IF(AZ78=2,G78,0)</f>
        <v>0</v>
      </c>
      <c r="BC78" s="197">
        <f>IF(AZ78=3,G78,0)</f>
        <v>0</v>
      </c>
      <c r="BD78" s="197">
        <f>IF(AZ78=4,G78,0)</f>
        <v>0</v>
      </c>
      <c r="BE78" s="197">
        <f>IF(AZ78=5,G78,0)</f>
        <v>0</v>
      </c>
      <c r="CA78" s="224">
        <v>1</v>
      </c>
      <c r="CB78" s="224">
        <v>1</v>
      </c>
    </row>
    <row r="79" spans="1:15" ht="12.75">
      <c r="A79" s="233"/>
      <c r="B79" s="237"/>
      <c r="C79" s="808" t="s">
        <v>336</v>
      </c>
      <c r="D79" s="809"/>
      <c r="E79" s="238">
        <v>27.625</v>
      </c>
      <c r="F79" s="239"/>
      <c r="G79" s="240"/>
      <c r="H79" s="241"/>
      <c r="I79" s="235"/>
      <c r="J79" s="242"/>
      <c r="K79" s="235"/>
      <c r="M79" s="236" t="s">
        <v>336</v>
      </c>
      <c r="O79" s="224"/>
    </row>
    <row r="80" spans="1:15" ht="22.5">
      <c r="A80" s="233"/>
      <c r="B80" s="237"/>
      <c r="C80" s="808" t="s">
        <v>337</v>
      </c>
      <c r="D80" s="809"/>
      <c r="E80" s="238">
        <v>99.691</v>
      </c>
      <c r="F80" s="239"/>
      <c r="G80" s="240"/>
      <c r="H80" s="241"/>
      <c r="I80" s="235"/>
      <c r="J80" s="242"/>
      <c r="K80" s="235"/>
      <c r="M80" s="236" t="s">
        <v>337</v>
      </c>
      <c r="O80" s="224"/>
    </row>
    <row r="81" spans="1:15" ht="12.75">
      <c r="A81" s="233"/>
      <c r="B81" s="237"/>
      <c r="C81" s="808" t="s">
        <v>338</v>
      </c>
      <c r="D81" s="809"/>
      <c r="E81" s="238">
        <v>27.81</v>
      </c>
      <c r="F81" s="239"/>
      <c r="G81" s="240"/>
      <c r="H81" s="241"/>
      <c r="I81" s="235"/>
      <c r="J81" s="242"/>
      <c r="K81" s="235"/>
      <c r="M81" s="236" t="s">
        <v>338</v>
      </c>
      <c r="O81" s="224"/>
    </row>
    <row r="82" spans="1:15" ht="22.5">
      <c r="A82" s="233"/>
      <c r="B82" s="237"/>
      <c r="C82" s="808" t="s">
        <v>339</v>
      </c>
      <c r="D82" s="809"/>
      <c r="E82" s="238">
        <v>25.815</v>
      </c>
      <c r="F82" s="239"/>
      <c r="G82" s="240"/>
      <c r="H82" s="241"/>
      <c r="I82" s="235"/>
      <c r="J82" s="242"/>
      <c r="K82" s="235"/>
      <c r="M82" s="236" t="s">
        <v>339</v>
      </c>
      <c r="O82" s="224"/>
    </row>
    <row r="83" spans="1:80" ht="12.75">
      <c r="A83" s="225">
        <v>32</v>
      </c>
      <c r="B83" s="226" t="s">
        <v>340</v>
      </c>
      <c r="C83" s="227" t="s">
        <v>341</v>
      </c>
      <c r="D83" s="228" t="s">
        <v>237</v>
      </c>
      <c r="E83" s="229">
        <v>77.656</v>
      </c>
      <c r="F83" s="229"/>
      <c r="G83" s="230">
        <f>E83*F83</f>
        <v>0</v>
      </c>
      <c r="H83" s="231">
        <v>0.02846</v>
      </c>
      <c r="I83" s="232">
        <f>E83*H83</f>
        <v>2.2100897600000002</v>
      </c>
      <c r="J83" s="231">
        <v>0</v>
      </c>
      <c r="K83" s="232">
        <f>E83*J83</f>
        <v>0</v>
      </c>
      <c r="O83" s="224">
        <v>2</v>
      </c>
      <c r="AA83" s="197">
        <v>1</v>
      </c>
      <c r="AB83" s="197">
        <v>1</v>
      </c>
      <c r="AC83" s="197">
        <v>1</v>
      </c>
      <c r="AZ83" s="197">
        <v>1</v>
      </c>
      <c r="BA83" s="197">
        <f>IF(AZ83=1,G83,0)</f>
        <v>0</v>
      </c>
      <c r="BB83" s="197">
        <f>IF(AZ83=2,G83,0)</f>
        <v>0</v>
      </c>
      <c r="BC83" s="197">
        <f>IF(AZ83=3,G83,0)</f>
        <v>0</v>
      </c>
      <c r="BD83" s="197">
        <f>IF(AZ83=4,G83,0)</f>
        <v>0</v>
      </c>
      <c r="BE83" s="197">
        <f>IF(AZ83=5,G83,0)</f>
        <v>0</v>
      </c>
      <c r="CA83" s="224">
        <v>1</v>
      </c>
      <c r="CB83" s="224">
        <v>1</v>
      </c>
    </row>
    <row r="84" spans="1:15" ht="12.75">
      <c r="A84" s="233"/>
      <c r="B84" s="237"/>
      <c r="C84" s="808" t="s">
        <v>342</v>
      </c>
      <c r="D84" s="809"/>
      <c r="E84" s="238">
        <v>38.364</v>
      </c>
      <c r="F84" s="239"/>
      <c r="G84" s="240"/>
      <c r="H84" s="241"/>
      <c r="I84" s="235"/>
      <c r="J84" s="242"/>
      <c r="K84" s="235"/>
      <c r="M84" s="236" t="s">
        <v>342</v>
      </c>
      <c r="O84" s="224"/>
    </row>
    <row r="85" spans="1:15" ht="22.5">
      <c r="A85" s="233"/>
      <c r="B85" s="237"/>
      <c r="C85" s="808" t="s">
        <v>343</v>
      </c>
      <c r="D85" s="809"/>
      <c r="E85" s="238">
        <v>39.292</v>
      </c>
      <c r="F85" s="239"/>
      <c r="G85" s="240"/>
      <c r="H85" s="241"/>
      <c r="I85" s="235"/>
      <c r="J85" s="242"/>
      <c r="K85" s="235"/>
      <c r="M85" s="236" t="s">
        <v>343</v>
      </c>
      <c r="O85" s="224"/>
    </row>
    <row r="86" spans="1:80" ht="12.75">
      <c r="A86" s="225">
        <v>33</v>
      </c>
      <c r="B86" s="226" t="s">
        <v>344</v>
      </c>
      <c r="C86" s="227" t="s">
        <v>1045</v>
      </c>
      <c r="D86" s="228" t="s">
        <v>237</v>
      </c>
      <c r="E86" s="229">
        <v>24.876</v>
      </c>
      <c r="F86" s="229"/>
      <c r="G86" s="230">
        <f>E86*F86</f>
        <v>0</v>
      </c>
      <c r="H86" s="231">
        <v>0.05729</v>
      </c>
      <c r="I86" s="232">
        <f>E86*H86</f>
        <v>1.42514604</v>
      </c>
      <c r="J86" s="231">
        <v>0</v>
      </c>
      <c r="K86" s="232">
        <f>E86*J86</f>
        <v>0</v>
      </c>
      <c r="O86" s="224">
        <v>2</v>
      </c>
      <c r="AA86" s="197">
        <v>1</v>
      </c>
      <c r="AB86" s="197">
        <v>1</v>
      </c>
      <c r="AC86" s="197">
        <v>1</v>
      </c>
      <c r="AZ86" s="197">
        <v>1</v>
      </c>
      <c r="BA86" s="197">
        <f>IF(AZ86=1,G86,0)</f>
        <v>0</v>
      </c>
      <c r="BB86" s="197">
        <f>IF(AZ86=2,G86,0)</f>
        <v>0</v>
      </c>
      <c r="BC86" s="197">
        <f>IF(AZ86=3,G86,0)</f>
        <v>0</v>
      </c>
      <c r="BD86" s="197">
        <f>IF(AZ86=4,G86,0)</f>
        <v>0</v>
      </c>
      <c r="BE86" s="197">
        <f>IF(AZ86=5,G86,0)</f>
        <v>0</v>
      </c>
      <c r="CA86" s="224">
        <v>1</v>
      </c>
      <c r="CB86" s="224">
        <v>1</v>
      </c>
    </row>
    <row r="87" spans="1:15" ht="12.75">
      <c r="A87" s="233"/>
      <c r="B87" s="237"/>
      <c r="C87" s="808" t="s">
        <v>1046</v>
      </c>
      <c r="D87" s="809"/>
      <c r="E87" s="238">
        <v>8.07</v>
      </c>
      <c r="F87" s="239"/>
      <c r="G87" s="240"/>
      <c r="H87" s="241"/>
      <c r="I87" s="235"/>
      <c r="J87" s="242"/>
      <c r="K87" s="235"/>
      <c r="M87" s="236" t="s">
        <v>1046</v>
      </c>
      <c r="O87" s="224"/>
    </row>
    <row r="88" spans="1:15" ht="12.75">
      <c r="A88" s="233"/>
      <c r="B88" s="237"/>
      <c r="C88" s="808" t="s">
        <v>1047</v>
      </c>
      <c r="D88" s="809"/>
      <c r="E88" s="238">
        <v>7.065</v>
      </c>
      <c r="F88" s="239"/>
      <c r="G88" s="240"/>
      <c r="H88" s="241"/>
      <c r="I88" s="235"/>
      <c r="J88" s="242"/>
      <c r="K88" s="235"/>
      <c r="M88" s="236" t="s">
        <v>1047</v>
      </c>
      <c r="O88" s="224"/>
    </row>
    <row r="89" spans="1:15" ht="12.75">
      <c r="A89" s="233"/>
      <c r="B89" s="237"/>
      <c r="C89" s="808" t="s">
        <v>1048</v>
      </c>
      <c r="D89" s="809"/>
      <c r="E89" s="238">
        <v>7.065</v>
      </c>
      <c r="F89" s="239"/>
      <c r="G89" s="240"/>
      <c r="H89" s="241"/>
      <c r="I89" s="235"/>
      <c r="J89" s="242"/>
      <c r="K89" s="235"/>
      <c r="M89" s="236" t="s">
        <v>1048</v>
      </c>
      <c r="O89" s="224"/>
    </row>
    <row r="90" spans="1:15" ht="12.75">
      <c r="A90" s="233"/>
      <c r="B90" s="237"/>
      <c r="C90" s="808" t="s">
        <v>1049</v>
      </c>
      <c r="D90" s="809"/>
      <c r="E90" s="238">
        <v>2.676</v>
      </c>
      <c r="F90" s="239"/>
      <c r="G90" s="240"/>
      <c r="H90" s="241"/>
      <c r="I90" s="235"/>
      <c r="J90" s="242"/>
      <c r="K90" s="235"/>
      <c r="M90" s="236" t="s">
        <v>1049</v>
      </c>
      <c r="O90" s="224"/>
    </row>
    <row r="91" spans="1:80" ht="12.75">
      <c r="A91" s="225">
        <v>34</v>
      </c>
      <c r="B91" s="226" t="s">
        <v>1050</v>
      </c>
      <c r="C91" s="227" t="s">
        <v>1051</v>
      </c>
      <c r="D91" s="228" t="s">
        <v>237</v>
      </c>
      <c r="E91" s="229">
        <v>8.07</v>
      </c>
      <c r="F91" s="229"/>
      <c r="G91" s="230">
        <f>E91*F91</f>
        <v>0</v>
      </c>
      <c r="H91" s="231">
        <v>0.02798</v>
      </c>
      <c r="I91" s="232">
        <f>E91*H91</f>
        <v>0.22579860000000002</v>
      </c>
      <c r="J91" s="231">
        <v>0</v>
      </c>
      <c r="K91" s="232">
        <f>E91*J91</f>
        <v>0</v>
      </c>
      <c r="O91" s="224">
        <v>2</v>
      </c>
      <c r="AA91" s="197">
        <v>1</v>
      </c>
      <c r="AB91" s="197">
        <v>1</v>
      </c>
      <c r="AC91" s="197">
        <v>1</v>
      </c>
      <c r="AZ91" s="197">
        <v>1</v>
      </c>
      <c r="BA91" s="197">
        <f>IF(AZ91=1,G91,0)</f>
        <v>0</v>
      </c>
      <c r="BB91" s="197">
        <f>IF(AZ91=2,G91,0)</f>
        <v>0</v>
      </c>
      <c r="BC91" s="197">
        <f>IF(AZ91=3,G91,0)</f>
        <v>0</v>
      </c>
      <c r="BD91" s="197">
        <f>IF(AZ91=4,G91,0)</f>
        <v>0</v>
      </c>
      <c r="BE91" s="197">
        <f>IF(AZ91=5,G91,0)</f>
        <v>0</v>
      </c>
      <c r="CA91" s="224">
        <v>1</v>
      </c>
      <c r="CB91" s="224">
        <v>1</v>
      </c>
    </row>
    <row r="92" spans="1:15" ht="22.5">
      <c r="A92" s="233"/>
      <c r="B92" s="237"/>
      <c r="C92" s="808" t="s">
        <v>1052</v>
      </c>
      <c r="D92" s="809"/>
      <c r="E92" s="238">
        <v>8.07</v>
      </c>
      <c r="F92" s="239"/>
      <c r="G92" s="240"/>
      <c r="H92" s="241"/>
      <c r="I92" s="235"/>
      <c r="J92" s="242"/>
      <c r="K92" s="235"/>
      <c r="M92" s="236" t="s">
        <v>1052</v>
      </c>
      <c r="O92" s="224"/>
    </row>
    <row r="93" spans="1:80" ht="12.75">
      <c r="A93" s="225">
        <v>35</v>
      </c>
      <c r="B93" s="226" t="s">
        <v>1053</v>
      </c>
      <c r="C93" s="227" t="s">
        <v>1054</v>
      </c>
      <c r="D93" s="228" t="s">
        <v>276</v>
      </c>
      <c r="E93" s="229">
        <v>45.3</v>
      </c>
      <c r="F93" s="229"/>
      <c r="G93" s="230">
        <f>E93*F93</f>
        <v>0</v>
      </c>
      <c r="H93" s="231">
        <v>0.00046</v>
      </c>
      <c r="I93" s="232">
        <f>E93*H93</f>
        <v>0.020838</v>
      </c>
      <c r="J93" s="231">
        <v>0</v>
      </c>
      <c r="K93" s="232">
        <f>E93*J93</f>
        <v>0</v>
      </c>
      <c r="O93" s="224">
        <v>2</v>
      </c>
      <c r="AA93" s="197">
        <v>1</v>
      </c>
      <c r="AB93" s="197">
        <v>1</v>
      </c>
      <c r="AC93" s="197">
        <v>1</v>
      </c>
      <c r="AZ93" s="197">
        <v>1</v>
      </c>
      <c r="BA93" s="197">
        <f>IF(AZ93=1,G93,0)</f>
        <v>0</v>
      </c>
      <c r="BB93" s="197">
        <f>IF(AZ93=2,G93,0)</f>
        <v>0</v>
      </c>
      <c r="BC93" s="197">
        <f>IF(AZ93=3,G93,0)</f>
        <v>0</v>
      </c>
      <c r="BD93" s="197">
        <f>IF(AZ93=4,G93,0)</f>
        <v>0</v>
      </c>
      <c r="BE93" s="197">
        <f>IF(AZ93=5,G93,0)</f>
        <v>0</v>
      </c>
      <c r="CA93" s="224">
        <v>1</v>
      </c>
      <c r="CB93" s="224">
        <v>1</v>
      </c>
    </row>
    <row r="94" spans="1:15" ht="12.75">
      <c r="A94" s="233"/>
      <c r="B94" s="237"/>
      <c r="C94" s="808" t="s">
        <v>1055</v>
      </c>
      <c r="D94" s="809"/>
      <c r="E94" s="238">
        <v>45.3</v>
      </c>
      <c r="F94" s="239"/>
      <c r="G94" s="240"/>
      <c r="H94" s="241"/>
      <c r="I94" s="235"/>
      <c r="J94" s="242"/>
      <c r="K94" s="235"/>
      <c r="M94" s="236" t="s">
        <v>1055</v>
      </c>
      <c r="O94" s="224"/>
    </row>
    <row r="95" spans="1:80" ht="22.5">
      <c r="A95" s="225">
        <v>36</v>
      </c>
      <c r="B95" s="226" t="s">
        <v>1056</v>
      </c>
      <c r="C95" s="227" t="s">
        <v>1207</v>
      </c>
      <c r="D95" s="228" t="s">
        <v>237</v>
      </c>
      <c r="E95" s="229">
        <v>15</v>
      </c>
      <c r="F95" s="229"/>
      <c r="G95" s="230">
        <f>E95*F95</f>
        <v>0</v>
      </c>
      <c r="H95" s="231">
        <v>0.00361</v>
      </c>
      <c r="I95" s="232">
        <f>E95*H95</f>
        <v>0.05415</v>
      </c>
      <c r="J95" s="231">
        <v>0</v>
      </c>
      <c r="K95" s="232">
        <f>E95*J95</f>
        <v>0</v>
      </c>
      <c r="O95" s="224">
        <v>2</v>
      </c>
      <c r="AA95" s="197">
        <v>1</v>
      </c>
      <c r="AB95" s="197">
        <v>1</v>
      </c>
      <c r="AC95" s="197">
        <v>1</v>
      </c>
      <c r="AZ95" s="197">
        <v>1</v>
      </c>
      <c r="BA95" s="197">
        <f>IF(AZ95=1,G95,0)</f>
        <v>0</v>
      </c>
      <c r="BB95" s="197">
        <f>IF(AZ95=2,G95,0)</f>
        <v>0</v>
      </c>
      <c r="BC95" s="197">
        <f>IF(AZ95=3,G95,0)</f>
        <v>0</v>
      </c>
      <c r="BD95" s="197">
        <f>IF(AZ95=4,G95,0)</f>
        <v>0</v>
      </c>
      <c r="BE95" s="197">
        <f>IF(AZ95=5,G95,0)</f>
        <v>0</v>
      </c>
      <c r="CA95" s="224">
        <v>1</v>
      </c>
      <c r="CB95" s="224">
        <v>1</v>
      </c>
    </row>
    <row r="96" spans="1:15" ht="12.75">
      <c r="A96" s="233"/>
      <c r="B96" s="237"/>
      <c r="C96" s="808" t="s">
        <v>1208</v>
      </c>
      <c r="D96" s="809"/>
      <c r="E96" s="238">
        <v>15</v>
      </c>
      <c r="F96" s="239"/>
      <c r="G96" s="240"/>
      <c r="H96" s="241"/>
      <c r="I96" s="235"/>
      <c r="J96" s="242"/>
      <c r="K96" s="235"/>
      <c r="M96" s="236" t="s">
        <v>1208</v>
      </c>
      <c r="O96" s="224"/>
    </row>
    <row r="97" spans="1:80" ht="22.5">
      <c r="A97" s="225">
        <v>37</v>
      </c>
      <c r="B97" s="226" t="s">
        <v>1209</v>
      </c>
      <c r="C97" s="227" t="s">
        <v>1210</v>
      </c>
      <c r="D97" s="228" t="s">
        <v>276</v>
      </c>
      <c r="E97" s="229">
        <v>32</v>
      </c>
      <c r="F97" s="229"/>
      <c r="G97" s="230">
        <f>E97*F97</f>
        <v>0</v>
      </c>
      <c r="H97" s="231">
        <v>0.00015</v>
      </c>
      <c r="I97" s="232">
        <f>E97*H97</f>
        <v>0.0048</v>
      </c>
      <c r="J97" s="231">
        <v>0</v>
      </c>
      <c r="K97" s="232">
        <f>E97*J97</f>
        <v>0</v>
      </c>
      <c r="O97" s="224">
        <v>2</v>
      </c>
      <c r="AA97" s="197">
        <v>1</v>
      </c>
      <c r="AB97" s="197">
        <v>1</v>
      </c>
      <c r="AC97" s="197">
        <v>1</v>
      </c>
      <c r="AZ97" s="197">
        <v>1</v>
      </c>
      <c r="BA97" s="197">
        <f>IF(AZ97=1,G97,0)</f>
        <v>0</v>
      </c>
      <c r="BB97" s="197">
        <f>IF(AZ97=2,G97,0)</f>
        <v>0</v>
      </c>
      <c r="BC97" s="197">
        <f>IF(AZ97=3,G97,0)</f>
        <v>0</v>
      </c>
      <c r="BD97" s="197">
        <f>IF(AZ97=4,G97,0)</f>
        <v>0</v>
      </c>
      <c r="BE97" s="197">
        <f>IF(AZ97=5,G97,0)</f>
        <v>0</v>
      </c>
      <c r="CA97" s="224">
        <v>1</v>
      </c>
      <c r="CB97" s="224">
        <v>1</v>
      </c>
    </row>
    <row r="98" spans="1:15" ht="12.75">
      <c r="A98" s="233"/>
      <c r="B98" s="237"/>
      <c r="C98" s="808" t="s">
        <v>1211</v>
      </c>
      <c r="D98" s="809"/>
      <c r="E98" s="238">
        <v>32</v>
      </c>
      <c r="F98" s="239"/>
      <c r="G98" s="240"/>
      <c r="H98" s="241"/>
      <c r="I98" s="235"/>
      <c r="J98" s="242"/>
      <c r="K98" s="235"/>
      <c r="M98" s="236" t="s">
        <v>1211</v>
      </c>
      <c r="O98" s="224"/>
    </row>
    <row r="99" spans="1:57" ht="12.75">
      <c r="A99" s="243"/>
      <c r="B99" s="244" t="s">
        <v>1971</v>
      </c>
      <c r="C99" s="245" t="s">
        <v>316</v>
      </c>
      <c r="D99" s="246"/>
      <c r="E99" s="247"/>
      <c r="F99" s="248"/>
      <c r="G99" s="249">
        <f>SUM(G66:G98)</f>
        <v>0</v>
      </c>
      <c r="H99" s="250"/>
      <c r="I99" s="251">
        <f>SUM(I66:I98)</f>
        <v>8.375198739999998</v>
      </c>
      <c r="J99" s="250"/>
      <c r="K99" s="251">
        <f>SUM(K66:K98)</f>
        <v>0</v>
      </c>
      <c r="O99" s="224">
        <v>4</v>
      </c>
      <c r="BA99" s="252">
        <f>SUM(BA66:BA98)</f>
        <v>0</v>
      </c>
      <c r="BB99" s="252">
        <f>SUM(BB66:BB98)</f>
        <v>0</v>
      </c>
      <c r="BC99" s="252">
        <f>SUM(BC66:BC98)</f>
        <v>0</v>
      </c>
      <c r="BD99" s="252">
        <f>SUM(BD66:BD98)</f>
        <v>0</v>
      </c>
      <c r="BE99" s="252">
        <f>SUM(BE66:BE98)</f>
        <v>0</v>
      </c>
    </row>
    <row r="100" spans="1:15" ht="12.75">
      <c r="A100" s="214" t="s">
        <v>1969</v>
      </c>
      <c r="B100" s="215" t="s">
        <v>1212</v>
      </c>
      <c r="C100" s="216" t="s">
        <v>1213</v>
      </c>
      <c r="D100" s="217"/>
      <c r="E100" s="218"/>
      <c r="F100" s="218"/>
      <c r="G100" s="219"/>
      <c r="H100" s="220"/>
      <c r="I100" s="221"/>
      <c r="J100" s="222"/>
      <c r="K100" s="223"/>
      <c r="O100" s="224">
        <v>1</v>
      </c>
    </row>
    <row r="101" spans="1:80" ht="12.75">
      <c r="A101" s="225">
        <v>38</v>
      </c>
      <c r="B101" s="226" t="s">
        <v>1215</v>
      </c>
      <c r="C101" s="227" t="s">
        <v>1216</v>
      </c>
      <c r="D101" s="228" t="s">
        <v>230</v>
      </c>
      <c r="E101" s="229">
        <v>0.5592</v>
      </c>
      <c r="F101" s="229"/>
      <c r="G101" s="230">
        <f>E101*F101</f>
        <v>0</v>
      </c>
      <c r="H101" s="231">
        <v>2.525</v>
      </c>
      <c r="I101" s="232">
        <f>E101*H101</f>
        <v>1.41198</v>
      </c>
      <c r="J101" s="231">
        <v>0</v>
      </c>
      <c r="K101" s="232">
        <f>E101*J101</f>
        <v>0</v>
      </c>
      <c r="O101" s="224">
        <v>2</v>
      </c>
      <c r="AA101" s="197">
        <v>1</v>
      </c>
      <c r="AB101" s="197">
        <v>1</v>
      </c>
      <c r="AC101" s="197">
        <v>1</v>
      </c>
      <c r="AZ101" s="197">
        <v>1</v>
      </c>
      <c r="BA101" s="197">
        <f>IF(AZ101=1,G101,0)</f>
        <v>0</v>
      </c>
      <c r="BB101" s="197">
        <f>IF(AZ101=2,G101,0)</f>
        <v>0</v>
      </c>
      <c r="BC101" s="197">
        <f>IF(AZ101=3,G101,0)</f>
        <v>0</v>
      </c>
      <c r="BD101" s="197">
        <f>IF(AZ101=4,G101,0)</f>
        <v>0</v>
      </c>
      <c r="BE101" s="197">
        <f>IF(AZ101=5,G101,0)</f>
        <v>0</v>
      </c>
      <c r="CA101" s="224">
        <v>1</v>
      </c>
      <c r="CB101" s="224">
        <v>1</v>
      </c>
    </row>
    <row r="102" spans="1:15" ht="12.75">
      <c r="A102" s="233"/>
      <c r="B102" s="237"/>
      <c r="C102" s="808" t="s">
        <v>1217</v>
      </c>
      <c r="D102" s="809"/>
      <c r="E102" s="238">
        <v>0.5592</v>
      </c>
      <c r="F102" s="239"/>
      <c r="G102" s="240"/>
      <c r="H102" s="241"/>
      <c r="I102" s="235"/>
      <c r="J102" s="242"/>
      <c r="K102" s="235"/>
      <c r="M102" s="236" t="s">
        <v>1217</v>
      </c>
      <c r="O102" s="224"/>
    </row>
    <row r="103" spans="1:80" ht="12.75">
      <c r="A103" s="225">
        <v>39</v>
      </c>
      <c r="B103" s="226" t="s">
        <v>1218</v>
      </c>
      <c r="C103" s="227" t="s">
        <v>1219</v>
      </c>
      <c r="D103" s="228" t="s">
        <v>237</v>
      </c>
      <c r="E103" s="229">
        <v>13.98</v>
      </c>
      <c r="F103" s="229"/>
      <c r="G103" s="230">
        <f>E103*F103</f>
        <v>0</v>
      </c>
      <c r="H103" s="231">
        <v>0.00022</v>
      </c>
      <c r="I103" s="232">
        <f>E103*H103</f>
        <v>0.0030756000000000004</v>
      </c>
      <c r="J103" s="231">
        <v>0</v>
      </c>
      <c r="K103" s="232">
        <f>E103*J103</f>
        <v>0</v>
      </c>
      <c r="O103" s="224">
        <v>2</v>
      </c>
      <c r="AA103" s="197">
        <v>1</v>
      </c>
      <c r="AB103" s="197">
        <v>1</v>
      </c>
      <c r="AC103" s="197">
        <v>1</v>
      </c>
      <c r="AZ103" s="197">
        <v>1</v>
      </c>
      <c r="BA103" s="197">
        <f>IF(AZ103=1,G103,0)</f>
        <v>0</v>
      </c>
      <c r="BB103" s="197">
        <f>IF(AZ103=2,G103,0)</f>
        <v>0</v>
      </c>
      <c r="BC103" s="197">
        <f>IF(AZ103=3,G103,0)</f>
        <v>0</v>
      </c>
      <c r="BD103" s="197">
        <f>IF(AZ103=4,G103,0)</f>
        <v>0</v>
      </c>
      <c r="BE103" s="197">
        <f>IF(AZ103=5,G103,0)</f>
        <v>0</v>
      </c>
      <c r="CA103" s="224">
        <v>1</v>
      </c>
      <c r="CB103" s="224">
        <v>1</v>
      </c>
    </row>
    <row r="104" spans="1:15" ht="12.75">
      <c r="A104" s="233"/>
      <c r="B104" s="237"/>
      <c r="C104" s="808" t="s">
        <v>1220</v>
      </c>
      <c r="D104" s="809"/>
      <c r="E104" s="238">
        <v>13.98</v>
      </c>
      <c r="F104" s="239"/>
      <c r="G104" s="240"/>
      <c r="H104" s="241"/>
      <c r="I104" s="235"/>
      <c r="J104" s="242"/>
      <c r="K104" s="235"/>
      <c r="M104" s="236" t="s">
        <v>1220</v>
      </c>
      <c r="O104" s="224"/>
    </row>
    <row r="105" spans="1:80" ht="12.75">
      <c r="A105" s="225">
        <v>40</v>
      </c>
      <c r="B105" s="226" t="s">
        <v>1221</v>
      </c>
      <c r="C105" s="227" t="s">
        <v>1222</v>
      </c>
      <c r="D105" s="228" t="s">
        <v>230</v>
      </c>
      <c r="E105" s="229">
        <v>0.5592</v>
      </c>
      <c r="F105" s="229"/>
      <c r="G105" s="230">
        <f>E105*F105</f>
        <v>0</v>
      </c>
      <c r="H105" s="231">
        <v>0</v>
      </c>
      <c r="I105" s="232">
        <f>E105*H105</f>
        <v>0</v>
      </c>
      <c r="J105" s="231">
        <v>0</v>
      </c>
      <c r="K105" s="232">
        <f>E105*J105</f>
        <v>0</v>
      </c>
      <c r="O105" s="224">
        <v>2</v>
      </c>
      <c r="AA105" s="197">
        <v>1</v>
      </c>
      <c r="AB105" s="197">
        <v>1</v>
      </c>
      <c r="AC105" s="197">
        <v>1</v>
      </c>
      <c r="AZ105" s="197">
        <v>1</v>
      </c>
      <c r="BA105" s="197">
        <f>IF(AZ105=1,G105,0)</f>
        <v>0</v>
      </c>
      <c r="BB105" s="197">
        <f>IF(AZ105=2,G105,0)</f>
        <v>0</v>
      </c>
      <c r="BC105" s="197">
        <f>IF(AZ105=3,G105,0)</f>
        <v>0</v>
      </c>
      <c r="BD105" s="197">
        <f>IF(AZ105=4,G105,0)</f>
        <v>0</v>
      </c>
      <c r="BE105" s="197">
        <f>IF(AZ105=5,G105,0)</f>
        <v>0</v>
      </c>
      <c r="CA105" s="224">
        <v>1</v>
      </c>
      <c r="CB105" s="224">
        <v>1</v>
      </c>
    </row>
    <row r="106" spans="1:15" ht="12.75">
      <c r="A106" s="233"/>
      <c r="B106" s="237"/>
      <c r="C106" s="808" t="s">
        <v>1223</v>
      </c>
      <c r="D106" s="809"/>
      <c r="E106" s="238">
        <v>0.5592</v>
      </c>
      <c r="F106" s="239"/>
      <c r="G106" s="240"/>
      <c r="H106" s="241"/>
      <c r="I106" s="235"/>
      <c r="J106" s="242"/>
      <c r="K106" s="235"/>
      <c r="M106" s="236" t="s">
        <v>1223</v>
      </c>
      <c r="O106" s="224"/>
    </row>
    <row r="107" spans="1:80" ht="22.5">
      <c r="A107" s="225">
        <v>41</v>
      </c>
      <c r="B107" s="226" t="s">
        <v>1224</v>
      </c>
      <c r="C107" s="227" t="s">
        <v>1225</v>
      </c>
      <c r="D107" s="228" t="s">
        <v>244</v>
      </c>
      <c r="E107" s="229">
        <v>0.1491</v>
      </c>
      <c r="F107" s="229"/>
      <c r="G107" s="230">
        <f>E107*F107</f>
        <v>0</v>
      </c>
      <c r="H107" s="231">
        <v>1.06625</v>
      </c>
      <c r="I107" s="232">
        <f>E107*H107</f>
        <v>0.158977875</v>
      </c>
      <c r="J107" s="231">
        <v>0</v>
      </c>
      <c r="K107" s="232">
        <f>E107*J107</f>
        <v>0</v>
      </c>
      <c r="O107" s="224">
        <v>2</v>
      </c>
      <c r="AA107" s="197">
        <v>1</v>
      </c>
      <c r="AB107" s="197">
        <v>1</v>
      </c>
      <c r="AC107" s="197">
        <v>1</v>
      </c>
      <c r="AZ107" s="197">
        <v>1</v>
      </c>
      <c r="BA107" s="197">
        <f>IF(AZ107=1,G107,0)</f>
        <v>0</v>
      </c>
      <c r="BB107" s="197">
        <f>IF(AZ107=2,G107,0)</f>
        <v>0</v>
      </c>
      <c r="BC107" s="197">
        <f>IF(AZ107=3,G107,0)</f>
        <v>0</v>
      </c>
      <c r="BD107" s="197">
        <f>IF(AZ107=4,G107,0)</f>
        <v>0</v>
      </c>
      <c r="BE107" s="197">
        <f>IF(AZ107=5,G107,0)</f>
        <v>0</v>
      </c>
      <c r="CA107" s="224">
        <v>1</v>
      </c>
      <c r="CB107" s="224">
        <v>1</v>
      </c>
    </row>
    <row r="108" spans="1:15" ht="12.75">
      <c r="A108" s="233"/>
      <c r="B108" s="237"/>
      <c r="C108" s="808" t="s">
        <v>1226</v>
      </c>
      <c r="D108" s="809"/>
      <c r="E108" s="238">
        <v>0.1491</v>
      </c>
      <c r="F108" s="239"/>
      <c r="G108" s="240"/>
      <c r="H108" s="241"/>
      <c r="I108" s="235"/>
      <c r="J108" s="242"/>
      <c r="K108" s="235"/>
      <c r="M108" s="236" t="s">
        <v>1226</v>
      </c>
      <c r="O108" s="224"/>
    </row>
    <row r="109" spans="1:80" ht="22.5">
      <c r="A109" s="225">
        <v>42</v>
      </c>
      <c r="B109" s="226" t="s">
        <v>1227</v>
      </c>
      <c r="C109" s="227" t="s">
        <v>1228</v>
      </c>
      <c r="D109" s="228" t="s">
        <v>237</v>
      </c>
      <c r="E109" s="229">
        <v>69.51</v>
      </c>
      <c r="F109" s="229"/>
      <c r="G109" s="230">
        <f>E109*F109</f>
        <v>0</v>
      </c>
      <c r="H109" s="231">
        <v>0.01035</v>
      </c>
      <c r="I109" s="232">
        <f>E109*H109</f>
        <v>0.7194285</v>
      </c>
      <c r="J109" s="231">
        <v>0</v>
      </c>
      <c r="K109" s="232">
        <f>E109*J109</f>
        <v>0</v>
      </c>
      <c r="O109" s="224">
        <v>2</v>
      </c>
      <c r="AA109" s="197">
        <v>1</v>
      </c>
      <c r="AB109" s="197">
        <v>1</v>
      </c>
      <c r="AC109" s="197">
        <v>1</v>
      </c>
      <c r="AZ109" s="197">
        <v>1</v>
      </c>
      <c r="BA109" s="197">
        <f>IF(AZ109=1,G109,0)</f>
        <v>0</v>
      </c>
      <c r="BB109" s="197">
        <f>IF(AZ109=2,G109,0)</f>
        <v>0</v>
      </c>
      <c r="BC109" s="197">
        <f>IF(AZ109=3,G109,0)</f>
        <v>0</v>
      </c>
      <c r="BD109" s="197">
        <f>IF(AZ109=4,G109,0)</f>
        <v>0</v>
      </c>
      <c r="BE109" s="197">
        <f>IF(AZ109=5,G109,0)</f>
        <v>0</v>
      </c>
      <c r="CA109" s="224">
        <v>1</v>
      </c>
      <c r="CB109" s="224">
        <v>1</v>
      </c>
    </row>
    <row r="110" spans="1:15" ht="12.75">
      <c r="A110" s="233"/>
      <c r="B110" s="237"/>
      <c r="C110" s="808" t="s">
        <v>1229</v>
      </c>
      <c r="D110" s="809"/>
      <c r="E110" s="238">
        <v>13.98</v>
      </c>
      <c r="F110" s="239"/>
      <c r="G110" s="240"/>
      <c r="H110" s="241"/>
      <c r="I110" s="235"/>
      <c r="J110" s="242"/>
      <c r="K110" s="235"/>
      <c r="M110" s="236" t="s">
        <v>1229</v>
      </c>
      <c r="O110" s="224"/>
    </row>
    <row r="111" spans="1:15" ht="12.75">
      <c r="A111" s="233"/>
      <c r="B111" s="237"/>
      <c r="C111" s="808" t="s">
        <v>1230</v>
      </c>
      <c r="D111" s="809"/>
      <c r="E111" s="238">
        <v>55.53</v>
      </c>
      <c r="F111" s="239"/>
      <c r="G111" s="240"/>
      <c r="H111" s="241"/>
      <c r="I111" s="235"/>
      <c r="J111" s="242"/>
      <c r="K111" s="235"/>
      <c r="M111" s="236" t="s">
        <v>1230</v>
      </c>
      <c r="O111" s="224"/>
    </row>
    <row r="112" spans="1:80" ht="12.75">
      <c r="A112" s="225">
        <v>43</v>
      </c>
      <c r="B112" s="226" t="s">
        <v>1231</v>
      </c>
      <c r="C112" s="227" t="s">
        <v>1232</v>
      </c>
      <c r="D112" s="228" t="s">
        <v>237</v>
      </c>
      <c r="E112" s="229">
        <v>1.05</v>
      </c>
      <c r="F112" s="229"/>
      <c r="G112" s="230">
        <f>E112*F112</f>
        <v>0</v>
      </c>
      <c r="H112" s="231">
        <v>0.1231</v>
      </c>
      <c r="I112" s="232">
        <f>E112*H112</f>
        <v>0.129255</v>
      </c>
      <c r="J112" s="231">
        <v>0</v>
      </c>
      <c r="K112" s="232">
        <f>E112*J112</f>
        <v>0</v>
      </c>
      <c r="O112" s="224">
        <v>2</v>
      </c>
      <c r="AA112" s="197">
        <v>1</v>
      </c>
      <c r="AB112" s="197">
        <v>1</v>
      </c>
      <c r="AC112" s="197">
        <v>1</v>
      </c>
      <c r="AZ112" s="197">
        <v>1</v>
      </c>
      <c r="BA112" s="197">
        <f>IF(AZ112=1,G112,0)</f>
        <v>0</v>
      </c>
      <c r="BB112" s="197">
        <f>IF(AZ112=2,G112,0)</f>
        <v>0</v>
      </c>
      <c r="BC112" s="197">
        <f>IF(AZ112=3,G112,0)</f>
        <v>0</v>
      </c>
      <c r="BD112" s="197">
        <f>IF(AZ112=4,G112,0)</f>
        <v>0</v>
      </c>
      <c r="BE112" s="197">
        <f>IF(AZ112=5,G112,0)</f>
        <v>0</v>
      </c>
      <c r="CA112" s="224">
        <v>1</v>
      </c>
      <c r="CB112" s="224">
        <v>1</v>
      </c>
    </row>
    <row r="113" spans="1:15" ht="12.75">
      <c r="A113" s="233"/>
      <c r="B113" s="237"/>
      <c r="C113" s="808" t="s">
        <v>1233</v>
      </c>
      <c r="D113" s="809"/>
      <c r="E113" s="238">
        <v>0.15</v>
      </c>
      <c r="F113" s="239"/>
      <c r="G113" s="240"/>
      <c r="H113" s="241"/>
      <c r="I113" s="235"/>
      <c r="J113" s="242"/>
      <c r="K113" s="235"/>
      <c r="M113" s="236" t="s">
        <v>1233</v>
      </c>
      <c r="O113" s="224"/>
    </row>
    <row r="114" spans="1:15" ht="12.75">
      <c r="A114" s="233"/>
      <c r="B114" s="237"/>
      <c r="C114" s="808" t="s">
        <v>1234</v>
      </c>
      <c r="D114" s="809"/>
      <c r="E114" s="238">
        <v>0.9</v>
      </c>
      <c r="F114" s="239"/>
      <c r="G114" s="240"/>
      <c r="H114" s="241"/>
      <c r="I114" s="235"/>
      <c r="J114" s="242"/>
      <c r="K114" s="235"/>
      <c r="M114" s="236" t="s">
        <v>1234</v>
      </c>
      <c r="O114" s="224"/>
    </row>
    <row r="115" spans="1:57" ht="12.75">
      <c r="A115" s="243"/>
      <c r="B115" s="244" t="s">
        <v>1971</v>
      </c>
      <c r="C115" s="245" t="s">
        <v>1214</v>
      </c>
      <c r="D115" s="246"/>
      <c r="E115" s="247"/>
      <c r="F115" s="248"/>
      <c r="G115" s="249">
        <f>SUM(G100:G114)</f>
        <v>0</v>
      </c>
      <c r="H115" s="250"/>
      <c r="I115" s="251">
        <f>SUM(I100:I114)</f>
        <v>2.422716975</v>
      </c>
      <c r="J115" s="250"/>
      <c r="K115" s="251">
        <f>SUM(K100:K114)</f>
        <v>0</v>
      </c>
      <c r="O115" s="224">
        <v>4</v>
      </c>
      <c r="BA115" s="252">
        <f>SUM(BA100:BA114)</f>
        <v>0</v>
      </c>
      <c r="BB115" s="252">
        <f>SUM(BB100:BB114)</f>
        <v>0</v>
      </c>
      <c r="BC115" s="252">
        <f>SUM(BC100:BC114)</f>
        <v>0</v>
      </c>
      <c r="BD115" s="252">
        <f>SUM(BD100:BD114)</f>
        <v>0</v>
      </c>
      <c r="BE115" s="252">
        <f>SUM(BE100:BE114)</f>
        <v>0</v>
      </c>
    </row>
    <row r="116" spans="1:15" ht="12.75">
      <c r="A116" s="214" t="s">
        <v>1969</v>
      </c>
      <c r="B116" s="215" t="s">
        <v>1235</v>
      </c>
      <c r="C116" s="216" t="s">
        <v>1236</v>
      </c>
      <c r="D116" s="217"/>
      <c r="E116" s="218"/>
      <c r="F116" s="218"/>
      <c r="G116" s="219"/>
      <c r="H116" s="220"/>
      <c r="I116" s="221"/>
      <c r="J116" s="222"/>
      <c r="K116" s="223"/>
      <c r="O116" s="224">
        <v>1</v>
      </c>
    </row>
    <row r="117" spans="1:80" ht="12.75">
      <c r="A117" s="225">
        <v>44</v>
      </c>
      <c r="B117" s="226" t="s">
        <v>1238</v>
      </c>
      <c r="C117" s="227" t="s">
        <v>1239</v>
      </c>
      <c r="D117" s="228" t="s">
        <v>237</v>
      </c>
      <c r="E117" s="229">
        <v>5.6</v>
      </c>
      <c r="F117" s="229"/>
      <c r="G117" s="230">
        <f>E117*F117</f>
        <v>0</v>
      </c>
      <c r="H117" s="231">
        <v>0.00289</v>
      </c>
      <c r="I117" s="232">
        <f>E117*H117</f>
        <v>0.016184</v>
      </c>
      <c r="J117" s="231">
        <v>0</v>
      </c>
      <c r="K117" s="232">
        <f>E117*J117</f>
        <v>0</v>
      </c>
      <c r="O117" s="224">
        <v>2</v>
      </c>
      <c r="AA117" s="197">
        <v>1</v>
      </c>
      <c r="AB117" s="197">
        <v>1</v>
      </c>
      <c r="AC117" s="197">
        <v>1</v>
      </c>
      <c r="AZ117" s="197">
        <v>1</v>
      </c>
      <c r="BA117" s="197">
        <f>IF(AZ117=1,G117,0)</f>
        <v>0</v>
      </c>
      <c r="BB117" s="197">
        <f>IF(AZ117=2,G117,0)</f>
        <v>0</v>
      </c>
      <c r="BC117" s="197">
        <f>IF(AZ117=3,G117,0)</f>
        <v>0</v>
      </c>
      <c r="BD117" s="197">
        <f>IF(AZ117=4,G117,0)</f>
        <v>0</v>
      </c>
      <c r="BE117" s="197">
        <f>IF(AZ117=5,G117,0)</f>
        <v>0</v>
      </c>
      <c r="CA117" s="224">
        <v>1</v>
      </c>
      <c r="CB117" s="224">
        <v>1</v>
      </c>
    </row>
    <row r="118" spans="1:15" ht="12.75">
      <c r="A118" s="233"/>
      <c r="B118" s="237"/>
      <c r="C118" s="808" t="s">
        <v>1240</v>
      </c>
      <c r="D118" s="809"/>
      <c r="E118" s="238">
        <v>5.6</v>
      </c>
      <c r="F118" s="239"/>
      <c r="G118" s="240"/>
      <c r="H118" s="241"/>
      <c r="I118" s="235"/>
      <c r="J118" s="242"/>
      <c r="K118" s="235"/>
      <c r="M118" s="236" t="s">
        <v>1240</v>
      </c>
      <c r="O118" s="224"/>
    </row>
    <row r="119" spans="1:80" ht="12.75">
      <c r="A119" s="225">
        <v>45</v>
      </c>
      <c r="B119" s="226" t="s">
        <v>1241</v>
      </c>
      <c r="C119" s="227" t="s">
        <v>1242</v>
      </c>
      <c r="D119" s="228" t="s">
        <v>237</v>
      </c>
      <c r="E119" s="229">
        <v>5.6</v>
      </c>
      <c r="F119" s="229"/>
      <c r="G119" s="230">
        <f>E119*F119</f>
        <v>0</v>
      </c>
      <c r="H119" s="231">
        <v>0.00032</v>
      </c>
      <c r="I119" s="232">
        <f>E119*H119</f>
        <v>0.001792</v>
      </c>
      <c r="J119" s="231">
        <v>0</v>
      </c>
      <c r="K119" s="232">
        <f>E119*J119</f>
        <v>0</v>
      </c>
      <c r="O119" s="224">
        <v>2</v>
      </c>
      <c r="AA119" s="197">
        <v>1</v>
      </c>
      <c r="AB119" s="197">
        <v>1</v>
      </c>
      <c r="AC119" s="197">
        <v>1</v>
      </c>
      <c r="AZ119" s="197">
        <v>1</v>
      </c>
      <c r="BA119" s="197">
        <f>IF(AZ119=1,G119,0)</f>
        <v>0</v>
      </c>
      <c r="BB119" s="197">
        <f>IF(AZ119=2,G119,0)</f>
        <v>0</v>
      </c>
      <c r="BC119" s="197">
        <f>IF(AZ119=3,G119,0)</f>
        <v>0</v>
      </c>
      <c r="BD119" s="197">
        <f>IF(AZ119=4,G119,0)</f>
        <v>0</v>
      </c>
      <c r="BE119" s="197">
        <f>IF(AZ119=5,G119,0)</f>
        <v>0</v>
      </c>
      <c r="CA119" s="224">
        <v>1</v>
      </c>
      <c r="CB119" s="224">
        <v>1</v>
      </c>
    </row>
    <row r="120" spans="1:15" ht="12.75">
      <c r="A120" s="233"/>
      <c r="B120" s="237"/>
      <c r="C120" s="808" t="s">
        <v>1243</v>
      </c>
      <c r="D120" s="809"/>
      <c r="E120" s="238">
        <v>5.6</v>
      </c>
      <c r="F120" s="239"/>
      <c r="G120" s="240"/>
      <c r="H120" s="241"/>
      <c r="I120" s="235"/>
      <c r="J120" s="242"/>
      <c r="K120" s="235"/>
      <c r="M120" s="236" t="s">
        <v>1243</v>
      </c>
      <c r="O120" s="224"/>
    </row>
    <row r="121" spans="1:80" ht="12.75">
      <c r="A121" s="225">
        <v>46</v>
      </c>
      <c r="B121" s="226" t="s">
        <v>1244</v>
      </c>
      <c r="C121" s="227" t="s">
        <v>1245</v>
      </c>
      <c r="D121" s="228" t="s">
        <v>237</v>
      </c>
      <c r="E121" s="229">
        <v>5.6</v>
      </c>
      <c r="F121" s="229"/>
      <c r="G121" s="230">
        <f>E121*F121</f>
        <v>0</v>
      </c>
      <c r="H121" s="231">
        <v>0</v>
      </c>
      <c r="I121" s="232">
        <f>E121*H121</f>
        <v>0</v>
      </c>
      <c r="J121" s="231">
        <v>0</v>
      </c>
      <c r="K121" s="232">
        <f>E121*J121</f>
        <v>0</v>
      </c>
      <c r="O121" s="224">
        <v>2</v>
      </c>
      <c r="AA121" s="197">
        <v>1</v>
      </c>
      <c r="AB121" s="197">
        <v>1</v>
      </c>
      <c r="AC121" s="197">
        <v>1</v>
      </c>
      <c r="AZ121" s="197">
        <v>1</v>
      </c>
      <c r="BA121" s="197">
        <f>IF(AZ121=1,G121,0)</f>
        <v>0</v>
      </c>
      <c r="BB121" s="197">
        <f>IF(AZ121=2,G121,0)</f>
        <v>0</v>
      </c>
      <c r="BC121" s="197">
        <f>IF(AZ121=3,G121,0)</f>
        <v>0</v>
      </c>
      <c r="BD121" s="197">
        <f>IF(AZ121=4,G121,0)</f>
        <v>0</v>
      </c>
      <c r="BE121" s="197">
        <f>IF(AZ121=5,G121,0)</f>
        <v>0</v>
      </c>
      <c r="CA121" s="224">
        <v>1</v>
      </c>
      <c r="CB121" s="224">
        <v>1</v>
      </c>
    </row>
    <row r="122" spans="1:15" ht="12.75">
      <c r="A122" s="233"/>
      <c r="B122" s="237"/>
      <c r="C122" s="808" t="s">
        <v>1243</v>
      </c>
      <c r="D122" s="809"/>
      <c r="E122" s="238">
        <v>5.6</v>
      </c>
      <c r="F122" s="239"/>
      <c r="G122" s="240"/>
      <c r="H122" s="241"/>
      <c r="I122" s="235"/>
      <c r="J122" s="242"/>
      <c r="K122" s="235"/>
      <c r="M122" s="236" t="s">
        <v>1243</v>
      </c>
      <c r="O122" s="224"/>
    </row>
    <row r="123" spans="1:80" ht="12.75">
      <c r="A123" s="225">
        <v>47</v>
      </c>
      <c r="B123" s="226" t="s">
        <v>1246</v>
      </c>
      <c r="C123" s="227" t="s">
        <v>1247</v>
      </c>
      <c r="D123" s="228" t="s">
        <v>237</v>
      </c>
      <c r="E123" s="229">
        <v>41.92</v>
      </c>
      <c r="F123" s="229"/>
      <c r="G123" s="230">
        <f>E123*F123</f>
        <v>0</v>
      </c>
      <c r="H123" s="231">
        <v>2E-05</v>
      </c>
      <c r="I123" s="232">
        <f>E123*H123</f>
        <v>0.0008384000000000001</v>
      </c>
      <c r="J123" s="231">
        <v>0</v>
      </c>
      <c r="K123" s="232">
        <f>E123*J123</f>
        <v>0</v>
      </c>
      <c r="O123" s="224">
        <v>2</v>
      </c>
      <c r="AA123" s="197">
        <v>1</v>
      </c>
      <c r="AB123" s="197">
        <v>1</v>
      </c>
      <c r="AC123" s="197">
        <v>1</v>
      </c>
      <c r="AZ123" s="197">
        <v>1</v>
      </c>
      <c r="BA123" s="197">
        <f>IF(AZ123=1,G123,0)</f>
        <v>0</v>
      </c>
      <c r="BB123" s="197">
        <f>IF(AZ123=2,G123,0)</f>
        <v>0</v>
      </c>
      <c r="BC123" s="197">
        <f>IF(AZ123=3,G123,0)</f>
        <v>0</v>
      </c>
      <c r="BD123" s="197">
        <f>IF(AZ123=4,G123,0)</f>
        <v>0</v>
      </c>
      <c r="BE123" s="197">
        <f>IF(AZ123=5,G123,0)</f>
        <v>0</v>
      </c>
      <c r="CA123" s="224">
        <v>1</v>
      </c>
      <c r="CB123" s="224">
        <v>1</v>
      </c>
    </row>
    <row r="124" spans="1:15" ht="12.75">
      <c r="A124" s="233"/>
      <c r="B124" s="237"/>
      <c r="C124" s="808" t="s">
        <v>1248</v>
      </c>
      <c r="D124" s="809"/>
      <c r="E124" s="238">
        <v>41.92</v>
      </c>
      <c r="F124" s="239"/>
      <c r="G124" s="240"/>
      <c r="H124" s="241"/>
      <c r="I124" s="235"/>
      <c r="J124" s="242"/>
      <c r="K124" s="235"/>
      <c r="M124" s="236" t="s">
        <v>1248</v>
      </c>
      <c r="O124" s="224"/>
    </row>
    <row r="125" spans="1:57" ht="12.75">
      <c r="A125" s="243"/>
      <c r="B125" s="244" t="s">
        <v>1971</v>
      </c>
      <c r="C125" s="245" t="s">
        <v>1237</v>
      </c>
      <c r="D125" s="246"/>
      <c r="E125" s="247"/>
      <c r="F125" s="248"/>
      <c r="G125" s="249">
        <f>SUM(G116:G124)</f>
        <v>0</v>
      </c>
      <c r="H125" s="250"/>
      <c r="I125" s="251">
        <f>SUM(I116:I124)</f>
        <v>0.0188144</v>
      </c>
      <c r="J125" s="250"/>
      <c r="K125" s="251">
        <f>SUM(K116:K124)</f>
        <v>0</v>
      </c>
      <c r="O125" s="224">
        <v>4</v>
      </c>
      <c r="BA125" s="252">
        <f>SUM(BA116:BA124)</f>
        <v>0</v>
      </c>
      <c r="BB125" s="252">
        <f>SUM(BB116:BB124)</f>
        <v>0</v>
      </c>
      <c r="BC125" s="252">
        <f>SUM(BC116:BC124)</f>
        <v>0</v>
      </c>
      <c r="BD125" s="252">
        <f>SUM(BD116:BD124)</f>
        <v>0</v>
      </c>
      <c r="BE125" s="252">
        <f>SUM(BE116:BE124)</f>
        <v>0</v>
      </c>
    </row>
    <row r="126" spans="1:15" ht="12.75">
      <c r="A126" s="214" t="s">
        <v>1969</v>
      </c>
      <c r="B126" s="215" t="s">
        <v>1249</v>
      </c>
      <c r="C126" s="216" t="s">
        <v>1250</v>
      </c>
      <c r="D126" s="217"/>
      <c r="E126" s="218"/>
      <c r="F126" s="218"/>
      <c r="G126" s="219"/>
      <c r="H126" s="220"/>
      <c r="I126" s="221"/>
      <c r="J126" s="222"/>
      <c r="K126" s="223"/>
      <c r="O126" s="224">
        <v>1</v>
      </c>
    </row>
    <row r="127" spans="1:80" ht="12.75">
      <c r="A127" s="225">
        <v>48</v>
      </c>
      <c r="B127" s="226" t="s">
        <v>1252</v>
      </c>
      <c r="C127" s="227" t="s">
        <v>1253</v>
      </c>
      <c r="D127" s="228" t="s">
        <v>237</v>
      </c>
      <c r="E127" s="229">
        <v>125.4475</v>
      </c>
      <c r="F127" s="229"/>
      <c r="G127" s="230">
        <f>E127*F127</f>
        <v>0</v>
      </c>
      <c r="H127" s="231">
        <v>0.00158</v>
      </c>
      <c r="I127" s="232">
        <f>E127*H127</f>
        <v>0.19820705000000002</v>
      </c>
      <c r="J127" s="231">
        <v>0</v>
      </c>
      <c r="K127" s="232">
        <f>E127*J127</f>
        <v>0</v>
      </c>
      <c r="O127" s="224">
        <v>2</v>
      </c>
      <c r="AA127" s="197">
        <v>1</v>
      </c>
      <c r="AB127" s="197">
        <v>1</v>
      </c>
      <c r="AC127" s="197">
        <v>1</v>
      </c>
      <c r="AZ127" s="197">
        <v>1</v>
      </c>
      <c r="BA127" s="197">
        <f>IF(AZ127=1,G127,0)</f>
        <v>0</v>
      </c>
      <c r="BB127" s="197">
        <f>IF(AZ127=2,G127,0)</f>
        <v>0</v>
      </c>
      <c r="BC127" s="197">
        <f>IF(AZ127=3,G127,0)</f>
        <v>0</v>
      </c>
      <c r="BD127" s="197">
        <f>IF(AZ127=4,G127,0)</f>
        <v>0</v>
      </c>
      <c r="BE127" s="197">
        <f>IF(AZ127=5,G127,0)</f>
        <v>0</v>
      </c>
      <c r="CA127" s="224">
        <v>1</v>
      </c>
      <c r="CB127" s="224">
        <v>1</v>
      </c>
    </row>
    <row r="128" spans="1:15" ht="33.75">
      <c r="A128" s="233"/>
      <c r="B128" s="237"/>
      <c r="C128" s="808" t="s">
        <v>1254</v>
      </c>
      <c r="D128" s="809"/>
      <c r="E128" s="238">
        <v>57.0975</v>
      </c>
      <c r="F128" s="239"/>
      <c r="G128" s="240"/>
      <c r="H128" s="241"/>
      <c r="I128" s="235"/>
      <c r="J128" s="242"/>
      <c r="K128" s="235"/>
      <c r="M128" s="236" t="s">
        <v>1254</v>
      </c>
      <c r="O128" s="224"/>
    </row>
    <row r="129" spans="1:15" ht="12.75">
      <c r="A129" s="233"/>
      <c r="B129" s="237"/>
      <c r="C129" s="808" t="s">
        <v>1255</v>
      </c>
      <c r="D129" s="809"/>
      <c r="E129" s="238">
        <v>68.35</v>
      </c>
      <c r="F129" s="239"/>
      <c r="G129" s="240"/>
      <c r="H129" s="241"/>
      <c r="I129" s="235"/>
      <c r="J129" s="242"/>
      <c r="K129" s="235"/>
      <c r="M129" s="236" t="s">
        <v>1255</v>
      </c>
      <c r="O129" s="224"/>
    </row>
    <row r="130" spans="1:57" ht="12.75">
      <c r="A130" s="243"/>
      <c r="B130" s="244" t="s">
        <v>1971</v>
      </c>
      <c r="C130" s="245" t="s">
        <v>1251</v>
      </c>
      <c r="D130" s="246"/>
      <c r="E130" s="247"/>
      <c r="F130" s="248"/>
      <c r="G130" s="249">
        <f>SUM(G126:G129)</f>
        <v>0</v>
      </c>
      <c r="H130" s="250"/>
      <c r="I130" s="251">
        <f>SUM(I126:I129)</f>
        <v>0.19820705000000002</v>
      </c>
      <c r="J130" s="250"/>
      <c r="K130" s="251">
        <f>SUM(K126:K129)</f>
        <v>0</v>
      </c>
      <c r="O130" s="224">
        <v>4</v>
      </c>
      <c r="BA130" s="252">
        <f>SUM(BA126:BA129)</f>
        <v>0</v>
      </c>
      <c r="BB130" s="252">
        <f>SUM(BB126:BB129)</f>
        <v>0</v>
      </c>
      <c r="BC130" s="252">
        <f>SUM(BC126:BC129)</f>
        <v>0</v>
      </c>
      <c r="BD130" s="252">
        <f>SUM(BD126:BD129)</f>
        <v>0</v>
      </c>
      <c r="BE130" s="252">
        <f>SUM(BE126:BE129)</f>
        <v>0</v>
      </c>
    </row>
    <row r="131" spans="1:15" ht="12.75">
      <c r="A131" s="214" t="s">
        <v>1969</v>
      </c>
      <c r="B131" s="215" t="s">
        <v>1256</v>
      </c>
      <c r="C131" s="216" t="s">
        <v>1257</v>
      </c>
      <c r="D131" s="217"/>
      <c r="E131" s="218"/>
      <c r="F131" s="218"/>
      <c r="G131" s="219"/>
      <c r="H131" s="220"/>
      <c r="I131" s="221"/>
      <c r="J131" s="222"/>
      <c r="K131" s="223"/>
      <c r="O131" s="224">
        <v>1</v>
      </c>
    </row>
    <row r="132" spans="1:80" ht="12.75">
      <c r="A132" s="225">
        <v>49</v>
      </c>
      <c r="B132" s="226" t="s">
        <v>1259</v>
      </c>
      <c r="C132" s="227" t="s">
        <v>1260</v>
      </c>
      <c r="D132" s="228" t="s">
        <v>237</v>
      </c>
      <c r="E132" s="229">
        <v>287.7225</v>
      </c>
      <c r="F132" s="229"/>
      <c r="G132" s="230">
        <f>E132*F132</f>
        <v>0</v>
      </c>
      <c r="H132" s="231">
        <v>4E-05</v>
      </c>
      <c r="I132" s="232">
        <f>E132*H132</f>
        <v>0.011508900000000002</v>
      </c>
      <c r="J132" s="231">
        <v>0</v>
      </c>
      <c r="K132" s="232">
        <f>E132*J132</f>
        <v>0</v>
      </c>
      <c r="O132" s="224">
        <v>2</v>
      </c>
      <c r="AA132" s="197">
        <v>1</v>
      </c>
      <c r="AB132" s="197">
        <v>1</v>
      </c>
      <c r="AC132" s="197">
        <v>1</v>
      </c>
      <c r="AZ132" s="197">
        <v>1</v>
      </c>
      <c r="BA132" s="197">
        <f>IF(AZ132=1,G132,0)</f>
        <v>0</v>
      </c>
      <c r="BB132" s="197">
        <f>IF(AZ132=2,G132,0)</f>
        <v>0</v>
      </c>
      <c r="BC132" s="197">
        <f>IF(AZ132=3,G132,0)</f>
        <v>0</v>
      </c>
      <c r="BD132" s="197">
        <f>IF(AZ132=4,G132,0)</f>
        <v>0</v>
      </c>
      <c r="BE132" s="197">
        <f>IF(AZ132=5,G132,0)</f>
        <v>0</v>
      </c>
      <c r="CA132" s="224">
        <v>1</v>
      </c>
      <c r="CB132" s="224">
        <v>1</v>
      </c>
    </row>
    <row r="133" spans="1:15" ht="33.75">
      <c r="A133" s="233"/>
      <c r="B133" s="237"/>
      <c r="C133" s="808" t="s">
        <v>1261</v>
      </c>
      <c r="D133" s="809"/>
      <c r="E133" s="238">
        <v>91.6025</v>
      </c>
      <c r="F133" s="239"/>
      <c r="G133" s="240"/>
      <c r="H133" s="241"/>
      <c r="I133" s="235"/>
      <c r="J133" s="242"/>
      <c r="K133" s="235"/>
      <c r="M133" s="236" t="s">
        <v>1261</v>
      </c>
      <c r="O133" s="224"/>
    </row>
    <row r="134" spans="1:15" ht="12.75">
      <c r="A134" s="233"/>
      <c r="B134" s="237"/>
      <c r="C134" s="808" t="s">
        <v>500</v>
      </c>
      <c r="D134" s="809"/>
      <c r="E134" s="238">
        <v>196.12</v>
      </c>
      <c r="F134" s="239"/>
      <c r="G134" s="240"/>
      <c r="H134" s="241"/>
      <c r="I134" s="235"/>
      <c r="J134" s="242"/>
      <c r="K134" s="235"/>
      <c r="M134" s="236" t="s">
        <v>500</v>
      </c>
      <c r="O134" s="224"/>
    </row>
    <row r="135" spans="1:80" ht="22.5">
      <c r="A135" s="225">
        <v>50</v>
      </c>
      <c r="B135" s="226" t="s">
        <v>501</v>
      </c>
      <c r="C135" s="227" t="s">
        <v>502</v>
      </c>
      <c r="D135" s="228" t="s">
        <v>325</v>
      </c>
      <c r="E135" s="229">
        <v>95</v>
      </c>
      <c r="F135" s="229"/>
      <c r="G135" s="230">
        <f>E135*F135</f>
        <v>0</v>
      </c>
      <c r="H135" s="231">
        <v>0</v>
      </c>
      <c r="I135" s="232">
        <f>E135*H135</f>
        <v>0</v>
      </c>
      <c r="J135" s="231">
        <v>0</v>
      </c>
      <c r="K135" s="232">
        <f>E135*J135</f>
        <v>0</v>
      </c>
      <c r="O135" s="224">
        <v>2</v>
      </c>
      <c r="AA135" s="197">
        <v>1</v>
      </c>
      <c r="AB135" s="197">
        <v>1</v>
      </c>
      <c r="AC135" s="197">
        <v>1</v>
      </c>
      <c r="AZ135" s="197">
        <v>1</v>
      </c>
      <c r="BA135" s="197">
        <f>IF(AZ135=1,G135,0)</f>
        <v>0</v>
      </c>
      <c r="BB135" s="197">
        <f>IF(AZ135=2,G135,0)</f>
        <v>0</v>
      </c>
      <c r="BC135" s="197">
        <f>IF(AZ135=3,G135,0)</f>
        <v>0</v>
      </c>
      <c r="BD135" s="197">
        <f>IF(AZ135=4,G135,0)</f>
        <v>0</v>
      </c>
      <c r="BE135" s="197">
        <f>IF(AZ135=5,G135,0)</f>
        <v>0</v>
      </c>
      <c r="CA135" s="224">
        <v>1</v>
      </c>
      <c r="CB135" s="224">
        <v>1</v>
      </c>
    </row>
    <row r="136" spans="1:15" ht="33.75">
      <c r="A136" s="233"/>
      <c r="B136" s="234"/>
      <c r="C136" s="800" t="s">
        <v>503</v>
      </c>
      <c r="D136" s="801"/>
      <c r="E136" s="801"/>
      <c r="F136" s="801"/>
      <c r="G136" s="802"/>
      <c r="I136" s="235"/>
      <c r="K136" s="235"/>
      <c r="L136" s="236" t="s">
        <v>503</v>
      </c>
      <c r="O136" s="224">
        <v>3</v>
      </c>
    </row>
    <row r="137" spans="1:15" ht="12.75">
      <c r="A137" s="233"/>
      <c r="B137" s="237"/>
      <c r="C137" s="808" t="s">
        <v>504</v>
      </c>
      <c r="D137" s="809"/>
      <c r="E137" s="238">
        <v>95</v>
      </c>
      <c r="F137" s="239"/>
      <c r="G137" s="240"/>
      <c r="H137" s="241"/>
      <c r="I137" s="235"/>
      <c r="J137" s="242"/>
      <c r="K137" s="235"/>
      <c r="M137" s="236" t="s">
        <v>504</v>
      </c>
      <c r="O137" s="224"/>
    </row>
    <row r="138" spans="1:80" ht="12.75">
      <c r="A138" s="225">
        <v>51</v>
      </c>
      <c r="B138" s="226" t="s">
        <v>505</v>
      </c>
      <c r="C138" s="227" t="s">
        <v>506</v>
      </c>
      <c r="D138" s="228" t="s">
        <v>325</v>
      </c>
      <c r="E138" s="229">
        <v>1</v>
      </c>
      <c r="F138" s="229"/>
      <c r="G138" s="230">
        <f>E138*F138</f>
        <v>0</v>
      </c>
      <c r="H138" s="231">
        <v>0</v>
      </c>
      <c r="I138" s="232">
        <f>E138*H138</f>
        <v>0</v>
      </c>
      <c r="J138" s="231"/>
      <c r="K138" s="232">
        <f>E138*J138</f>
        <v>0</v>
      </c>
      <c r="O138" s="224">
        <v>2</v>
      </c>
      <c r="AA138" s="197">
        <v>12</v>
      </c>
      <c r="AB138" s="197">
        <v>0</v>
      </c>
      <c r="AC138" s="197">
        <v>186</v>
      </c>
      <c r="AZ138" s="197">
        <v>1</v>
      </c>
      <c r="BA138" s="197">
        <f>IF(AZ138=1,G138,0)</f>
        <v>0</v>
      </c>
      <c r="BB138" s="197">
        <f>IF(AZ138=2,G138,0)</f>
        <v>0</v>
      </c>
      <c r="BC138" s="197">
        <f>IF(AZ138=3,G138,0)</f>
        <v>0</v>
      </c>
      <c r="BD138" s="197">
        <f>IF(AZ138=4,G138,0)</f>
        <v>0</v>
      </c>
      <c r="BE138" s="197">
        <f>IF(AZ138=5,G138,0)</f>
        <v>0</v>
      </c>
      <c r="CA138" s="224">
        <v>12</v>
      </c>
      <c r="CB138" s="224">
        <v>0</v>
      </c>
    </row>
    <row r="139" spans="1:15" ht="12.75">
      <c r="A139" s="233"/>
      <c r="B139" s="237"/>
      <c r="C139" s="808" t="s">
        <v>507</v>
      </c>
      <c r="D139" s="809"/>
      <c r="E139" s="238">
        <v>1</v>
      </c>
      <c r="F139" s="239"/>
      <c r="G139" s="240"/>
      <c r="H139" s="241"/>
      <c r="I139" s="235"/>
      <c r="J139" s="242"/>
      <c r="K139" s="235"/>
      <c r="M139" s="236" t="s">
        <v>507</v>
      </c>
      <c r="O139" s="224"/>
    </row>
    <row r="140" spans="1:80" ht="12.75">
      <c r="A140" s="225">
        <v>52</v>
      </c>
      <c r="B140" s="226" t="s">
        <v>508</v>
      </c>
      <c r="C140" s="227" t="s">
        <v>509</v>
      </c>
      <c r="D140" s="228" t="s">
        <v>325</v>
      </c>
      <c r="E140" s="229">
        <v>1</v>
      </c>
      <c r="F140" s="229"/>
      <c r="G140" s="230">
        <f>E140*F140</f>
        <v>0</v>
      </c>
      <c r="H140" s="231">
        <v>0.024</v>
      </c>
      <c r="I140" s="232">
        <f>E140*H140</f>
        <v>0.024</v>
      </c>
      <c r="J140" s="231"/>
      <c r="K140" s="232">
        <f>E140*J140</f>
        <v>0</v>
      </c>
      <c r="O140" s="224">
        <v>2</v>
      </c>
      <c r="AA140" s="197">
        <v>12</v>
      </c>
      <c r="AB140" s="197">
        <v>0</v>
      </c>
      <c r="AC140" s="197">
        <v>187</v>
      </c>
      <c r="AZ140" s="197">
        <v>1</v>
      </c>
      <c r="BA140" s="197">
        <f>IF(AZ140=1,G140,0)</f>
        <v>0</v>
      </c>
      <c r="BB140" s="197">
        <f>IF(AZ140=2,G140,0)</f>
        <v>0</v>
      </c>
      <c r="BC140" s="197">
        <f>IF(AZ140=3,G140,0)</f>
        <v>0</v>
      </c>
      <c r="BD140" s="197">
        <f>IF(AZ140=4,G140,0)</f>
        <v>0</v>
      </c>
      <c r="BE140" s="197">
        <f>IF(AZ140=5,G140,0)</f>
        <v>0</v>
      </c>
      <c r="CA140" s="224">
        <v>12</v>
      </c>
      <c r="CB140" s="224">
        <v>0</v>
      </c>
    </row>
    <row r="141" spans="1:15" ht="12.75">
      <c r="A141" s="233"/>
      <c r="B141" s="237"/>
      <c r="C141" s="808" t="s">
        <v>507</v>
      </c>
      <c r="D141" s="809"/>
      <c r="E141" s="238">
        <v>1</v>
      </c>
      <c r="F141" s="239"/>
      <c r="G141" s="240"/>
      <c r="H141" s="241"/>
      <c r="I141" s="235"/>
      <c r="J141" s="242"/>
      <c r="K141" s="235"/>
      <c r="M141" s="236" t="s">
        <v>507</v>
      </c>
      <c r="O141" s="224"/>
    </row>
    <row r="142" spans="1:57" ht="12.75">
      <c r="A142" s="243"/>
      <c r="B142" s="244" t="s">
        <v>1971</v>
      </c>
      <c r="C142" s="245" t="s">
        <v>1258</v>
      </c>
      <c r="D142" s="246"/>
      <c r="E142" s="247"/>
      <c r="F142" s="248"/>
      <c r="G142" s="249">
        <f>SUM(G131:G141)</f>
        <v>0</v>
      </c>
      <c r="H142" s="250"/>
      <c r="I142" s="251">
        <f>SUM(I131:I141)</f>
        <v>0.0355089</v>
      </c>
      <c r="J142" s="250"/>
      <c r="K142" s="251">
        <f>SUM(K131:K141)</f>
        <v>0</v>
      </c>
      <c r="O142" s="224">
        <v>4</v>
      </c>
      <c r="BA142" s="252">
        <f>SUM(BA131:BA141)</f>
        <v>0</v>
      </c>
      <c r="BB142" s="252">
        <f>SUM(BB131:BB141)</f>
        <v>0</v>
      </c>
      <c r="BC142" s="252">
        <f>SUM(BC131:BC141)</f>
        <v>0</v>
      </c>
      <c r="BD142" s="252">
        <f>SUM(BD131:BD141)</f>
        <v>0</v>
      </c>
      <c r="BE142" s="252">
        <f>SUM(BE131:BE141)</f>
        <v>0</v>
      </c>
    </row>
    <row r="143" spans="1:15" ht="12.75">
      <c r="A143" s="214" t="s">
        <v>1969</v>
      </c>
      <c r="B143" s="215" t="s">
        <v>510</v>
      </c>
      <c r="C143" s="216" t="s">
        <v>511</v>
      </c>
      <c r="D143" s="217"/>
      <c r="E143" s="218"/>
      <c r="F143" s="218"/>
      <c r="G143" s="219"/>
      <c r="H143" s="220"/>
      <c r="I143" s="221"/>
      <c r="J143" s="222"/>
      <c r="K143" s="223"/>
      <c r="O143" s="224">
        <v>1</v>
      </c>
    </row>
    <row r="144" spans="1:80" ht="12.75">
      <c r="A144" s="225">
        <v>53</v>
      </c>
      <c r="B144" s="226" t="s">
        <v>513</v>
      </c>
      <c r="C144" s="227" t="s">
        <v>514</v>
      </c>
      <c r="D144" s="228" t="s">
        <v>515</v>
      </c>
      <c r="E144" s="229">
        <v>1</v>
      </c>
      <c r="F144" s="229"/>
      <c r="G144" s="230">
        <f>E144*F144</f>
        <v>0</v>
      </c>
      <c r="H144" s="231">
        <v>0</v>
      </c>
      <c r="I144" s="232">
        <f>E144*H144</f>
        <v>0</v>
      </c>
      <c r="J144" s="231">
        <v>-0.01946</v>
      </c>
      <c r="K144" s="232">
        <f>E144*J144</f>
        <v>-0.01946</v>
      </c>
      <c r="O144" s="224">
        <v>2</v>
      </c>
      <c r="AA144" s="197">
        <v>1</v>
      </c>
      <c r="AB144" s="197">
        <v>7</v>
      </c>
      <c r="AC144" s="197">
        <v>7</v>
      </c>
      <c r="AZ144" s="197">
        <v>1</v>
      </c>
      <c r="BA144" s="197">
        <f>IF(AZ144=1,G144,0)</f>
        <v>0</v>
      </c>
      <c r="BB144" s="197">
        <f>IF(AZ144=2,G144,0)</f>
        <v>0</v>
      </c>
      <c r="BC144" s="197">
        <f>IF(AZ144=3,G144,0)</f>
        <v>0</v>
      </c>
      <c r="BD144" s="197">
        <f>IF(AZ144=4,G144,0)</f>
        <v>0</v>
      </c>
      <c r="BE144" s="197">
        <f>IF(AZ144=5,G144,0)</f>
        <v>0</v>
      </c>
      <c r="CA144" s="224">
        <v>1</v>
      </c>
      <c r="CB144" s="224">
        <v>7</v>
      </c>
    </row>
    <row r="145" spans="1:15" ht="12.75">
      <c r="A145" s="233"/>
      <c r="B145" s="237"/>
      <c r="C145" s="808" t="s">
        <v>516</v>
      </c>
      <c r="D145" s="809"/>
      <c r="E145" s="238">
        <v>1</v>
      </c>
      <c r="F145" s="239"/>
      <c r="G145" s="240"/>
      <c r="H145" s="241"/>
      <c r="I145" s="235"/>
      <c r="J145" s="242"/>
      <c r="K145" s="235"/>
      <c r="M145" s="236" t="s">
        <v>516</v>
      </c>
      <c r="O145" s="224"/>
    </row>
    <row r="146" spans="1:80" ht="12.75">
      <c r="A146" s="225">
        <v>54</v>
      </c>
      <c r="B146" s="226" t="s">
        <v>517</v>
      </c>
      <c r="C146" s="227" t="s">
        <v>518</v>
      </c>
      <c r="D146" s="228" t="s">
        <v>515</v>
      </c>
      <c r="E146" s="229">
        <v>2</v>
      </c>
      <c r="F146" s="229"/>
      <c r="G146" s="230">
        <f>E146*F146</f>
        <v>0</v>
      </c>
      <c r="H146" s="231">
        <v>0</v>
      </c>
      <c r="I146" s="232">
        <f>E146*H146</f>
        <v>0</v>
      </c>
      <c r="J146" s="231">
        <v>-0.00156</v>
      </c>
      <c r="K146" s="232">
        <f>E146*J146</f>
        <v>-0.00312</v>
      </c>
      <c r="O146" s="224">
        <v>2</v>
      </c>
      <c r="AA146" s="197">
        <v>1</v>
      </c>
      <c r="AB146" s="197">
        <v>7</v>
      </c>
      <c r="AC146" s="197">
        <v>7</v>
      </c>
      <c r="AZ146" s="197">
        <v>1</v>
      </c>
      <c r="BA146" s="197">
        <f>IF(AZ146=1,G146,0)</f>
        <v>0</v>
      </c>
      <c r="BB146" s="197">
        <f>IF(AZ146=2,G146,0)</f>
        <v>0</v>
      </c>
      <c r="BC146" s="197">
        <f>IF(AZ146=3,G146,0)</f>
        <v>0</v>
      </c>
      <c r="BD146" s="197">
        <f>IF(AZ146=4,G146,0)</f>
        <v>0</v>
      </c>
      <c r="BE146" s="197">
        <f>IF(AZ146=5,G146,0)</f>
        <v>0</v>
      </c>
      <c r="CA146" s="224">
        <v>1</v>
      </c>
      <c r="CB146" s="224">
        <v>7</v>
      </c>
    </row>
    <row r="147" spans="1:15" ht="12.75">
      <c r="A147" s="233"/>
      <c r="B147" s="237"/>
      <c r="C147" s="808" t="s">
        <v>519</v>
      </c>
      <c r="D147" s="809"/>
      <c r="E147" s="238">
        <v>2</v>
      </c>
      <c r="F147" s="239"/>
      <c r="G147" s="240"/>
      <c r="H147" s="241"/>
      <c r="I147" s="235"/>
      <c r="J147" s="242"/>
      <c r="K147" s="235"/>
      <c r="M147" s="236" t="s">
        <v>519</v>
      </c>
      <c r="O147" s="224"/>
    </row>
    <row r="148" spans="1:80" ht="12.75">
      <c r="A148" s="225">
        <v>55</v>
      </c>
      <c r="B148" s="226" t="s">
        <v>520</v>
      </c>
      <c r="C148" s="227" t="s">
        <v>521</v>
      </c>
      <c r="D148" s="228" t="s">
        <v>325</v>
      </c>
      <c r="E148" s="229">
        <v>1</v>
      </c>
      <c r="F148" s="229"/>
      <c r="G148" s="230">
        <f>E148*F148</f>
        <v>0</v>
      </c>
      <c r="H148" s="231">
        <v>0</v>
      </c>
      <c r="I148" s="232">
        <f>E148*H148</f>
        <v>0</v>
      </c>
      <c r="J148" s="231">
        <v>-0.00122</v>
      </c>
      <c r="K148" s="232">
        <f>E148*J148</f>
        <v>-0.00122</v>
      </c>
      <c r="O148" s="224">
        <v>2</v>
      </c>
      <c r="AA148" s="197">
        <v>1</v>
      </c>
      <c r="AB148" s="197">
        <v>0</v>
      </c>
      <c r="AC148" s="197">
        <v>0</v>
      </c>
      <c r="AZ148" s="197">
        <v>1</v>
      </c>
      <c r="BA148" s="197">
        <f>IF(AZ148=1,G148,0)</f>
        <v>0</v>
      </c>
      <c r="BB148" s="197">
        <f>IF(AZ148=2,G148,0)</f>
        <v>0</v>
      </c>
      <c r="BC148" s="197">
        <f>IF(AZ148=3,G148,0)</f>
        <v>0</v>
      </c>
      <c r="BD148" s="197">
        <f>IF(AZ148=4,G148,0)</f>
        <v>0</v>
      </c>
      <c r="BE148" s="197">
        <f>IF(AZ148=5,G148,0)</f>
        <v>0</v>
      </c>
      <c r="CA148" s="224">
        <v>1</v>
      </c>
      <c r="CB148" s="224">
        <v>0</v>
      </c>
    </row>
    <row r="149" spans="1:15" ht="12.75">
      <c r="A149" s="233"/>
      <c r="B149" s="237"/>
      <c r="C149" s="808" t="s">
        <v>1970</v>
      </c>
      <c r="D149" s="809"/>
      <c r="E149" s="238">
        <v>1</v>
      </c>
      <c r="F149" s="239"/>
      <c r="G149" s="240"/>
      <c r="H149" s="241"/>
      <c r="I149" s="235"/>
      <c r="J149" s="242"/>
      <c r="K149" s="235"/>
      <c r="M149" s="236">
        <v>1</v>
      </c>
      <c r="O149" s="224"/>
    </row>
    <row r="150" spans="1:80" ht="12.75">
      <c r="A150" s="225">
        <v>56</v>
      </c>
      <c r="B150" s="226" t="s">
        <v>522</v>
      </c>
      <c r="C150" s="227" t="s">
        <v>523</v>
      </c>
      <c r="D150" s="228" t="s">
        <v>276</v>
      </c>
      <c r="E150" s="229">
        <v>4.5</v>
      </c>
      <c r="F150" s="229"/>
      <c r="G150" s="230">
        <f>E150*F150</f>
        <v>0</v>
      </c>
      <c r="H150" s="231">
        <v>0</v>
      </c>
      <c r="I150" s="232">
        <f>E150*H150</f>
        <v>0</v>
      </c>
      <c r="J150" s="231">
        <v>-0.00135</v>
      </c>
      <c r="K150" s="232">
        <f>E150*J150</f>
        <v>-0.0060750000000000005</v>
      </c>
      <c r="O150" s="224">
        <v>2</v>
      </c>
      <c r="AA150" s="197">
        <v>1</v>
      </c>
      <c r="AB150" s="197">
        <v>7</v>
      </c>
      <c r="AC150" s="197">
        <v>7</v>
      </c>
      <c r="AZ150" s="197">
        <v>1</v>
      </c>
      <c r="BA150" s="197">
        <f>IF(AZ150=1,G150,0)</f>
        <v>0</v>
      </c>
      <c r="BB150" s="197">
        <f>IF(AZ150=2,G150,0)</f>
        <v>0</v>
      </c>
      <c r="BC150" s="197">
        <f>IF(AZ150=3,G150,0)</f>
        <v>0</v>
      </c>
      <c r="BD150" s="197">
        <f>IF(AZ150=4,G150,0)</f>
        <v>0</v>
      </c>
      <c r="BE150" s="197">
        <f>IF(AZ150=5,G150,0)</f>
        <v>0</v>
      </c>
      <c r="CA150" s="224">
        <v>1</v>
      </c>
      <c r="CB150" s="224">
        <v>7</v>
      </c>
    </row>
    <row r="151" spans="1:15" ht="12.75">
      <c r="A151" s="233"/>
      <c r="B151" s="237"/>
      <c r="C151" s="808" t="s">
        <v>524</v>
      </c>
      <c r="D151" s="809"/>
      <c r="E151" s="238">
        <v>4.5</v>
      </c>
      <c r="F151" s="239"/>
      <c r="G151" s="240"/>
      <c r="H151" s="241"/>
      <c r="I151" s="235"/>
      <c r="J151" s="242"/>
      <c r="K151" s="235"/>
      <c r="M151" s="236" t="s">
        <v>524</v>
      </c>
      <c r="O151" s="224"/>
    </row>
    <row r="152" spans="1:80" ht="12.75">
      <c r="A152" s="225">
        <v>57</v>
      </c>
      <c r="B152" s="226" t="s">
        <v>525</v>
      </c>
      <c r="C152" s="227" t="s">
        <v>526</v>
      </c>
      <c r="D152" s="228" t="s">
        <v>237</v>
      </c>
      <c r="E152" s="229">
        <v>26.4</v>
      </c>
      <c r="F152" s="229"/>
      <c r="G152" s="230">
        <f>E152*F152</f>
        <v>0</v>
      </c>
      <c r="H152" s="231">
        <v>0.00067</v>
      </c>
      <c r="I152" s="232">
        <f>E152*H152</f>
        <v>0.017688</v>
      </c>
      <c r="J152" s="231">
        <v>-0.261</v>
      </c>
      <c r="K152" s="232">
        <f>E152*J152</f>
        <v>-6.8904</v>
      </c>
      <c r="O152" s="224">
        <v>2</v>
      </c>
      <c r="AA152" s="197">
        <v>1</v>
      </c>
      <c r="AB152" s="197">
        <v>1</v>
      </c>
      <c r="AC152" s="197">
        <v>1</v>
      </c>
      <c r="AZ152" s="197">
        <v>1</v>
      </c>
      <c r="BA152" s="197">
        <f>IF(AZ152=1,G152,0)</f>
        <v>0</v>
      </c>
      <c r="BB152" s="197">
        <f>IF(AZ152=2,G152,0)</f>
        <v>0</v>
      </c>
      <c r="BC152" s="197">
        <f>IF(AZ152=3,G152,0)</f>
        <v>0</v>
      </c>
      <c r="BD152" s="197">
        <f>IF(AZ152=4,G152,0)</f>
        <v>0</v>
      </c>
      <c r="BE152" s="197">
        <f>IF(AZ152=5,G152,0)</f>
        <v>0</v>
      </c>
      <c r="CA152" s="224">
        <v>1</v>
      </c>
      <c r="CB152" s="224">
        <v>1</v>
      </c>
    </row>
    <row r="153" spans="1:15" ht="12.75">
      <c r="A153" s="233"/>
      <c r="B153" s="237"/>
      <c r="C153" s="808" t="s">
        <v>527</v>
      </c>
      <c r="D153" s="809"/>
      <c r="E153" s="238">
        <v>26.4</v>
      </c>
      <c r="F153" s="239"/>
      <c r="G153" s="240"/>
      <c r="H153" s="241"/>
      <c r="I153" s="235"/>
      <c r="J153" s="242"/>
      <c r="K153" s="235"/>
      <c r="M153" s="236" t="s">
        <v>527</v>
      </c>
      <c r="O153" s="224"/>
    </row>
    <row r="154" spans="1:80" ht="12.75">
      <c r="A154" s="225">
        <v>58</v>
      </c>
      <c r="B154" s="226" t="s">
        <v>528</v>
      </c>
      <c r="C154" s="227" t="s">
        <v>529</v>
      </c>
      <c r="D154" s="228" t="s">
        <v>237</v>
      </c>
      <c r="E154" s="229">
        <v>12.2513</v>
      </c>
      <c r="F154" s="229"/>
      <c r="G154" s="230">
        <f>E154*F154</f>
        <v>0</v>
      </c>
      <c r="H154" s="231">
        <v>0.00067</v>
      </c>
      <c r="I154" s="232">
        <f>E154*H154</f>
        <v>0.008208371</v>
      </c>
      <c r="J154" s="231">
        <v>-0.082</v>
      </c>
      <c r="K154" s="232">
        <f>E154*J154</f>
        <v>-1.0046066</v>
      </c>
      <c r="O154" s="224">
        <v>2</v>
      </c>
      <c r="AA154" s="197">
        <v>1</v>
      </c>
      <c r="AB154" s="197">
        <v>1</v>
      </c>
      <c r="AC154" s="197">
        <v>1</v>
      </c>
      <c r="AZ154" s="197">
        <v>1</v>
      </c>
      <c r="BA154" s="197">
        <f>IF(AZ154=1,G154,0)</f>
        <v>0</v>
      </c>
      <c r="BB154" s="197">
        <f>IF(AZ154=2,G154,0)</f>
        <v>0</v>
      </c>
      <c r="BC154" s="197">
        <f>IF(AZ154=3,G154,0)</f>
        <v>0</v>
      </c>
      <c r="BD154" s="197">
        <f>IF(AZ154=4,G154,0)</f>
        <v>0</v>
      </c>
      <c r="BE154" s="197">
        <f>IF(AZ154=5,G154,0)</f>
        <v>0</v>
      </c>
      <c r="CA154" s="224">
        <v>1</v>
      </c>
      <c r="CB154" s="224">
        <v>1</v>
      </c>
    </row>
    <row r="155" spans="1:15" ht="12.75">
      <c r="A155" s="233"/>
      <c r="B155" s="237"/>
      <c r="C155" s="808" t="s">
        <v>530</v>
      </c>
      <c r="D155" s="809"/>
      <c r="E155" s="238">
        <v>12.2513</v>
      </c>
      <c r="F155" s="239"/>
      <c r="G155" s="240"/>
      <c r="H155" s="241"/>
      <c r="I155" s="235"/>
      <c r="J155" s="242"/>
      <c r="K155" s="235"/>
      <c r="M155" s="236" t="s">
        <v>530</v>
      </c>
      <c r="O155" s="224"/>
    </row>
    <row r="156" spans="1:80" ht="12.75">
      <c r="A156" s="225">
        <v>59</v>
      </c>
      <c r="B156" s="226" t="s">
        <v>531</v>
      </c>
      <c r="C156" s="227" t="s">
        <v>532</v>
      </c>
      <c r="D156" s="228" t="s">
        <v>237</v>
      </c>
      <c r="E156" s="229">
        <v>68.3175</v>
      </c>
      <c r="F156" s="229"/>
      <c r="G156" s="230">
        <f>E156*F156</f>
        <v>0</v>
      </c>
      <c r="H156" s="231">
        <v>0.00033</v>
      </c>
      <c r="I156" s="232">
        <f>E156*H156</f>
        <v>0.022544775</v>
      </c>
      <c r="J156" s="231">
        <v>-0.01068</v>
      </c>
      <c r="K156" s="232">
        <f>E156*J156</f>
        <v>-0.7296309</v>
      </c>
      <c r="O156" s="224">
        <v>2</v>
      </c>
      <c r="AA156" s="197">
        <v>1</v>
      </c>
      <c r="AB156" s="197">
        <v>1</v>
      </c>
      <c r="AC156" s="197">
        <v>1</v>
      </c>
      <c r="AZ156" s="197">
        <v>1</v>
      </c>
      <c r="BA156" s="197">
        <f>IF(AZ156=1,G156,0)</f>
        <v>0</v>
      </c>
      <c r="BB156" s="197">
        <f>IF(AZ156=2,G156,0)</f>
        <v>0</v>
      </c>
      <c r="BC156" s="197">
        <f>IF(AZ156=3,G156,0)</f>
        <v>0</v>
      </c>
      <c r="BD156" s="197">
        <f>IF(AZ156=4,G156,0)</f>
        <v>0</v>
      </c>
      <c r="BE156" s="197">
        <f>IF(AZ156=5,G156,0)</f>
        <v>0</v>
      </c>
      <c r="CA156" s="224">
        <v>1</v>
      </c>
      <c r="CB156" s="224">
        <v>1</v>
      </c>
    </row>
    <row r="157" spans="1:15" ht="12.75">
      <c r="A157" s="233"/>
      <c r="B157" s="237"/>
      <c r="C157" s="808" t="s">
        <v>533</v>
      </c>
      <c r="D157" s="809"/>
      <c r="E157" s="238">
        <v>51.92</v>
      </c>
      <c r="F157" s="239"/>
      <c r="G157" s="240"/>
      <c r="H157" s="241"/>
      <c r="I157" s="235"/>
      <c r="J157" s="242"/>
      <c r="K157" s="235"/>
      <c r="M157" s="236" t="s">
        <v>533</v>
      </c>
      <c r="O157" s="224"/>
    </row>
    <row r="158" spans="1:15" ht="12.75">
      <c r="A158" s="233"/>
      <c r="B158" s="237"/>
      <c r="C158" s="808" t="s">
        <v>534</v>
      </c>
      <c r="D158" s="809"/>
      <c r="E158" s="238">
        <v>16.3975</v>
      </c>
      <c r="F158" s="239"/>
      <c r="G158" s="240"/>
      <c r="H158" s="241"/>
      <c r="I158" s="235"/>
      <c r="J158" s="242"/>
      <c r="K158" s="235"/>
      <c r="M158" s="236" t="s">
        <v>534</v>
      </c>
      <c r="O158" s="224"/>
    </row>
    <row r="159" spans="1:80" ht="12.75">
      <c r="A159" s="225">
        <v>60</v>
      </c>
      <c r="B159" s="226" t="s">
        <v>535</v>
      </c>
      <c r="C159" s="227" t="s">
        <v>536</v>
      </c>
      <c r="D159" s="228" t="s">
        <v>230</v>
      </c>
      <c r="E159" s="229">
        <v>1.0904</v>
      </c>
      <c r="F159" s="229"/>
      <c r="G159" s="230">
        <f>E159*F159</f>
        <v>0</v>
      </c>
      <c r="H159" s="231">
        <v>0</v>
      </c>
      <c r="I159" s="232">
        <f>E159*H159</f>
        <v>0</v>
      </c>
      <c r="J159" s="231">
        <v>-2.2</v>
      </c>
      <c r="K159" s="232">
        <f>E159*J159</f>
        <v>-2.39888</v>
      </c>
      <c r="O159" s="224">
        <v>2</v>
      </c>
      <c r="AA159" s="197">
        <v>1</v>
      </c>
      <c r="AB159" s="197">
        <v>1</v>
      </c>
      <c r="AC159" s="197">
        <v>1</v>
      </c>
      <c r="AZ159" s="197">
        <v>1</v>
      </c>
      <c r="BA159" s="197">
        <f>IF(AZ159=1,G159,0)</f>
        <v>0</v>
      </c>
      <c r="BB159" s="197">
        <f>IF(AZ159=2,G159,0)</f>
        <v>0</v>
      </c>
      <c r="BC159" s="197">
        <f>IF(AZ159=3,G159,0)</f>
        <v>0</v>
      </c>
      <c r="BD159" s="197">
        <f>IF(AZ159=4,G159,0)</f>
        <v>0</v>
      </c>
      <c r="BE159" s="197">
        <f>IF(AZ159=5,G159,0)</f>
        <v>0</v>
      </c>
      <c r="CA159" s="224">
        <v>1</v>
      </c>
      <c r="CB159" s="224">
        <v>1</v>
      </c>
    </row>
    <row r="160" spans="1:15" ht="12.75">
      <c r="A160" s="233"/>
      <c r="B160" s="237"/>
      <c r="C160" s="808" t="s">
        <v>537</v>
      </c>
      <c r="D160" s="809"/>
      <c r="E160" s="238">
        <v>1.0904</v>
      </c>
      <c r="F160" s="239"/>
      <c r="G160" s="240"/>
      <c r="H160" s="241"/>
      <c r="I160" s="235"/>
      <c r="J160" s="242"/>
      <c r="K160" s="235"/>
      <c r="M160" s="236" t="s">
        <v>537</v>
      </c>
      <c r="O160" s="224"/>
    </row>
    <row r="161" spans="1:80" ht="12.75">
      <c r="A161" s="225">
        <v>61</v>
      </c>
      <c r="B161" s="226" t="s">
        <v>538</v>
      </c>
      <c r="C161" s="227" t="s">
        <v>539</v>
      </c>
      <c r="D161" s="228" t="s">
        <v>230</v>
      </c>
      <c r="E161" s="229">
        <v>1.094</v>
      </c>
      <c r="F161" s="229"/>
      <c r="G161" s="230">
        <f>E161*F161</f>
        <v>0</v>
      </c>
      <c r="H161" s="231">
        <v>0</v>
      </c>
      <c r="I161" s="232">
        <f>E161*H161</f>
        <v>0</v>
      </c>
      <c r="J161" s="231">
        <v>0</v>
      </c>
      <c r="K161" s="232">
        <f>E161*J161</f>
        <v>0</v>
      </c>
      <c r="O161" s="224">
        <v>2</v>
      </c>
      <c r="AA161" s="197">
        <v>1</v>
      </c>
      <c r="AB161" s="197">
        <v>1</v>
      </c>
      <c r="AC161" s="197">
        <v>1</v>
      </c>
      <c r="AZ161" s="197">
        <v>1</v>
      </c>
      <c r="BA161" s="197">
        <f>IF(AZ161=1,G161,0)</f>
        <v>0</v>
      </c>
      <c r="BB161" s="197">
        <f>IF(AZ161=2,G161,0)</f>
        <v>0</v>
      </c>
      <c r="BC161" s="197">
        <f>IF(AZ161=3,G161,0)</f>
        <v>0</v>
      </c>
      <c r="BD161" s="197">
        <f>IF(AZ161=4,G161,0)</f>
        <v>0</v>
      </c>
      <c r="BE161" s="197">
        <f>IF(AZ161=5,G161,0)</f>
        <v>0</v>
      </c>
      <c r="CA161" s="224">
        <v>1</v>
      </c>
      <c r="CB161" s="224">
        <v>1</v>
      </c>
    </row>
    <row r="162" spans="1:15" ht="12.75">
      <c r="A162" s="233"/>
      <c r="B162" s="237"/>
      <c r="C162" s="808" t="s">
        <v>540</v>
      </c>
      <c r="D162" s="809"/>
      <c r="E162" s="238">
        <v>1.094</v>
      </c>
      <c r="F162" s="239"/>
      <c r="G162" s="240"/>
      <c r="H162" s="241"/>
      <c r="I162" s="235"/>
      <c r="J162" s="242"/>
      <c r="K162" s="235"/>
      <c r="M162" s="263">
        <v>1094</v>
      </c>
      <c r="O162" s="224"/>
    </row>
    <row r="163" spans="1:80" ht="12.75">
      <c r="A163" s="225">
        <v>62</v>
      </c>
      <c r="B163" s="226" t="s">
        <v>541</v>
      </c>
      <c r="C163" s="227" t="s">
        <v>542</v>
      </c>
      <c r="D163" s="228" t="s">
        <v>237</v>
      </c>
      <c r="E163" s="229">
        <v>26.3975</v>
      </c>
      <c r="F163" s="229"/>
      <c r="G163" s="230">
        <f>E163*F163</f>
        <v>0</v>
      </c>
      <c r="H163" s="231">
        <v>0</v>
      </c>
      <c r="I163" s="232">
        <f>E163*H163</f>
        <v>0</v>
      </c>
      <c r="J163" s="231">
        <v>-0.02</v>
      </c>
      <c r="K163" s="232">
        <f>E163*J163</f>
        <v>-0.52795</v>
      </c>
      <c r="O163" s="224">
        <v>2</v>
      </c>
      <c r="AA163" s="197">
        <v>1</v>
      </c>
      <c r="AB163" s="197">
        <v>1</v>
      </c>
      <c r="AC163" s="197">
        <v>1</v>
      </c>
      <c r="AZ163" s="197">
        <v>1</v>
      </c>
      <c r="BA163" s="197">
        <f>IF(AZ163=1,G163,0)</f>
        <v>0</v>
      </c>
      <c r="BB163" s="197">
        <f>IF(AZ163=2,G163,0)</f>
        <v>0</v>
      </c>
      <c r="BC163" s="197">
        <f>IF(AZ163=3,G163,0)</f>
        <v>0</v>
      </c>
      <c r="BD163" s="197">
        <f>IF(AZ163=4,G163,0)</f>
        <v>0</v>
      </c>
      <c r="BE163" s="197">
        <f>IF(AZ163=5,G163,0)</f>
        <v>0</v>
      </c>
      <c r="CA163" s="224">
        <v>1</v>
      </c>
      <c r="CB163" s="224">
        <v>1</v>
      </c>
    </row>
    <row r="164" spans="1:15" ht="12.75">
      <c r="A164" s="233"/>
      <c r="B164" s="237"/>
      <c r="C164" s="808" t="s">
        <v>543</v>
      </c>
      <c r="D164" s="809"/>
      <c r="E164" s="238">
        <v>26.3975</v>
      </c>
      <c r="F164" s="239"/>
      <c r="G164" s="240"/>
      <c r="H164" s="241"/>
      <c r="I164" s="235"/>
      <c r="J164" s="242"/>
      <c r="K164" s="235"/>
      <c r="M164" s="236" t="s">
        <v>543</v>
      </c>
      <c r="O164" s="224"/>
    </row>
    <row r="165" spans="1:80" ht="12.75">
      <c r="A165" s="225">
        <v>63</v>
      </c>
      <c r="B165" s="226" t="s">
        <v>544</v>
      </c>
      <c r="C165" s="227" t="s">
        <v>545</v>
      </c>
      <c r="D165" s="228" t="s">
        <v>230</v>
      </c>
      <c r="E165" s="229">
        <v>1.2019</v>
      </c>
      <c r="F165" s="229"/>
      <c r="G165" s="230">
        <f>E165*F165</f>
        <v>0</v>
      </c>
      <c r="H165" s="231">
        <v>0</v>
      </c>
      <c r="I165" s="232">
        <f>E165*H165</f>
        <v>0</v>
      </c>
      <c r="J165" s="231">
        <v>-1.4</v>
      </c>
      <c r="K165" s="232">
        <f>E165*J165</f>
        <v>-1.6826599999999998</v>
      </c>
      <c r="O165" s="224">
        <v>2</v>
      </c>
      <c r="AA165" s="197">
        <v>1</v>
      </c>
      <c r="AB165" s="197">
        <v>1</v>
      </c>
      <c r="AC165" s="197">
        <v>1</v>
      </c>
      <c r="AZ165" s="197">
        <v>1</v>
      </c>
      <c r="BA165" s="197">
        <f>IF(AZ165=1,G165,0)</f>
        <v>0</v>
      </c>
      <c r="BB165" s="197">
        <f>IF(AZ165=2,G165,0)</f>
        <v>0</v>
      </c>
      <c r="BC165" s="197">
        <f>IF(AZ165=3,G165,0)</f>
        <v>0</v>
      </c>
      <c r="BD165" s="197">
        <f>IF(AZ165=4,G165,0)</f>
        <v>0</v>
      </c>
      <c r="BE165" s="197">
        <f>IF(AZ165=5,G165,0)</f>
        <v>0</v>
      </c>
      <c r="CA165" s="224">
        <v>1</v>
      </c>
      <c r="CB165" s="224">
        <v>1</v>
      </c>
    </row>
    <row r="166" spans="1:15" ht="12.75">
      <c r="A166" s="233"/>
      <c r="B166" s="237"/>
      <c r="C166" s="808" t="s">
        <v>546</v>
      </c>
      <c r="D166" s="809"/>
      <c r="E166" s="238">
        <v>1.2019</v>
      </c>
      <c r="F166" s="239"/>
      <c r="G166" s="240"/>
      <c r="H166" s="241"/>
      <c r="I166" s="235"/>
      <c r="J166" s="242"/>
      <c r="K166" s="235"/>
      <c r="M166" s="236" t="s">
        <v>546</v>
      </c>
      <c r="O166" s="224"/>
    </row>
    <row r="167" spans="1:80" ht="12.75">
      <c r="A167" s="225">
        <v>64</v>
      </c>
      <c r="B167" s="226" t="s">
        <v>547</v>
      </c>
      <c r="C167" s="227" t="s">
        <v>548</v>
      </c>
      <c r="D167" s="228" t="s">
        <v>325</v>
      </c>
      <c r="E167" s="229">
        <v>15</v>
      </c>
      <c r="F167" s="229"/>
      <c r="G167" s="230">
        <f>E167*F167</f>
        <v>0</v>
      </c>
      <c r="H167" s="231">
        <v>0</v>
      </c>
      <c r="I167" s="232">
        <f>E167*H167</f>
        <v>0</v>
      </c>
      <c r="J167" s="231">
        <v>-0.08</v>
      </c>
      <c r="K167" s="232">
        <f>E167*J167</f>
        <v>-1.2</v>
      </c>
      <c r="O167" s="224">
        <v>2</v>
      </c>
      <c r="AA167" s="197">
        <v>1</v>
      </c>
      <c r="AB167" s="197">
        <v>1</v>
      </c>
      <c r="AC167" s="197">
        <v>1</v>
      </c>
      <c r="AZ167" s="197">
        <v>1</v>
      </c>
      <c r="BA167" s="197">
        <f>IF(AZ167=1,G167,0)</f>
        <v>0</v>
      </c>
      <c r="BB167" s="197">
        <f>IF(AZ167=2,G167,0)</f>
        <v>0</v>
      </c>
      <c r="BC167" s="197">
        <f>IF(AZ167=3,G167,0)</f>
        <v>0</v>
      </c>
      <c r="BD167" s="197">
        <f>IF(AZ167=4,G167,0)</f>
        <v>0</v>
      </c>
      <c r="BE167" s="197">
        <f>IF(AZ167=5,G167,0)</f>
        <v>0</v>
      </c>
      <c r="CA167" s="224">
        <v>1</v>
      </c>
      <c r="CB167" s="224">
        <v>1</v>
      </c>
    </row>
    <row r="168" spans="1:15" ht="12.75">
      <c r="A168" s="233"/>
      <c r="B168" s="237"/>
      <c r="C168" s="808" t="s">
        <v>549</v>
      </c>
      <c r="D168" s="809"/>
      <c r="E168" s="238">
        <v>15</v>
      </c>
      <c r="F168" s="239"/>
      <c r="G168" s="240"/>
      <c r="H168" s="241"/>
      <c r="I168" s="235"/>
      <c r="J168" s="242"/>
      <c r="K168" s="235"/>
      <c r="M168" s="236" t="s">
        <v>549</v>
      </c>
      <c r="O168" s="224"/>
    </row>
    <row r="169" spans="1:80" ht="12.75">
      <c r="A169" s="225">
        <v>65</v>
      </c>
      <c r="B169" s="226" t="s">
        <v>550</v>
      </c>
      <c r="C169" s="227" t="s">
        <v>551</v>
      </c>
      <c r="D169" s="228" t="s">
        <v>325</v>
      </c>
      <c r="E169" s="229">
        <v>16</v>
      </c>
      <c r="F169" s="229"/>
      <c r="G169" s="230">
        <f>E169*F169</f>
        <v>0</v>
      </c>
      <c r="H169" s="231">
        <v>0</v>
      </c>
      <c r="I169" s="232">
        <f>E169*H169</f>
        <v>0</v>
      </c>
      <c r="J169" s="231">
        <v>0</v>
      </c>
      <c r="K169" s="232">
        <f>E169*J169</f>
        <v>0</v>
      </c>
      <c r="O169" s="224">
        <v>2</v>
      </c>
      <c r="AA169" s="197">
        <v>1</v>
      </c>
      <c r="AB169" s="197">
        <v>1</v>
      </c>
      <c r="AC169" s="197">
        <v>1</v>
      </c>
      <c r="AZ169" s="197">
        <v>1</v>
      </c>
      <c r="BA169" s="197">
        <f>IF(AZ169=1,G169,0)</f>
        <v>0</v>
      </c>
      <c r="BB169" s="197">
        <f>IF(AZ169=2,G169,0)</f>
        <v>0</v>
      </c>
      <c r="BC169" s="197">
        <f>IF(AZ169=3,G169,0)</f>
        <v>0</v>
      </c>
      <c r="BD169" s="197">
        <f>IF(AZ169=4,G169,0)</f>
        <v>0</v>
      </c>
      <c r="BE169" s="197">
        <f>IF(AZ169=5,G169,0)</f>
        <v>0</v>
      </c>
      <c r="CA169" s="224">
        <v>1</v>
      </c>
      <c r="CB169" s="224">
        <v>1</v>
      </c>
    </row>
    <row r="170" spans="1:15" ht="12.75">
      <c r="A170" s="233"/>
      <c r="B170" s="237"/>
      <c r="C170" s="808" t="s">
        <v>552</v>
      </c>
      <c r="D170" s="809"/>
      <c r="E170" s="238">
        <v>16</v>
      </c>
      <c r="F170" s="239"/>
      <c r="G170" s="240"/>
      <c r="H170" s="241"/>
      <c r="I170" s="235"/>
      <c r="J170" s="242"/>
      <c r="K170" s="235"/>
      <c r="M170" s="236" t="s">
        <v>552</v>
      </c>
      <c r="O170" s="224"/>
    </row>
    <row r="171" spans="1:80" ht="12.75">
      <c r="A171" s="225">
        <v>66</v>
      </c>
      <c r="B171" s="226" t="s">
        <v>553</v>
      </c>
      <c r="C171" s="227" t="s">
        <v>554</v>
      </c>
      <c r="D171" s="228" t="s">
        <v>325</v>
      </c>
      <c r="E171" s="229">
        <v>8</v>
      </c>
      <c r="F171" s="229"/>
      <c r="G171" s="230">
        <f>E171*F171</f>
        <v>0</v>
      </c>
      <c r="H171" s="231">
        <v>0</v>
      </c>
      <c r="I171" s="232">
        <f>E171*H171</f>
        <v>0</v>
      </c>
      <c r="J171" s="231">
        <v>0</v>
      </c>
      <c r="K171" s="232">
        <f>E171*J171</f>
        <v>0</v>
      </c>
      <c r="O171" s="224">
        <v>2</v>
      </c>
      <c r="AA171" s="197">
        <v>1</v>
      </c>
      <c r="AB171" s="197">
        <v>1</v>
      </c>
      <c r="AC171" s="197">
        <v>1</v>
      </c>
      <c r="AZ171" s="197">
        <v>1</v>
      </c>
      <c r="BA171" s="197">
        <f>IF(AZ171=1,G171,0)</f>
        <v>0</v>
      </c>
      <c r="BB171" s="197">
        <f>IF(AZ171=2,G171,0)</f>
        <v>0</v>
      </c>
      <c r="BC171" s="197">
        <f>IF(AZ171=3,G171,0)</f>
        <v>0</v>
      </c>
      <c r="BD171" s="197">
        <f>IF(AZ171=4,G171,0)</f>
        <v>0</v>
      </c>
      <c r="BE171" s="197">
        <f>IF(AZ171=5,G171,0)</f>
        <v>0</v>
      </c>
      <c r="CA171" s="224">
        <v>1</v>
      </c>
      <c r="CB171" s="224">
        <v>1</v>
      </c>
    </row>
    <row r="172" spans="1:15" ht="12.75">
      <c r="A172" s="233"/>
      <c r="B172" s="237"/>
      <c r="C172" s="808" t="s">
        <v>555</v>
      </c>
      <c r="D172" s="809"/>
      <c r="E172" s="238">
        <v>8</v>
      </c>
      <c r="F172" s="239"/>
      <c r="G172" s="240"/>
      <c r="H172" s="241"/>
      <c r="I172" s="235"/>
      <c r="J172" s="242"/>
      <c r="K172" s="235"/>
      <c r="M172" s="236" t="s">
        <v>555</v>
      </c>
      <c r="O172" s="224"/>
    </row>
    <row r="173" spans="1:80" ht="12.75">
      <c r="A173" s="225">
        <v>67</v>
      </c>
      <c r="B173" s="226" t="s">
        <v>556</v>
      </c>
      <c r="C173" s="227" t="s">
        <v>557</v>
      </c>
      <c r="D173" s="228" t="s">
        <v>237</v>
      </c>
      <c r="E173" s="229">
        <v>6.3</v>
      </c>
      <c r="F173" s="229"/>
      <c r="G173" s="230">
        <f>E173*F173</f>
        <v>0</v>
      </c>
      <c r="H173" s="231">
        <v>0.00069</v>
      </c>
      <c r="I173" s="232">
        <f>E173*H173</f>
        <v>0.004346999999999999</v>
      </c>
      <c r="J173" s="231">
        <v>-0.053</v>
      </c>
      <c r="K173" s="232">
        <f>E173*J173</f>
        <v>-0.3339</v>
      </c>
      <c r="O173" s="224">
        <v>2</v>
      </c>
      <c r="AA173" s="197">
        <v>1</v>
      </c>
      <c r="AB173" s="197">
        <v>1</v>
      </c>
      <c r="AC173" s="197">
        <v>1</v>
      </c>
      <c r="AZ173" s="197">
        <v>1</v>
      </c>
      <c r="BA173" s="197">
        <f>IF(AZ173=1,G173,0)</f>
        <v>0</v>
      </c>
      <c r="BB173" s="197">
        <f>IF(AZ173=2,G173,0)</f>
        <v>0</v>
      </c>
      <c r="BC173" s="197">
        <f>IF(AZ173=3,G173,0)</f>
        <v>0</v>
      </c>
      <c r="BD173" s="197">
        <f>IF(AZ173=4,G173,0)</f>
        <v>0</v>
      </c>
      <c r="BE173" s="197">
        <f>IF(AZ173=5,G173,0)</f>
        <v>0</v>
      </c>
      <c r="CA173" s="224">
        <v>1</v>
      </c>
      <c r="CB173" s="224">
        <v>1</v>
      </c>
    </row>
    <row r="174" spans="1:15" ht="12.75">
      <c r="A174" s="233"/>
      <c r="B174" s="237"/>
      <c r="C174" s="808" t="s">
        <v>558</v>
      </c>
      <c r="D174" s="809"/>
      <c r="E174" s="238">
        <v>6.3</v>
      </c>
      <c r="F174" s="239"/>
      <c r="G174" s="240"/>
      <c r="H174" s="241"/>
      <c r="I174" s="235"/>
      <c r="J174" s="242"/>
      <c r="K174" s="235"/>
      <c r="M174" s="236" t="s">
        <v>558</v>
      </c>
      <c r="O174" s="224"/>
    </row>
    <row r="175" spans="1:80" ht="12.75">
      <c r="A175" s="225">
        <v>68</v>
      </c>
      <c r="B175" s="226" t="s">
        <v>559</v>
      </c>
      <c r="C175" s="227" t="s">
        <v>560</v>
      </c>
      <c r="D175" s="228" t="s">
        <v>237</v>
      </c>
      <c r="E175" s="229">
        <v>9.2</v>
      </c>
      <c r="F175" s="229"/>
      <c r="G175" s="230">
        <f>E175*F175</f>
        <v>0</v>
      </c>
      <c r="H175" s="231">
        <v>0.00117</v>
      </c>
      <c r="I175" s="232">
        <f>E175*H175</f>
        <v>0.010764</v>
      </c>
      <c r="J175" s="231">
        <v>-0.076</v>
      </c>
      <c r="K175" s="232">
        <f>E175*J175</f>
        <v>-0.6991999999999999</v>
      </c>
      <c r="O175" s="224">
        <v>2</v>
      </c>
      <c r="AA175" s="197">
        <v>1</v>
      </c>
      <c r="AB175" s="197">
        <v>1</v>
      </c>
      <c r="AC175" s="197">
        <v>1</v>
      </c>
      <c r="AZ175" s="197">
        <v>1</v>
      </c>
      <c r="BA175" s="197">
        <f>IF(AZ175=1,G175,0)</f>
        <v>0</v>
      </c>
      <c r="BB175" s="197">
        <f>IF(AZ175=2,G175,0)</f>
        <v>0</v>
      </c>
      <c r="BC175" s="197">
        <f>IF(AZ175=3,G175,0)</f>
        <v>0</v>
      </c>
      <c r="BD175" s="197">
        <f>IF(AZ175=4,G175,0)</f>
        <v>0</v>
      </c>
      <c r="BE175" s="197">
        <f>IF(AZ175=5,G175,0)</f>
        <v>0</v>
      </c>
      <c r="CA175" s="224">
        <v>1</v>
      </c>
      <c r="CB175" s="224">
        <v>1</v>
      </c>
    </row>
    <row r="176" spans="1:15" ht="12.75">
      <c r="A176" s="233"/>
      <c r="B176" s="237"/>
      <c r="C176" s="808" t="s">
        <v>561</v>
      </c>
      <c r="D176" s="809"/>
      <c r="E176" s="238">
        <v>9.2</v>
      </c>
      <c r="F176" s="239"/>
      <c r="G176" s="240"/>
      <c r="H176" s="241"/>
      <c r="I176" s="235"/>
      <c r="J176" s="242"/>
      <c r="K176" s="235"/>
      <c r="M176" s="236" t="s">
        <v>561</v>
      </c>
      <c r="O176" s="224"/>
    </row>
    <row r="177" spans="1:80" ht="12.75">
      <c r="A177" s="225">
        <v>69</v>
      </c>
      <c r="B177" s="226" t="s">
        <v>562</v>
      </c>
      <c r="C177" s="227" t="s">
        <v>563</v>
      </c>
      <c r="D177" s="228" t="s">
        <v>237</v>
      </c>
      <c r="E177" s="229">
        <v>14.8</v>
      </c>
      <c r="F177" s="229"/>
      <c r="G177" s="230">
        <f>E177*F177</f>
        <v>0</v>
      </c>
      <c r="H177" s="231">
        <v>0.001</v>
      </c>
      <c r="I177" s="232">
        <f>E177*H177</f>
        <v>0.0148</v>
      </c>
      <c r="J177" s="231">
        <v>-0.063</v>
      </c>
      <c r="K177" s="232">
        <f>E177*J177</f>
        <v>-0.9324</v>
      </c>
      <c r="O177" s="224">
        <v>2</v>
      </c>
      <c r="AA177" s="197">
        <v>1</v>
      </c>
      <c r="AB177" s="197">
        <v>1</v>
      </c>
      <c r="AC177" s="197">
        <v>1</v>
      </c>
      <c r="AZ177" s="197">
        <v>1</v>
      </c>
      <c r="BA177" s="197">
        <f>IF(AZ177=1,G177,0)</f>
        <v>0</v>
      </c>
      <c r="BB177" s="197">
        <f>IF(AZ177=2,G177,0)</f>
        <v>0</v>
      </c>
      <c r="BC177" s="197">
        <f>IF(AZ177=3,G177,0)</f>
        <v>0</v>
      </c>
      <c r="BD177" s="197">
        <f>IF(AZ177=4,G177,0)</f>
        <v>0</v>
      </c>
      <c r="BE177" s="197">
        <f>IF(AZ177=5,G177,0)</f>
        <v>0</v>
      </c>
      <c r="CA177" s="224">
        <v>1</v>
      </c>
      <c r="CB177" s="224">
        <v>1</v>
      </c>
    </row>
    <row r="178" spans="1:15" ht="12.75">
      <c r="A178" s="233"/>
      <c r="B178" s="237"/>
      <c r="C178" s="808" t="s">
        <v>564</v>
      </c>
      <c r="D178" s="809"/>
      <c r="E178" s="238">
        <v>14.8</v>
      </c>
      <c r="F178" s="239"/>
      <c r="G178" s="240"/>
      <c r="H178" s="241"/>
      <c r="I178" s="235"/>
      <c r="J178" s="242"/>
      <c r="K178" s="235"/>
      <c r="M178" s="236" t="s">
        <v>564</v>
      </c>
      <c r="O178" s="224"/>
    </row>
    <row r="179" spans="1:80" ht="12.75">
      <c r="A179" s="225">
        <v>70</v>
      </c>
      <c r="B179" s="226" t="s">
        <v>565</v>
      </c>
      <c r="C179" s="227" t="s">
        <v>566</v>
      </c>
      <c r="D179" s="228" t="s">
        <v>276</v>
      </c>
      <c r="E179" s="229">
        <v>4.5</v>
      </c>
      <c r="F179" s="229"/>
      <c r="G179" s="230">
        <f>E179*F179</f>
        <v>0</v>
      </c>
      <c r="H179" s="231">
        <v>0</v>
      </c>
      <c r="I179" s="232">
        <f>E179*H179</f>
        <v>0</v>
      </c>
      <c r="J179" s="231">
        <v>-0.01188</v>
      </c>
      <c r="K179" s="232">
        <f>E179*J179</f>
        <v>-0.05346</v>
      </c>
      <c r="O179" s="224">
        <v>2</v>
      </c>
      <c r="AA179" s="197">
        <v>1</v>
      </c>
      <c r="AB179" s="197">
        <v>1</v>
      </c>
      <c r="AC179" s="197">
        <v>1</v>
      </c>
      <c r="AZ179" s="197">
        <v>1</v>
      </c>
      <c r="BA179" s="197">
        <f>IF(AZ179=1,G179,0)</f>
        <v>0</v>
      </c>
      <c r="BB179" s="197">
        <f>IF(AZ179=2,G179,0)</f>
        <v>0</v>
      </c>
      <c r="BC179" s="197">
        <f>IF(AZ179=3,G179,0)</f>
        <v>0</v>
      </c>
      <c r="BD179" s="197">
        <f>IF(AZ179=4,G179,0)</f>
        <v>0</v>
      </c>
      <c r="BE179" s="197">
        <f>IF(AZ179=5,G179,0)</f>
        <v>0</v>
      </c>
      <c r="CA179" s="224">
        <v>1</v>
      </c>
      <c r="CB179" s="224">
        <v>1</v>
      </c>
    </row>
    <row r="180" spans="1:15" ht="12.75">
      <c r="A180" s="233"/>
      <c r="B180" s="237"/>
      <c r="C180" s="808" t="s">
        <v>524</v>
      </c>
      <c r="D180" s="809"/>
      <c r="E180" s="238">
        <v>4.5</v>
      </c>
      <c r="F180" s="239"/>
      <c r="G180" s="240"/>
      <c r="H180" s="241"/>
      <c r="I180" s="235"/>
      <c r="J180" s="242"/>
      <c r="K180" s="235"/>
      <c r="M180" s="236" t="s">
        <v>524</v>
      </c>
      <c r="O180" s="224"/>
    </row>
    <row r="181" spans="1:80" ht="12.75">
      <c r="A181" s="225">
        <v>71</v>
      </c>
      <c r="B181" s="226" t="s">
        <v>567</v>
      </c>
      <c r="C181" s="227" t="s">
        <v>568</v>
      </c>
      <c r="D181" s="228" t="s">
        <v>230</v>
      </c>
      <c r="E181" s="229">
        <v>1.6875</v>
      </c>
      <c r="F181" s="229"/>
      <c r="G181" s="230">
        <f>E181*F181</f>
        <v>0</v>
      </c>
      <c r="H181" s="231">
        <v>0.00182</v>
      </c>
      <c r="I181" s="232">
        <f>E181*H181</f>
        <v>0.00307125</v>
      </c>
      <c r="J181" s="231">
        <v>-1.8</v>
      </c>
      <c r="K181" s="232">
        <f>E181*J181</f>
        <v>-3.0375</v>
      </c>
      <c r="O181" s="224">
        <v>2</v>
      </c>
      <c r="AA181" s="197">
        <v>1</v>
      </c>
      <c r="AB181" s="197">
        <v>1</v>
      </c>
      <c r="AC181" s="197">
        <v>1</v>
      </c>
      <c r="AZ181" s="197">
        <v>1</v>
      </c>
      <c r="BA181" s="197">
        <f>IF(AZ181=1,G181,0)</f>
        <v>0</v>
      </c>
      <c r="BB181" s="197">
        <f>IF(AZ181=2,G181,0)</f>
        <v>0</v>
      </c>
      <c r="BC181" s="197">
        <f>IF(AZ181=3,G181,0)</f>
        <v>0</v>
      </c>
      <c r="BD181" s="197">
        <f>IF(AZ181=4,G181,0)</f>
        <v>0</v>
      </c>
      <c r="BE181" s="197">
        <f>IF(AZ181=5,G181,0)</f>
        <v>0</v>
      </c>
      <c r="CA181" s="224">
        <v>1</v>
      </c>
      <c r="CB181" s="224">
        <v>1</v>
      </c>
    </row>
    <row r="182" spans="1:15" ht="12.75">
      <c r="A182" s="233"/>
      <c r="B182" s="237"/>
      <c r="C182" s="808" t="s">
        <v>569</v>
      </c>
      <c r="D182" s="809"/>
      <c r="E182" s="238">
        <v>1.6875</v>
      </c>
      <c r="F182" s="239"/>
      <c r="G182" s="240"/>
      <c r="H182" s="241"/>
      <c r="I182" s="235"/>
      <c r="J182" s="242"/>
      <c r="K182" s="235"/>
      <c r="M182" s="236" t="s">
        <v>569</v>
      </c>
      <c r="O182" s="224"/>
    </row>
    <row r="183" spans="1:80" ht="12.75">
      <c r="A183" s="225">
        <v>72</v>
      </c>
      <c r="B183" s="226" t="s">
        <v>570</v>
      </c>
      <c r="C183" s="227" t="s">
        <v>571</v>
      </c>
      <c r="D183" s="228" t="s">
        <v>237</v>
      </c>
      <c r="E183" s="229">
        <v>1.917</v>
      </c>
      <c r="F183" s="229"/>
      <c r="G183" s="230">
        <f>E183*F183</f>
        <v>0</v>
      </c>
      <c r="H183" s="231">
        <v>0.00054</v>
      </c>
      <c r="I183" s="232">
        <f>E183*H183</f>
        <v>0.0010351800000000001</v>
      </c>
      <c r="J183" s="231">
        <v>-0.27</v>
      </c>
      <c r="K183" s="232">
        <f>E183*J183</f>
        <v>-0.51759</v>
      </c>
      <c r="O183" s="224">
        <v>2</v>
      </c>
      <c r="AA183" s="197">
        <v>1</v>
      </c>
      <c r="AB183" s="197">
        <v>1</v>
      </c>
      <c r="AC183" s="197">
        <v>1</v>
      </c>
      <c r="AZ183" s="197">
        <v>1</v>
      </c>
      <c r="BA183" s="197">
        <f>IF(AZ183=1,G183,0)</f>
        <v>0</v>
      </c>
      <c r="BB183" s="197">
        <f>IF(AZ183=2,G183,0)</f>
        <v>0</v>
      </c>
      <c r="BC183" s="197">
        <f>IF(AZ183=3,G183,0)</f>
        <v>0</v>
      </c>
      <c r="BD183" s="197">
        <f>IF(AZ183=4,G183,0)</f>
        <v>0</v>
      </c>
      <c r="BE183" s="197">
        <f>IF(AZ183=5,G183,0)</f>
        <v>0</v>
      </c>
      <c r="CA183" s="224">
        <v>1</v>
      </c>
      <c r="CB183" s="224">
        <v>1</v>
      </c>
    </row>
    <row r="184" spans="1:15" ht="12.75">
      <c r="A184" s="233"/>
      <c r="B184" s="237"/>
      <c r="C184" s="808" t="s">
        <v>572</v>
      </c>
      <c r="D184" s="809"/>
      <c r="E184" s="238">
        <v>1.917</v>
      </c>
      <c r="F184" s="239"/>
      <c r="G184" s="240"/>
      <c r="H184" s="241"/>
      <c r="I184" s="235"/>
      <c r="J184" s="242"/>
      <c r="K184" s="235"/>
      <c r="M184" s="236" t="s">
        <v>572</v>
      </c>
      <c r="O184" s="224"/>
    </row>
    <row r="185" spans="1:80" ht="12.75">
      <c r="A185" s="225">
        <v>73</v>
      </c>
      <c r="B185" s="226" t="s">
        <v>1503</v>
      </c>
      <c r="C185" s="227" t="s">
        <v>1504</v>
      </c>
      <c r="D185" s="228" t="s">
        <v>230</v>
      </c>
      <c r="E185" s="229">
        <v>1.0642</v>
      </c>
      <c r="F185" s="229"/>
      <c r="G185" s="230">
        <f>E185*F185</f>
        <v>0</v>
      </c>
      <c r="H185" s="231">
        <v>0.00182</v>
      </c>
      <c r="I185" s="232">
        <f>E185*H185</f>
        <v>0.001936844</v>
      </c>
      <c r="J185" s="231">
        <v>-1.8</v>
      </c>
      <c r="K185" s="232">
        <f>E185*J185</f>
        <v>-1.9155600000000002</v>
      </c>
      <c r="O185" s="224">
        <v>2</v>
      </c>
      <c r="AA185" s="197">
        <v>1</v>
      </c>
      <c r="AB185" s="197">
        <v>1</v>
      </c>
      <c r="AC185" s="197">
        <v>1</v>
      </c>
      <c r="AZ185" s="197">
        <v>1</v>
      </c>
      <c r="BA185" s="197">
        <f>IF(AZ185=1,G185,0)</f>
        <v>0</v>
      </c>
      <c r="BB185" s="197">
        <f>IF(AZ185=2,G185,0)</f>
        <v>0</v>
      </c>
      <c r="BC185" s="197">
        <f>IF(AZ185=3,G185,0)</f>
        <v>0</v>
      </c>
      <c r="BD185" s="197">
        <f>IF(AZ185=4,G185,0)</f>
        <v>0</v>
      </c>
      <c r="BE185" s="197">
        <f>IF(AZ185=5,G185,0)</f>
        <v>0</v>
      </c>
      <c r="CA185" s="224">
        <v>1</v>
      </c>
      <c r="CB185" s="224">
        <v>1</v>
      </c>
    </row>
    <row r="186" spans="1:15" ht="12.75">
      <c r="A186" s="233"/>
      <c r="B186" s="237"/>
      <c r="C186" s="808" t="s">
        <v>750</v>
      </c>
      <c r="D186" s="809"/>
      <c r="E186" s="238">
        <v>1.0642</v>
      </c>
      <c r="F186" s="239"/>
      <c r="G186" s="240"/>
      <c r="H186" s="241"/>
      <c r="I186" s="235"/>
      <c r="J186" s="242"/>
      <c r="K186" s="235"/>
      <c r="M186" s="236" t="s">
        <v>750</v>
      </c>
      <c r="O186" s="224"/>
    </row>
    <row r="187" spans="1:80" ht="12.75">
      <c r="A187" s="225">
        <v>74</v>
      </c>
      <c r="B187" s="226" t="s">
        <v>751</v>
      </c>
      <c r="C187" s="227" t="s">
        <v>752</v>
      </c>
      <c r="D187" s="228" t="s">
        <v>276</v>
      </c>
      <c r="E187" s="229">
        <v>15.4</v>
      </c>
      <c r="F187" s="229"/>
      <c r="G187" s="230">
        <f>E187*F187</f>
        <v>0</v>
      </c>
      <c r="H187" s="231">
        <v>0</v>
      </c>
      <c r="I187" s="232">
        <f>E187*H187</f>
        <v>0</v>
      </c>
      <c r="J187" s="231">
        <v>-0.009</v>
      </c>
      <c r="K187" s="232">
        <f>E187*J187</f>
        <v>-0.1386</v>
      </c>
      <c r="O187" s="224">
        <v>2</v>
      </c>
      <c r="AA187" s="197">
        <v>1</v>
      </c>
      <c r="AB187" s="197">
        <v>1</v>
      </c>
      <c r="AC187" s="197">
        <v>1</v>
      </c>
      <c r="AZ187" s="197">
        <v>1</v>
      </c>
      <c r="BA187" s="197">
        <f>IF(AZ187=1,G187,0)</f>
        <v>0</v>
      </c>
      <c r="BB187" s="197">
        <f>IF(AZ187=2,G187,0)</f>
        <v>0</v>
      </c>
      <c r="BC187" s="197">
        <f>IF(AZ187=3,G187,0)</f>
        <v>0</v>
      </c>
      <c r="BD187" s="197">
        <f>IF(AZ187=4,G187,0)</f>
        <v>0</v>
      </c>
      <c r="BE187" s="197">
        <f>IF(AZ187=5,G187,0)</f>
        <v>0</v>
      </c>
      <c r="CA187" s="224">
        <v>1</v>
      </c>
      <c r="CB187" s="224">
        <v>1</v>
      </c>
    </row>
    <row r="188" spans="1:15" ht="12.75">
      <c r="A188" s="233"/>
      <c r="B188" s="237"/>
      <c r="C188" s="808" t="s">
        <v>280</v>
      </c>
      <c r="D188" s="809"/>
      <c r="E188" s="238">
        <v>15.4</v>
      </c>
      <c r="F188" s="239"/>
      <c r="G188" s="240"/>
      <c r="H188" s="241"/>
      <c r="I188" s="235"/>
      <c r="J188" s="242"/>
      <c r="K188" s="235"/>
      <c r="M188" s="236" t="s">
        <v>280</v>
      </c>
      <c r="O188" s="224"/>
    </row>
    <row r="189" spans="1:80" ht="12.75">
      <c r="A189" s="225">
        <v>75</v>
      </c>
      <c r="B189" s="226" t="s">
        <v>753</v>
      </c>
      <c r="C189" s="227" t="s">
        <v>754</v>
      </c>
      <c r="D189" s="228" t="s">
        <v>276</v>
      </c>
      <c r="E189" s="229">
        <v>155</v>
      </c>
      <c r="F189" s="229"/>
      <c r="G189" s="230">
        <f>E189*F189</f>
        <v>0</v>
      </c>
      <c r="H189" s="231">
        <v>0.00049</v>
      </c>
      <c r="I189" s="232">
        <f>E189*H189</f>
        <v>0.07595</v>
      </c>
      <c r="J189" s="231">
        <v>-0.002</v>
      </c>
      <c r="K189" s="232">
        <f>E189*J189</f>
        <v>-0.31</v>
      </c>
      <c r="O189" s="224">
        <v>2</v>
      </c>
      <c r="AA189" s="197">
        <v>1</v>
      </c>
      <c r="AB189" s="197">
        <v>1</v>
      </c>
      <c r="AC189" s="197">
        <v>1</v>
      </c>
      <c r="AZ189" s="197">
        <v>1</v>
      </c>
      <c r="BA189" s="197">
        <f>IF(AZ189=1,G189,0)</f>
        <v>0</v>
      </c>
      <c r="BB189" s="197">
        <f>IF(AZ189=2,G189,0)</f>
        <v>0</v>
      </c>
      <c r="BC189" s="197">
        <f>IF(AZ189=3,G189,0)</f>
        <v>0</v>
      </c>
      <c r="BD189" s="197">
        <f>IF(AZ189=4,G189,0)</f>
        <v>0</v>
      </c>
      <c r="BE189" s="197">
        <f>IF(AZ189=5,G189,0)</f>
        <v>0</v>
      </c>
      <c r="CA189" s="224">
        <v>1</v>
      </c>
      <c r="CB189" s="224">
        <v>1</v>
      </c>
    </row>
    <row r="190" spans="1:15" ht="12.75">
      <c r="A190" s="233"/>
      <c r="B190" s="237"/>
      <c r="C190" s="808" t="s">
        <v>755</v>
      </c>
      <c r="D190" s="809"/>
      <c r="E190" s="238">
        <v>155</v>
      </c>
      <c r="F190" s="239"/>
      <c r="G190" s="240"/>
      <c r="H190" s="241"/>
      <c r="I190" s="235"/>
      <c r="J190" s="242"/>
      <c r="K190" s="235"/>
      <c r="M190" s="236" t="s">
        <v>755</v>
      </c>
      <c r="O190" s="224"/>
    </row>
    <row r="191" spans="1:80" ht="12.75">
      <c r="A191" s="225">
        <v>76</v>
      </c>
      <c r="B191" s="226" t="s">
        <v>756</v>
      </c>
      <c r="C191" s="227" t="s">
        <v>757</v>
      </c>
      <c r="D191" s="228" t="s">
        <v>276</v>
      </c>
      <c r="E191" s="229">
        <v>80</v>
      </c>
      <c r="F191" s="229"/>
      <c r="G191" s="230">
        <f>E191*F191</f>
        <v>0</v>
      </c>
      <c r="H191" s="231">
        <v>0.00049</v>
      </c>
      <c r="I191" s="232">
        <f>E191*H191</f>
        <v>0.0392</v>
      </c>
      <c r="J191" s="231">
        <v>-0.006</v>
      </c>
      <c r="K191" s="232">
        <f>E191*J191</f>
        <v>-0.48</v>
      </c>
      <c r="O191" s="224">
        <v>2</v>
      </c>
      <c r="AA191" s="197">
        <v>1</v>
      </c>
      <c r="AB191" s="197">
        <v>1</v>
      </c>
      <c r="AC191" s="197">
        <v>1</v>
      </c>
      <c r="AZ191" s="197">
        <v>1</v>
      </c>
      <c r="BA191" s="197">
        <f>IF(AZ191=1,G191,0)</f>
        <v>0</v>
      </c>
      <c r="BB191" s="197">
        <f>IF(AZ191=2,G191,0)</f>
        <v>0</v>
      </c>
      <c r="BC191" s="197">
        <f>IF(AZ191=3,G191,0)</f>
        <v>0</v>
      </c>
      <c r="BD191" s="197">
        <f>IF(AZ191=4,G191,0)</f>
        <v>0</v>
      </c>
      <c r="BE191" s="197">
        <f>IF(AZ191=5,G191,0)</f>
        <v>0</v>
      </c>
      <c r="CA191" s="224">
        <v>1</v>
      </c>
      <c r="CB191" s="224">
        <v>1</v>
      </c>
    </row>
    <row r="192" spans="1:15" ht="12.75">
      <c r="A192" s="233"/>
      <c r="B192" s="237"/>
      <c r="C192" s="808" t="s">
        <v>758</v>
      </c>
      <c r="D192" s="809"/>
      <c r="E192" s="238">
        <v>80</v>
      </c>
      <c r="F192" s="239"/>
      <c r="G192" s="240"/>
      <c r="H192" s="241"/>
      <c r="I192" s="235"/>
      <c r="J192" s="242"/>
      <c r="K192" s="235"/>
      <c r="M192" s="236" t="s">
        <v>758</v>
      </c>
      <c r="O192" s="224"/>
    </row>
    <row r="193" spans="1:80" ht="12.75">
      <c r="A193" s="225">
        <v>77</v>
      </c>
      <c r="B193" s="226" t="s">
        <v>759</v>
      </c>
      <c r="C193" s="227" t="s">
        <v>760</v>
      </c>
      <c r="D193" s="228" t="s">
        <v>276</v>
      </c>
      <c r="E193" s="229">
        <v>45</v>
      </c>
      <c r="F193" s="229"/>
      <c r="G193" s="230">
        <f>E193*F193</f>
        <v>0</v>
      </c>
      <c r="H193" s="231">
        <v>0.00049</v>
      </c>
      <c r="I193" s="232">
        <f>E193*H193</f>
        <v>0.02205</v>
      </c>
      <c r="J193" s="231">
        <v>-0.018</v>
      </c>
      <c r="K193" s="232">
        <f>E193*J193</f>
        <v>-0.8099999999999999</v>
      </c>
      <c r="O193" s="224">
        <v>2</v>
      </c>
      <c r="AA193" s="197">
        <v>1</v>
      </c>
      <c r="AB193" s="197">
        <v>1</v>
      </c>
      <c r="AC193" s="197">
        <v>1</v>
      </c>
      <c r="AZ193" s="197">
        <v>1</v>
      </c>
      <c r="BA193" s="197">
        <f>IF(AZ193=1,G193,0)</f>
        <v>0</v>
      </c>
      <c r="BB193" s="197">
        <f>IF(AZ193=2,G193,0)</f>
        <v>0</v>
      </c>
      <c r="BC193" s="197">
        <f>IF(AZ193=3,G193,0)</f>
        <v>0</v>
      </c>
      <c r="BD193" s="197">
        <f>IF(AZ193=4,G193,0)</f>
        <v>0</v>
      </c>
      <c r="BE193" s="197">
        <f>IF(AZ193=5,G193,0)</f>
        <v>0</v>
      </c>
      <c r="CA193" s="224">
        <v>1</v>
      </c>
      <c r="CB193" s="224">
        <v>1</v>
      </c>
    </row>
    <row r="194" spans="1:15" ht="12.75">
      <c r="A194" s="233"/>
      <c r="B194" s="237"/>
      <c r="C194" s="808" t="s">
        <v>761</v>
      </c>
      <c r="D194" s="809"/>
      <c r="E194" s="238">
        <v>45</v>
      </c>
      <c r="F194" s="239"/>
      <c r="G194" s="240"/>
      <c r="H194" s="241"/>
      <c r="I194" s="235"/>
      <c r="J194" s="242"/>
      <c r="K194" s="235"/>
      <c r="M194" s="236" t="s">
        <v>761</v>
      </c>
      <c r="O194" s="224"/>
    </row>
    <row r="195" spans="1:80" ht="12.75">
      <c r="A195" s="225">
        <v>78</v>
      </c>
      <c r="B195" s="226" t="s">
        <v>762</v>
      </c>
      <c r="C195" s="227" t="s">
        <v>763</v>
      </c>
      <c r="D195" s="228" t="s">
        <v>276</v>
      </c>
      <c r="E195" s="229">
        <v>4.6</v>
      </c>
      <c r="F195" s="229"/>
      <c r="G195" s="230">
        <f>E195*F195</f>
        <v>0</v>
      </c>
      <c r="H195" s="231">
        <v>0.00049</v>
      </c>
      <c r="I195" s="232">
        <f>E195*H195</f>
        <v>0.002254</v>
      </c>
      <c r="J195" s="231">
        <v>-0.04</v>
      </c>
      <c r="K195" s="232">
        <f>E195*J195</f>
        <v>-0.184</v>
      </c>
      <c r="O195" s="224">
        <v>2</v>
      </c>
      <c r="AA195" s="197">
        <v>1</v>
      </c>
      <c r="AB195" s="197">
        <v>1</v>
      </c>
      <c r="AC195" s="197">
        <v>1</v>
      </c>
      <c r="AZ195" s="197">
        <v>1</v>
      </c>
      <c r="BA195" s="197">
        <f>IF(AZ195=1,G195,0)</f>
        <v>0</v>
      </c>
      <c r="BB195" s="197">
        <f>IF(AZ195=2,G195,0)</f>
        <v>0</v>
      </c>
      <c r="BC195" s="197">
        <f>IF(AZ195=3,G195,0)</f>
        <v>0</v>
      </c>
      <c r="BD195" s="197">
        <f>IF(AZ195=4,G195,0)</f>
        <v>0</v>
      </c>
      <c r="BE195" s="197">
        <f>IF(AZ195=5,G195,0)</f>
        <v>0</v>
      </c>
      <c r="CA195" s="224">
        <v>1</v>
      </c>
      <c r="CB195" s="224">
        <v>1</v>
      </c>
    </row>
    <row r="196" spans="1:15" ht="12.75">
      <c r="A196" s="233"/>
      <c r="B196" s="237"/>
      <c r="C196" s="808" t="s">
        <v>764</v>
      </c>
      <c r="D196" s="809"/>
      <c r="E196" s="238">
        <v>4.6</v>
      </c>
      <c r="F196" s="239"/>
      <c r="G196" s="240"/>
      <c r="H196" s="241"/>
      <c r="I196" s="235"/>
      <c r="J196" s="242"/>
      <c r="K196" s="235"/>
      <c r="M196" s="236" t="s">
        <v>764</v>
      </c>
      <c r="O196" s="224"/>
    </row>
    <row r="197" spans="1:80" ht="12.75">
      <c r="A197" s="225">
        <v>79</v>
      </c>
      <c r="B197" s="226" t="s">
        <v>765</v>
      </c>
      <c r="C197" s="227" t="s">
        <v>766</v>
      </c>
      <c r="D197" s="228" t="s">
        <v>237</v>
      </c>
      <c r="E197" s="229">
        <v>9.91</v>
      </c>
      <c r="F197" s="229"/>
      <c r="G197" s="230">
        <f>E197*F197</f>
        <v>0</v>
      </c>
      <c r="H197" s="231">
        <v>0</v>
      </c>
      <c r="I197" s="232">
        <f>E197*H197</f>
        <v>0</v>
      </c>
      <c r="J197" s="231">
        <v>-0.02</v>
      </c>
      <c r="K197" s="232">
        <f>E197*J197</f>
        <v>-0.19820000000000002</v>
      </c>
      <c r="O197" s="224">
        <v>2</v>
      </c>
      <c r="AA197" s="197">
        <v>1</v>
      </c>
      <c r="AB197" s="197">
        <v>1</v>
      </c>
      <c r="AC197" s="197">
        <v>1</v>
      </c>
      <c r="AZ197" s="197">
        <v>1</v>
      </c>
      <c r="BA197" s="197">
        <f>IF(AZ197=1,G197,0)</f>
        <v>0</v>
      </c>
      <c r="BB197" s="197">
        <f>IF(AZ197=2,G197,0)</f>
        <v>0</v>
      </c>
      <c r="BC197" s="197">
        <f>IF(AZ197=3,G197,0)</f>
        <v>0</v>
      </c>
      <c r="BD197" s="197">
        <f>IF(AZ197=4,G197,0)</f>
        <v>0</v>
      </c>
      <c r="BE197" s="197">
        <f>IF(AZ197=5,G197,0)</f>
        <v>0</v>
      </c>
      <c r="CA197" s="224">
        <v>1</v>
      </c>
      <c r="CB197" s="224">
        <v>1</v>
      </c>
    </row>
    <row r="198" spans="1:15" ht="12.75">
      <c r="A198" s="233"/>
      <c r="B198" s="237"/>
      <c r="C198" s="808" t="s">
        <v>767</v>
      </c>
      <c r="D198" s="809"/>
      <c r="E198" s="238">
        <v>9.91</v>
      </c>
      <c r="F198" s="239"/>
      <c r="G198" s="240"/>
      <c r="H198" s="241"/>
      <c r="I198" s="235"/>
      <c r="J198" s="242"/>
      <c r="K198" s="235"/>
      <c r="M198" s="236" t="s">
        <v>767</v>
      </c>
      <c r="O198" s="224"/>
    </row>
    <row r="199" spans="1:80" ht="12.75">
      <c r="A199" s="225">
        <v>80</v>
      </c>
      <c r="B199" s="226" t="s">
        <v>768</v>
      </c>
      <c r="C199" s="227" t="s">
        <v>769</v>
      </c>
      <c r="D199" s="228" t="s">
        <v>237</v>
      </c>
      <c r="E199" s="229">
        <v>180.941</v>
      </c>
      <c r="F199" s="229"/>
      <c r="G199" s="230">
        <f>E199*F199</f>
        <v>0</v>
      </c>
      <c r="H199" s="231">
        <v>0</v>
      </c>
      <c r="I199" s="232">
        <f>E199*H199</f>
        <v>0</v>
      </c>
      <c r="J199" s="231">
        <v>-0.01</v>
      </c>
      <c r="K199" s="232">
        <f>E199*J199</f>
        <v>-1.80941</v>
      </c>
      <c r="O199" s="224">
        <v>2</v>
      </c>
      <c r="AA199" s="197">
        <v>1</v>
      </c>
      <c r="AB199" s="197">
        <v>1</v>
      </c>
      <c r="AC199" s="197">
        <v>1</v>
      </c>
      <c r="AZ199" s="197">
        <v>1</v>
      </c>
      <c r="BA199" s="197">
        <f>IF(AZ199=1,G199,0)</f>
        <v>0</v>
      </c>
      <c r="BB199" s="197">
        <f>IF(AZ199=2,G199,0)</f>
        <v>0</v>
      </c>
      <c r="BC199" s="197">
        <f>IF(AZ199=3,G199,0)</f>
        <v>0</v>
      </c>
      <c r="BD199" s="197">
        <f>IF(AZ199=4,G199,0)</f>
        <v>0</v>
      </c>
      <c r="BE199" s="197">
        <f>IF(AZ199=5,G199,0)</f>
        <v>0</v>
      </c>
      <c r="CA199" s="224">
        <v>1</v>
      </c>
      <c r="CB199" s="224">
        <v>1</v>
      </c>
    </row>
    <row r="200" spans="1:15" ht="12.75">
      <c r="A200" s="233"/>
      <c r="B200" s="237"/>
      <c r="C200" s="808" t="s">
        <v>770</v>
      </c>
      <c r="D200" s="809"/>
      <c r="E200" s="238">
        <v>180.941</v>
      </c>
      <c r="F200" s="239"/>
      <c r="G200" s="240"/>
      <c r="H200" s="241"/>
      <c r="I200" s="235"/>
      <c r="J200" s="242"/>
      <c r="K200" s="235"/>
      <c r="M200" s="236" t="s">
        <v>770</v>
      </c>
      <c r="O200" s="224"/>
    </row>
    <row r="201" spans="1:80" ht="12.75">
      <c r="A201" s="225">
        <v>81</v>
      </c>
      <c r="B201" s="226" t="s">
        <v>771</v>
      </c>
      <c r="C201" s="227" t="s">
        <v>772</v>
      </c>
      <c r="D201" s="228" t="s">
        <v>237</v>
      </c>
      <c r="E201" s="229">
        <v>77.656</v>
      </c>
      <c r="F201" s="229"/>
      <c r="G201" s="230">
        <f>E201*F201</f>
        <v>0</v>
      </c>
      <c r="H201" s="231">
        <v>0</v>
      </c>
      <c r="I201" s="232">
        <f>E201*H201</f>
        <v>0</v>
      </c>
      <c r="J201" s="231">
        <v>-0.02</v>
      </c>
      <c r="K201" s="232">
        <f>E201*J201</f>
        <v>-1.55312</v>
      </c>
      <c r="O201" s="224">
        <v>2</v>
      </c>
      <c r="AA201" s="197">
        <v>1</v>
      </c>
      <c r="AB201" s="197">
        <v>1</v>
      </c>
      <c r="AC201" s="197">
        <v>1</v>
      </c>
      <c r="AZ201" s="197">
        <v>1</v>
      </c>
      <c r="BA201" s="197">
        <f>IF(AZ201=1,G201,0)</f>
        <v>0</v>
      </c>
      <c r="BB201" s="197">
        <f>IF(AZ201=2,G201,0)</f>
        <v>0</v>
      </c>
      <c r="BC201" s="197">
        <f>IF(AZ201=3,G201,0)</f>
        <v>0</v>
      </c>
      <c r="BD201" s="197">
        <f>IF(AZ201=4,G201,0)</f>
        <v>0</v>
      </c>
      <c r="BE201" s="197">
        <f>IF(AZ201=5,G201,0)</f>
        <v>0</v>
      </c>
      <c r="CA201" s="224">
        <v>1</v>
      </c>
      <c r="CB201" s="224">
        <v>1</v>
      </c>
    </row>
    <row r="202" spans="1:15" ht="12.75">
      <c r="A202" s="233"/>
      <c r="B202" s="237"/>
      <c r="C202" s="808" t="s">
        <v>773</v>
      </c>
      <c r="D202" s="809"/>
      <c r="E202" s="238">
        <v>77.656</v>
      </c>
      <c r="F202" s="239"/>
      <c r="G202" s="240"/>
      <c r="H202" s="241"/>
      <c r="I202" s="235"/>
      <c r="J202" s="242"/>
      <c r="K202" s="235"/>
      <c r="M202" s="236" t="s">
        <v>773</v>
      </c>
      <c r="O202" s="224"/>
    </row>
    <row r="203" spans="1:80" ht="12.75">
      <c r="A203" s="225">
        <v>82</v>
      </c>
      <c r="B203" s="226" t="s">
        <v>774</v>
      </c>
      <c r="C203" s="227" t="s">
        <v>775</v>
      </c>
      <c r="D203" s="228" t="s">
        <v>237</v>
      </c>
      <c r="E203" s="229">
        <v>28.375</v>
      </c>
      <c r="F203" s="229"/>
      <c r="G203" s="230">
        <f>E203*F203</f>
        <v>0</v>
      </c>
      <c r="H203" s="231">
        <v>0</v>
      </c>
      <c r="I203" s="232">
        <f>E203*H203</f>
        <v>0</v>
      </c>
      <c r="J203" s="231">
        <v>-0.046</v>
      </c>
      <c r="K203" s="232">
        <f>E203*J203</f>
        <v>-1.30525</v>
      </c>
      <c r="O203" s="224">
        <v>2</v>
      </c>
      <c r="AA203" s="197">
        <v>1</v>
      </c>
      <c r="AB203" s="197">
        <v>1</v>
      </c>
      <c r="AC203" s="197">
        <v>1</v>
      </c>
      <c r="AZ203" s="197">
        <v>1</v>
      </c>
      <c r="BA203" s="197">
        <f>IF(AZ203=1,G203,0)</f>
        <v>0</v>
      </c>
      <c r="BB203" s="197">
        <f>IF(AZ203=2,G203,0)</f>
        <v>0</v>
      </c>
      <c r="BC203" s="197">
        <f>IF(AZ203=3,G203,0)</f>
        <v>0</v>
      </c>
      <c r="BD203" s="197">
        <f>IF(AZ203=4,G203,0)</f>
        <v>0</v>
      </c>
      <c r="BE203" s="197">
        <f>IF(AZ203=5,G203,0)</f>
        <v>0</v>
      </c>
      <c r="CA203" s="224">
        <v>1</v>
      </c>
      <c r="CB203" s="224">
        <v>1</v>
      </c>
    </row>
    <row r="204" spans="1:15" ht="12.75">
      <c r="A204" s="233"/>
      <c r="B204" s="237"/>
      <c r="C204" s="808" t="s">
        <v>776</v>
      </c>
      <c r="D204" s="809"/>
      <c r="E204" s="238">
        <v>28.375</v>
      </c>
      <c r="F204" s="239"/>
      <c r="G204" s="240"/>
      <c r="H204" s="241"/>
      <c r="I204" s="235"/>
      <c r="J204" s="242"/>
      <c r="K204" s="235"/>
      <c r="M204" s="263">
        <v>28375</v>
      </c>
      <c r="O204" s="224"/>
    </row>
    <row r="205" spans="1:80" ht="12.75">
      <c r="A205" s="225">
        <v>83</v>
      </c>
      <c r="B205" s="226" t="s">
        <v>777</v>
      </c>
      <c r="C205" s="227" t="s">
        <v>778</v>
      </c>
      <c r="D205" s="228" t="s">
        <v>237</v>
      </c>
      <c r="E205" s="229">
        <v>28.375</v>
      </c>
      <c r="F205" s="229"/>
      <c r="G205" s="230">
        <f>E205*F205</f>
        <v>0</v>
      </c>
      <c r="H205" s="231">
        <v>0</v>
      </c>
      <c r="I205" s="232">
        <f>E205*H205</f>
        <v>0</v>
      </c>
      <c r="J205" s="231">
        <v>-0.068</v>
      </c>
      <c r="K205" s="232">
        <f>E205*J205</f>
        <v>-1.9295000000000002</v>
      </c>
      <c r="O205" s="224">
        <v>2</v>
      </c>
      <c r="AA205" s="197">
        <v>1</v>
      </c>
      <c r="AB205" s="197">
        <v>1</v>
      </c>
      <c r="AC205" s="197">
        <v>1</v>
      </c>
      <c r="AZ205" s="197">
        <v>1</v>
      </c>
      <c r="BA205" s="197">
        <f>IF(AZ205=1,G205,0)</f>
        <v>0</v>
      </c>
      <c r="BB205" s="197">
        <f>IF(AZ205=2,G205,0)</f>
        <v>0</v>
      </c>
      <c r="BC205" s="197">
        <f>IF(AZ205=3,G205,0)</f>
        <v>0</v>
      </c>
      <c r="BD205" s="197">
        <f>IF(AZ205=4,G205,0)</f>
        <v>0</v>
      </c>
      <c r="BE205" s="197">
        <f>IF(AZ205=5,G205,0)</f>
        <v>0</v>
      </c>
      <c r="CA205" s="224">
        <v>1</v>
      </c>
      <c r="CB205" s="224">
        <v>1</v>
      </c>
    </row>
    <row r="206" spans="1:15" ht="22.5">
      <c r="A206" s="233"/>
      <c r="B206" s="237"/>
      <c r="C206" s="808" t="s">
        <v>779</v>
      </c>
      <c r="D206" s="809"/>
      <c r="E206" s="238">
        <v>28.375</v>
      </c>
      <c r="F206" s="239"/>
      <c r="G206" s="240"/>
      <c r="H206" s="241"/>
      <c r="I206" s="235"/>
      <c r="J206" s="242"/>
      <c r="K206" s="235"/>
      <c r="M206" s="236" t="s">
        <v>779</v>
      </c>
      <c r="O206" s="224"/>
    </row>
    <row r="207" spans="1:80" ht="12.75">
      <c r="A207" s="225">
        <v>84</v>
      </c>
      <c r="B207" s="226" t="s">
        <v>780</v>
      </c>
      <c r="C207" s="227" t="s">
        <v>781</v>
      </c>
      <c r="D207" s="228" t="s">
        <v>325</v>
      </c>
      <c r="E207" s="229">
        <v>2</v>
      </c>
      <c r="F207" s="229"/>
      <c r="G207" s="230">
        <f>E207*F207</f>
        <v>0</v>
      </c>
      <c r="H207" s="231">
        <v>0</v>
      </c>
      <c r="I207" s="232">
        <f>E207*H207</f>
        <v>0</v>
      </c>
      <c r="J207" s="231"/>
      <c r="K207" s="232">
        <f>E207*J207</f>
        <v>0</v>
      </c>
      <c r="O207" s="224">
        <v>2</v>
      </c>
      <c r="AA207" s="197">
        <v>12</v>
      </c>
      <c r="AB207" s="197">
        <v>0</v>
      </c>
      <c r="AC207" s="197">
        <v>75</v>
      </c>
      <c r="AZ207" s="197">
        <v>1</v>
      </c>
      <c r="BA207" s="197">
        <f>IF(AZ207=1,G207,0)</f>
        <v>0</v>
      </c>
      <c r="BB207" s="197">
        <f>IF(AZ207=2,G207,0)</f>
        <v>0</v>
      </c>
      <c r="BC207" s="197">
        <f>IF(AZ207=3,G207,0)</f>
        <v>0</v>
      </c>
      <c r="BD207" s="197">
        <f>IF(AZ207=4,G207,0)</f>
        <v>0</v>
      </c>
      <c r="BE207" s="197">
        <f>IF(AZ207=5,G207,0)</f>
        <v>0</v>
      </c>
      <c r="CA207" s="224">
        <v>12</v>
      </c>
      <c r="CB207" s="224">
        <v>0</v>
      </c>
    </row>
    <row r="208" spans="1:15" ht="12.75">
      <c r="A208" s="233"/>
      <c r="B208" s="237"/>
      <c r="C208" s="808" t="s">
        <v>782</v>
      </c>
      <c r="D208" s="809"/>
      <c r="E208" s="238">
        <v>2</v>
      </c>
      <c r="F208" s="239"/>
      <c r="G208" s="240"/>
      <c r="H208" s="241"/>
      <c r="I208" s="235"/>
      <c r="J208" s="242"/>
      <c r="K208" s="235"/>
      <c r="M208" s="236">
        <v>2</v>
      </c>
      <c r="O208" s="224"/>
    </row>
    <row r="209" spans="1:80" ht="12.75">
      <c r="A209" s="225">
        <v>85</v>
      </c>
      <c r="B209" s="226" t="s">
        <v>783</v>
      </c>
      <c r="C209" s="227" t="s">
        <v>784</v>
      </c>
      <c r="D209" s="228" t="s">
        <v>244</v>
      </c>
      <c r="E209" s="229">
        <v>30.6716925</v>
      </c>
      <c r="F209" s="229"/>
      <c r="G209" s="230">
        <f aca="true" t="shared" si="0" ref="G209:G215">E209*F209</f>
        <v>0</v>
      </c>
      <c r="H209" s="231">
        <v>0</v>
      </c>
      <c r="I209" s="232">
        <f aca="true" t="shared" si="1" ref="I209:I215">E209*H209</f>
        <v>0</v>
      </c>
      <c r="J209" s="231"/>
      <c r="K209" s="232">
        <f aca="true" t="shared" si="2" ref="K209:K215">E209*J209</f>
        <v>0</v>
      </c>
      <c r="O209" s="224">
        <v>2</v>
      </c>
      <c r="AA209" s="197">
        <v>8</v>
      </c>
      <c r="AB209" s="197">
        <v>0</v>
      </c>
      <c r="AC209" s="197">
        <v>3</v>
      </c>
      <c r="AZ209" s="197">
        <v>1</v>
      </c>
      <c r="BA209" s="197">
        <f aca="true" t="shared" si="3" ref="BA209:BA215">IF(AZ209=1,G209,0)</f>
        <v>0</v>
      </c>
      <c r="BB209" s="197">
        <f aca="true" t="shared" si="4" ref="BB209:BB215">IF(AZ209=2,G209,0)</f>
        <v>0</v>
      </c>
      <c r="BC209" s="197">
        <f aca="true" t="shared" si="5" ref="BC209:BC215">IF(AZ209=3,G209,0)</f>
        <v>0</v>
      </c>
      <c r="BD209" s="197">
        <f aca="true" t="shared" si="6" ref="BD209:BD215">IF(AZ209=4,G209,0)</f>
        <v>0</v>
      </c>
      <c r="BE209" s="197">
        <f aca="true" t="shared" si="7" ref="BE209:BE215">IF(AZ209=5,G209,0)</f>
        <v>0</v>
      </c>
      <c r="CA209" s="224">
        <v>8</v>
      </c>
      <c r="CB209" s="224">
        <v>0</v>
      </c>
    </row>
    <row r="210" spans="1:80" ht="12.75">
      <c r="A210" s="225">
        <v>86</v>
      </c>
      <c r="B210" s="226" t="s">
        <v>785</v>
      </c>
      <c r="C210" s="227" t="s">
        <v>786</v>
      </c>
      <c r="D210" s="228" t="s">
        <v>244</v>
      </c>
      <c r="E210" s="229">
        <v>30.6716925</v>
      </c>
      <c r="F210" s="229"/>
      <c r="G210" s="230">
        <f t="shared" si="0"/>
        <v>0</v>
      </c>
      <c r="H210" s="231">
        <v>0</v>
      </c>
      <c r="I210" s="232">
        <f t="shared" si="1"/>
        <v>0</v>
      </c>
      <c r="J210" s="231"/>
      <c r="K210" s="232">
        <f t="shared" si="2"/>
        <v>0</v>
      </c>
      <c r="O210" s="224">
        <v>2</v>
      </c>
      <c r="AA210" s="197">
        <v>8</v>
      </c>
      <c r="AB210" s="197">
        <v>1</v>
      </c>
      <c r="AC210" s="197">
        <v>3</v>
      </c>
      <c r="AZ210" s="197">
        <v>1</v>
      </c>
      <c r="BA210" s="197">
        <f t="shared" si="3"/>
        <v>0</v>
      </c>
      <c r="BB210" s="197">
        <f t="shared" si="4"/>
        <v>0</v>
      </c>
      <c r="BC210" s="197">
        <f t="shared" si="5"/>
        <v>0</v>
      </c>
      <c r="BD210" s="197">
        <f t="shared" si="6"/>
        <v>0</v>
      </c>
      <c r="BE210" s="197">
        <f t="shared" si="7"/>
        <v>0</v>
      </c>
      <c r="CA210" s="224">
        <v>8</v>
      </c>
      <c r="CB210" s="224">
        <v>1</v>
      </c>
    </row>
    <row r="211" spans="1:80" ht="12.75">
      <c r="A211" s="225">
        <v>87</v>
      </c>
      <c r="B211" s="226" t="s">
        <v>787</v>
      </c>
      <c r="C211" s="227" t="s">
        <v>788</v>
      </c>
      <c r="D211" s="228" t="s">
        <v>244</v>
      </c>
      <c r="E211" s="229">
        <v>276.0452325</v>
      </c>
      <c r="F211" s="229"/>
      <c r="G211" s="230">
        <f t="shared" si="0"/>
        <v>0</v>
      </c>
      <c r="H211" s="231">
        <v>0</v>
      </c>
      <c r="I211" s="232">
        <f t="shared" si="1"/>
        <v>0</v>
      </c>
      <c r="J211" s="231"/>
      <c r="K211" s="232">
        <f t="shared" si="2"/>
        <v>0</v>
      </c>
      <c r="O211" s="224">
        <v>2</v>
      </c>
      <c r="AA211" s="197">
        <v>8</v>
      </c>
      <c r="AB211" s="197">
        <v>1</v>
      </c>
      <c r="AC211" s="197">
        <v>3</v>
      </c>
      <c r="AZ211" s="197">
        <v>1</v>
      </c>
      <c r="BA211" s="197">
        <f t="shared" si="3"/>
        <v>0</v>
      </c>
      <c r="BB211" s="197">
        <f t="shared" si="4"/>
        <v>0</v>
      </c>
      <c r="BC211" s="197">
        <f t="shared" si="5"/>
        <v>0</v>
      </c>
      <c r="BD211" s="197">
        <f t="shared" si="6"/>
        <v>0</v>
      </c>
      <c r="BE211" s="197">
        <f t="shared" si="7"/>
        <v>0</v>
      </c>
      <c r="CA211" s="224">
        <v>8</v>
      </c>
      <c r="CB211" s="224">
        <v>1</v>
      </c>
    </row>
    <row r="212" spans="1:80" ht="12.75">
      <c r="A212" s="225">
        <v>88</v>
      </c>
      <c r="B212" s="226" t="s">
        <v>789</v>
      </c>
      <c r="C212" s="227" t="s">
        <v>790</v>
      </c>
      <c r="D212" s="228" t="s">
        <v>244</v>
      </c>
      <c r="E212" s="229">
        <v>30.6716925</v>
      </c>
      <c r="F212" s="229"/>
      <c r="G212" s="230">
        <f t="shared" si="0"/>
        <v>0</v>
      </c>
      <c r="H212" s="231">
        <v>0</v>
      </c>
      <c r="I212" s="232">
        <f t="shared" si="1"/>
        <v>0</v>
      </c>
      <c r="J212" s="231"/>
      <c r="K212" s="232">
        <f t="shared" si="2"/>
        <v>0</v>
      </c>
      <c r="O212" s="224">
        <v>2</v>
      </c>
      <c r="AA212" s="197">
        <v>8</v>
      </c>
      <c r="AB212" s="197">
        <v>1</v>
      </c>
      <c r="AC212" s="197">
        <v>3</v>
      </c>
      <c r="AZ212" s="197">
        <v>1</v>
      </c>
      <c r="BA212" s="197">
        <f t="shared" si="3"/>
        <v>0</v>
      </c>
      <c r="BB212" s="197">
        <f t="shared" si="4"/>
        <v>0</v>
      </c>
      <c r="BC212" s="197">
        <f t="shared" si="5"/>
        <v>0</v>
      </c>
      <c r="BD212" s="197">
        <f t="shared" si="6"/>
        <v>0</v>
      </c>
      <c r="BE212" s="197">
        <f t="shared" si="7"/>
        <v>0</v>
      </c>
      <c r="CA212" s="224">
        <v>8</v>
      </c>
      <c r="CB212" s="224">
        <v>1</v>
      </c>
    </row>
    <row r="213" spans="1:80" ht="12.75">
      <c r="A213" s="225">
        <v>89</v>
      </c>
      <c r="B213" s="226" t="s">
        <v>791</v>
      </c>
      <c r="C213" s="227" t="s">
        <v>792</v>
      </c>
      <c r="D213" s="228" t="s">
        <v>244</v>
      </c>
      <c r="E213" s="229">
        <v>61.343385</v>
      </c>
      <c r="F213" s="229"/>
      <c r="G213" s="230">
        <f t="shared" si="0"/>
        <v>0</v>
      </c>
      <c r="H213" s="231">
        <v>0</v>
      </c>
      <c r="I213" s="232">
        <f t="shared" si="1"/>
        <v>0</v>
      </c>
      <c r="J213" s="231"/>
      <c r="K213" s="232">
        <f t="shared" si="2"/>
        <v>0</v>
      </c>
      <c r="O213" s="224">
        <v>2</v>
      </c>
      <c r="AA213" s="197">
        <v>8</v>
      </c>
      <c r="AB213" s="197">
        <v>0</v>
      </c>
      <c r="AC213" s="197">
        <v>3</v>
      </c>
      <c r="AZ213" s="197">
        <v>1</v>
      </c>
      <c r="BA213" s="197">
        <f t="shared" si="3"/>
        <v>0</v>
      </c>
      <c r="BB213" s="197">
        <f t="shared" si="4"/>
        <v>0</v>
      </c>
      <c r="BC213" s="197">
        <f t="shared" si="5"/>
        <v>0</v>
      </c>
      <c r="BD213" s="197">
        <f t="shared" si="6"/>
        <v>0</v>
      </c>
      <c r="BE213" s="197">
        <f t="shared" si="7"/>
        <v>0</v>
      </c>
      <c r="CA213" s="224">
        <v>8</v>
      </c>
      <c r="CB213" s="224">
        <v>0</v>
      </c>
    </row>
    <row r="214" spans="1:80" ht="12.75">
      <c r="A214" s="225">
        <v>90</v>
      </c>
      <c r="B214" s="226" t="s">
        <v>793</v>
      </c>
      <c r="C214" s="227" t="s">
        <v>794</v>
      </c>
      <c r="D214" s="228" t="s">
        <v>244</v>
      </c>
      <c r="E214" s="229">
        <v>30.6716925</v>
      </c>
      <c r="F214" s="229"/>
      <c r="G214" s="230">
        <f t="shared" si="0"/>
        <v>0</v>
      </c>
      <c r="H214" s="231">
        <v>0</v>
      </c>
      <c r="I214" s="232">
        <f t="shared" si="1"/>
        <v>0</v>
      </c>
      <c r="J214" s="231"/>
      <c r="K214" s="232">
        <f t="shared" si="2"/>
        <v>0</v>
      </c>
      <c r="O214" s="224">
        <v>2</v>
      </c>
      <c r="AA214" s="197">
        <v>8</v>
      </c>
      <c r="AB214" s="197">
        <v>0</v>
      </c>
      <c r="AC214" s="197">
        <v>3</v>
      </c>
      <c r="AZ214" s="197">
        <v>1</v>
      </c>
      <c r="BA214" s="197">
        <f t="shared" si="3"/>
        <v>0</v>
      </c>
      <c r="BB214" s="197">
        <f t="shared" si="4"/>
        <v>0</v>
      </c>
      <c r="BC214" s="197">
        <f t="shared" si="5"/>
        <v>0</v>
      </c>
      <c r="BD214" s="197">
        <f t="shared" si="6"/>
        <v>0</v>
      </c>
      <c r="BE214" s="197">
        <f t="shared" si="7"/>
        <v>0</v>
      </c>
      <c r="CA214" s="224">
        <v>8</v>
      </c>
      <c r="CB214" s="224">
        <v>0</v>
      </c>
    </row>
    <row r="215" spans="1:80" ht="12.75">
      <c r="A215" s="225">
        <v>91</v>
      </c>
      <c r="B215" s="226" t="s">
        <v>795</v>
      </c>
      <c r="C215" s="227" t="s">
        <v>796</v>
      </c>
      <c r="D215" s="228" t="s">
        <v>244</v>
      </c>
      <c r="E215" s="229">
        <v>30.6716925</v>
      </c>
      <c r="F215" s="229"/>
      <c r="G215" s="230">
        <f t="shared" si="0"/>
        <v>0</v>
      </c>
      <c r="H215" s="231">
        <v>0</v>
      </c>
      <c r="I215" s="232">
        <f t="shared" si="1"/>
        <v>0</v>
      </c>
      <c r="J215" s="231"/>
      <c r="K215" s="232">
        <f t="shared" si="2"/>
        <v>0</v>
      </c>
      <c r="O215" s="224">
        <v>2</v>
      </c>
      <c r="AA215" s="197">
        <v>8</v>
      </c>
      <c r="AB215" s="197">
        <v>0</v>
      </c>
      <c r="AC215" s="197">
        <v>3</v>
      </c>
      <c r="AZ215" s="197">
        <v>1</v>
      </c>
      <c r="BA215" s="197">
        <f t="shared" si="3"/>
        <v>0</v>
      </c>
      <c r="BB215" s="197">
        <f t="shared" si="4"/>
        <v>0</v>
      </c>
      <c r="BC215" s="197">
        <f t="shared" si="5"/>
        <v>0</v>
      </c>
      <c r="BD215" s="197">
        <f t="shared" si="6"/>
        <v>0</v>
      </c>
      <c r="BE215" s="197">
        <f t="shared" si="7"/>
        <v>0</v>
      </c>
      <c r="CA215" s="224">
        <v>8</v>
      </c>
      <c r="CB215" s="224">
        <v>0</v>
      </c>
    </row>
    <row r="216" spans="1:57" ht="12.75">
      <c r="A216" s="243"/>
      <c r="B216" s="244" t="s">
        <v>1971</v>
      </c>
      <c r="C216" s="245" t="s">
        <v>512</v>
      </c>
      <c r="D216" s="246"/>
      <c r="E216" s="247"/>
      <c r="F216" s="248"/>
      <c r="G216" s="249">
        <f>SUM(G143:G215)</f>
        <v>0</v>
      </c>
      <c r="H216" s="250"/>
      <c r="I216" s="251">
        <f>SUM(I143:I215)</f>
        <v>0.22384942000000005</v>
      </c>
      <c r="J216" s="250"/>
      <c r="K216" s="251">
        <f>SUM(K143:K215)</f>
        <v>-30.6716925</v>
      </c>
      <c r="O216" s="224">
        <v>4</v>
      </c>
      <c r="BA216" s="252">
        <f>SUM(BA143:BA215)</f>
        <v>0</v>
      </c>
      <c r="BB216" s="252">
        <f>SUM(BB143:BB215)</f>
        <v>0</v>
      </c>
      <c r="BC216" s="252">
        <f>SUM(BC143:BC215)</f>
        <v>0</v>
      </c>
      <c r="BD216" s="252">
        <f>SUM(BD143:BD215)</f>
        <v>0</v>
      </c>
      <c r="BE216" s="252">
        <f>SUM(BE143:BE215)</f>
        <v>0</v>
      </c>
    </row>
    <row r="217" spans="1:15" ht="12.75">
      <c r="A217" s="214" t="s">
        <v>1969</v>
      </c>
      <c r="B217" s="215" t="s">
        <v>797</v>
      </c>
      <c r="C217" s="216" t="s">
        <v>798</v>
      </c>
      <c r="D217" s="217"/>
      <c r="E217" s="218"/>
      <c r="F217" s="218"/>
      <c r="G217" s="219"/>
      <c r="H217" s="220"/>
      <c r="I217" s="221"/>
      <c r="J217" s="222"/>
      <c r="K217" s="223"/>
      <c r="O217" s="224">
        <v>1</v>
      </c>
    </row>
    <row r="218" spans="1:80" ht="12.75">
      <c r="A218" s="225">
        <v>92</v>
      </c>
      <c r="B218" s="226" t="s">
        <v>800</v>
      </c>
      <c r="C218" s="227" t="s">
        <v>801</v>
      </c>
      <c r="D218" s="228" t="s">
        <v>244</v>
      </c>
      <c r="E218" s="229">
        <v>38.183564359</v>
      </c>
      <c r="F218" s="229"/>
      <c r="G218" s="230">
        <f>E218*F218</f>
        <v>0</v>
      </c>
      <c r="H218" s="231">
        <v>0</v>
      </c>
      <c r="I218" s="232">
        <f>E218*H218</f>
        <v>0</v>
      </c>
      <c r="J218" s="231"/>
      <c r="K218" s="232">
        <f>E218*J218</f>
        <v>0</v>
      </c>
      <c r="O218" s="224">
        <v>2</v>
      </c>
      <c r="AA218" s="197">
        <v>7</v>
      </c>
      <c r="AB218" s="197">
        <v>1</v>
      </c>
      <c r="AC218" s="197">
        <v>2</v>
      </c>
      <c r="AZ218" s="197">
        <v>1</v>
      </c>
      <c r="BA218" s="197">
        <f>IF(AZ218=1,G218,0)</f>
        <v>0</v>
      </c>
      <c r="BB218" s="197">
        <f>IF(AZ218=2,G218,0)</f>
        <v>0</v>
      </c>
      <c r="BC218" s="197">
        <f>IF(AZ218=3,G218,0)</f>
        <v>0</v>
      </c>
      <c r="BD218" s="197">
        <f>IF(AZ218=4,G218,0)</f>
        <v>0</v>
      </c>
      <c r="BE218" s="197">
        <f>IF(AZ218=5,G218,0)</f>
        <v>0</v>
      </c>
      <c r="CA218" s="224">
        <v>7</v>
      </c>
      <c r="CB218" s="224">
        <v>1</v>
      </c>
    </row>
    <row r="219" spans="1:57" ht="12.75">
      <c r="A219" s="243"/>
      <c r="B219" s="244" t="s">
        <v>1971</v>
      </c>
      <c r="C219" s="245" t="s">
        <v>799</v>
      </c>
      <c r="D219" s="246"/>
      <c r="E219" s="247"/>
      <c r="F219" s="248"/>
      <c r="G219" s="249">
        <f>SUM(G217:G218)</f>
        <v>0</v>
      </c>
      <c r="H219" s="250"/>
      <c r="I219" s="251">
        <f>SUM(I217:I218)</f>
        <v>0</v>
      </c>
      <c r="J219" s="250"/>
      <c r="K219" s="251">
        <f>SUM(K217:K218)</f>
        <v>0</v>
      </c>
      <c r="O219" s="224">
        <v>4</v>
      </c>
      <c r="BA219" s="252">
        <f>SUM(BA217:BA218)</f>
        <v>0</v>
      </c>
      <c r="BB219" s="252">
        <f>SUM(BB217:BB218)</f>
        <v>0</v>
      </c>
      <c r="BC219" s="252">
        <f>SUM(BC217:BC218)</f>
        <v>0</v>
      </c>
      <c r="BD219" s="252">
        <f>SUM(BD217:BD218)</f>
        <v>0</v>
      </c>
      <c r="BE219" s="252">
        <f>SUM(BE217:BE218)</f>
        <v>0</v>
      </c>
    </row>
    <row r="220" spans="1:15" ht="12.75">
      <c r="A220" s="214" t="s">
        <v>1969</v>
      </c>
      <c r="B220" s="215" t="s">
        <v>802</v>
      </c>
      <c r="C220" s="216" t="s">
        <v>803</v>
      </c>
      <c r="D220" s="217"/>
      <c r="E220" s="218"/>
      <c r="F220" s="218"/>
      <c r="G220" s="219"/>
      <c r="H220" s="220"/>
      <c r="I220" s="221"/>
      <c r="J220" s="222"/>
      <c r="K220" s="223"/>
      <c r="O220" s="224">
        <v>1</v>
      </c>
    </row>
    <row r="221" spans="1:80" ht="12.75">
      <c r="A221" s="225">
        <v>93</v>
      </c>
      <c r="B221" s="226" t="s">
        <v>825</v>
      </c>
      <c r="C221" s="227" t="s">
        <v>826</v>
      </c>
      <c r="D221" s="228" t="s">
        <v>237</v>
      </c>
      <c r="E221" s="229">
        <v>16.3975</v>
      </c>
      <c r="F221" s="229"/>
      <c r="G221" s="230">
        <f>E221*F221</f>
        <v>0</v>
      </c>
      <c r="H221" s="231">
        <v>0</v>
      </c>
      <c r="I221" s="232">
        <f>E221*H221</f>
        <v>0</v>
      </c>
      <c r="J221" s="231">
        <v>-0.00115</v>
      </c>
      <c r="K221" s="232">
        <f>E221*J221</f>
        <v>-0.018857125000000002</v>
      </c>
      <c r="O221" s="224">
        <v>2</v>
      </c>
      <c r="AA221" s="197">
        <v>1</v>
      </c>
      <c r="AB221" s="197">
        <v>7</v>
      </c>
      <c r="AC221" s="197">
        <v>7</v>
      </c>
      <c r="AZ221" s="197">
        <v>2</v>
      </c>
      <c r="BA221" s="197">
        <f>IF(AZ221=1,G221,0)</f>
        <v>0</v>
      </c>
      <c r="BB221" s="197">
        <f>IF(AZ221=2,G221,0)</f>
        <v>0</v>
      </c>
      <c r="BC221" s="197">
        <f>IF(AZ221=3,G221,0)</f>
        <v>0</v>
      </c>
      <c r="BD221" s="197">
        <f>IF(AZ221=4,G221,0)</f>
        <v>0</v>
      </c>
      <c r="BE221" s="197">
        <f>IF(AZ221=5,G221,0)</f>
        <v>0</v>
      </c>
      <c r="CA221" s="224">
        <v>1</v>
      </c>
      <c r="CB221" s="224">
        <v>7</v>
      </c>
    </row>
    <row r="222" spans="1:15" ht="12.75">
      <c r="A222" s="233"/>
      <c r="B222" s="237"/>
      <c r="C222" s="808" t="s">
        <v>827</v>
      </c>
      <c r="D222" s="809"/>
      <c r="E222" s="238">
        <v>16.3975</v>
      </c>
      <c r="F222" s="239"/>
      <c r="G222" s="240"/>
      <c r="H222" s="241"/>
      <c r="I222" s="235"/>
      <c r="J222" s="242"/>
      <c r="K222" s="235"/>
      <c r="M222" s="236" t="s">
        <v>827</v>
      </c>
      <c r="O222" s="224"/>
    </row>
    <row r="223" spans="1:80" ht="12.75">
      <c r="A223" s="225">
        <v>94</v>
      </c>
      <c r="B223" s="226" t="s">
        <v>828</v>
      </c>
      <c r="C223" s="227" t="s">
        <v>829</v>
      </c>
      <c r="D223" s="228" t="s">
        <v>1671</v>
      </c>
      <c r="E223" s="229">
        <v>1.475775</v>
      </c>
      <c r="F223" s="229"/>
      <c r="G223" s="230">
        <f aca="true" t="shared" si="8" ref="G223:G230">E223*F223</f>
        <v>0</v>
      </c>
      <c r="H223" s="231">
        <v>0</v>
      </c>
      <c r="I223" s="232">
        <f aca="true" t="shared" si="9" ref="I223:I230">E223*H223</f>
        <v>0</v>
      </c>
      <c r="J223" s="231"/>
      <c r="K223" s="232">
        <f aca="true" t="shared" si="10" ref="K223:K230">E223*J223</f>
        <v>0</v>
      </c>
      <c r="O223" s="224">
        <v>2</v>
      </c>
      <c r="AA223" s="197">
        <v>7</v>
      </c>
      <c r="AB223" s="197">
        <v>1002</v>
      </c>
      <c r="AC223" s="197">
        <v>5</v>
      </c>
      <c r="AZ223" s="197">
        <v>2</v>
      </c>
      <c r="BA223" s="197">
        <f aca="true" t="shared" si="11" ref="BA223:BA230">IF(AZ223=1,G223,0)</f>
        <v>0</v>
      </c>
      <c r="BB223" s="197">
        <f aca="true" t="shared" si="12" ref="BB223:BB230">IF(AZ223=2,G223,0)</f>
        <v>0</v>
      </c>
      <c r="BC223" s="197">
        <f aca="true" t="shared" si="13" ref="BC223:BC230">IF(AZ223=3,G223,0)</f>
        <v>0</v>
      </c>
      <c r="BD223" s="197">
        <f aca="true" t="shared" si="14" ref="BD223:BD230">IF(AZ223=4,G223,0)</f>
        <v>0</v>
      </c>
      <c r="BE223" s="197">
        <f aca="true" t="shared" si="15" ref="BE223:BE230">IF(AZ223=5,G223,0)</f>
        <v>0</v>
      </c>
      <c r="CA223" s="224">
        <v>7</v>
      </c>
      <c r="CB223" s="224">
        <v>1002</v>
      </c>
    </row>
    <row r="224" spans="1:80" ht="12.75">
      <c r="A224" s="225">
        <v>95</v>
      </c>
      <c r="B224" s="226" t="s">
        <v>783</v>
      </c>
      <c r="C224" s="227" t="s">
        <v>784</v>
      </c>
      <c r="D224" s="228" t="s">
        <v>244</v>
      </c>
      <c r="E224" s="229">
        <v>0.018857125</v>
      </c>
      <c r="F224" s="229"/>
      <c r="G224" s="230">
        <f t="shared" si="8"/>
        <v>0</v>
      </c>
      <c r="H224" s="231">
        <v>0</v>
      </c>
      <c r="I224" s="232">
        <f t="shared" si="9"/>
        <v>0</v>
      </c>
      <c r="J224" s="231"/>
      <c r="K224" s="232">
        <f t="shared" si="10"/>
        <v>0</v>
      </c>
      <c r="O224" s="224">
        <v>2</v>
      </c>
      <c r="AA224" s="197">
        <v>8</v>
      </c>
      <c r="AB224" s="197">
        <v>0</v>
      </c>
      <c r="AC224" s="197">
        <v>3</v>
      </c>
      <c r="AZ224" s="197">
        <v>2</v>
      </c>
      <c r="BA224" s="197">
        <f t="shared" si="11"/>
        <v>0</v>
      </c>
      <c r="BB224" s="197">
        <f t="shared" si="12"/>
        <v>0</v>
      </c>
      <c r="BC224" s="197">
        <f t="shared" si="13"/>
        <v>0</v>
      </c>
      <c r="BD224" s="197">
        <f t="shared" si="14"/>
        <v>0</v>
      </c>
      <c r="BE224" s="197">
        <f t="shared" si="15"/>
        <v>0</v>
      </c>
      <c r="CA224" s="224">
        <v>8</v>
      </c>
      <c r="CB224" s="224">
        <v>0</v>
      </c>
    </row>
    <row r="225" spans="1:80" ht="12.75">
      <c r="A225" s="225">
        <v>96</v>
      </c>
      <c r="B225" s="226" t="s">
        <v>785</v>
      </c>
      <c r="C225" s="227" t="s">
        <v>786</v>
      </c>
      <c r="D225" s="228" t="s">
        <v>244</v>
      </c>
      <c r="E225" s="229">
        <v>0.018857125</v>
      </c>
      <c r="F225" s="229"/>
      <c r="G225" s="230">
        <f t="shared" si="8"/>
        <v>0</v>
      </c>
      <c r="H225" s="231">
        <v>0</v>
      </c>
      <c r="I225" s="232">
        <f t="shared" si="9"/>
        <v>0</v>
      </c>
      <c r="J225" s="231"/>
      <c r="K225" s="232">
        <f t="shared" si="10"/>
        <v>0</v>
      </c>
      <c r="O225" s="224">
        <v>2</v>
      </c>
      <c r="AA225" s="197">
        <v>8</v>
      </c>
      <c r="AB225" s="197">
        <v>1</v>
      </c>
      <c r="AC225" s="197">
        <v>3</v>
      </c>
      <c r="AZ225" s="197">
        <v>2</v>
      </c>
      <c r="BA225" s="197">
        <f t="shared" si="11"/>
        <v>0</v>
      </c>
      <c r="BB225" s="197">
        <f t="shared" si="12"/>
        <v>0</v>
      </c>
      <c r="BC225" s="197">
        <f t="shared" si="13"/>
        <v>0</v>
      </c>
      <c r="BD225" s="197">
        <f t="shared" si="14"/>
        <v>0</v>
      </c>
      <c r="BE225" s="197">
        <f t="shared" si="15"/>
        <v>0</v>
      </c>
      <c r="CA225" s="224">
        <v>8</v>
      </c>
      <c r="CB225" s="224">
        <v>1</v>
      </c>
    </row>
    <row r="226" spans="1:80" ht="12.75">
      <c r="A226" s="225">
        <v>97</v>
      </c>
      <c r="B226" s="226" t="s">
        <v>787</v>
      </c>
      <c r="C226" s="227" t="s">
        <v>788</v>
      </c>
      <c r="D226" s="228" t="s">
        <v>244</v>
      </c>
      <c r="E226" s="229">
        <v>0.169714125</v>
      </c>
      <c r="F226" s="229"/>
      <c r="G226" s="230">
        <f t="shared" si="8"/>
        <v>0</v>
      </c>
      <c r="H226" s="231">
        <v>0</v>
      </c>
      <c r="I226" s="232">
        <f t="shared" si="9"/>
        <v>0</v>
      </c>
      <c r="J226" s="231"/>
      <c r="K226" s="232">
        <f t="shared" si="10"/>
        <v>0</v>
      </c>
      <c r="O226" s="224">
        <v>2</v>
      </c>
      <c r="AA226" s="197">
        <v>8</v>
      </c>
      <c r="AB226" s="197">
        <v>1</v>
      </c>
      <c r="AC226" s="197">
        <v>3</v>
      </c>
      <c r="AZ226" s="197">
        <v>2</v>
      </c>
      <c r="BA226" s="197">
        <f t="shared" si="11"/>
        <v>0</v>
      </c>
      <c r="BB226" s="197">
        <f t="shared" si="12"/>
        <v>0</v>
      </c>
      <c r="BC226" s="197">
        <f t="shared" si="13"/>
        <v>0</v>
      </c>
      <c r="BD226" s="197">
        <f t="shared" si="14"/>
        <v>0</v>
      </c>
      <c r="BE226" s="197">
        <f t="shared" si="15"/>
        <v>0</v>
      </c>
      <c r="CA226" s="224">
        <v>8</v>
      </c>
      <c r="CB226" s="224">
        <v>1</v>
      </c>
    </row>
    <row r="227" spans="1:80" ht="12.75">
      <c r="A227" s="225">
        <v>98</v>
      </c>
      <c r="B227" s="226" t="s">
        <v>789</v>
      </c>
      <c r="C227" s="227" t="s">
        <v>790</v>
      </c>
      <c r="D227" s="228" t="s">
        <v>244</v>
      </c>
      <c r="E227" s="229">
        <v>0.018857125</v>
      </c>
      <c r="F227" s="229"/>
      <c r="G227" s="230">
        <f t="shared" si="8"/>
        <v>0</v>
      </c>
      <c r="H227" s="231">
        <v>0</v>
      </c>
      <c r="I227" s="232">
        <f t="shared" si="9"/>
        <v>0</v>
      </c>
      <c r="J227" s="231"/>
      <c r="K227" s="232">
        <f t="shared" si="10"/>
        <v>0</v>
      </c>
      <c r="O227" s="224">
        <v>2</v>
      </c>
      <c r="AA227" s="197">
        <v>8</v>
      </c>
      <c r="AB227" s="197">
        <v>1</v>
      </c>
      <c r="AC227" s="197">
        <v>3</v>
      </c>
      <c r="AZ227" s="197">
        <v>2</v>
      </c>
      <c r="BA227" s="197">
        <f t="shared" si="11"/>
        <v>0</v>
      </c>
      <c r="BB227" s="197">
        <f t="shared" si="12"/>
        <v>0</v>
      </c>
      <c r="BC227" s="197">
        <f t="shared" si="13"/>
        <v>0</v>
      </c>
      <c r="BD227" s="197">
        <f t="shared" si="14"/>
        <v>0</v>
      </c>
      <c r="BE227" s="197">
        <f t="shared" si="15"/>
        <v>0</v>
      </c>
      <c r="CA227" s="224">
        <v>8</v>
      </c>
      <c r="CB227" s="224">
        <v>1</v>
      </c>
    </row>
    <row r="228" spans="1:80" ht="12.75">
      <c r="A228" s="225">
        <v>99</v>
      </c>
      <c r="B228" s="226" t="s">
        <v>791</v>
      </c>
      <c r="C228" s="227" t="s">
        <v>792</v>
      </c>
      <c r="D228" s="228" t="s">
        <v>244</v>
      </c>
      <c r="E228" s="229">
        <v>0.03771425</v>
      </c>
      <c r="F228" s="229"/>
      <c r="G228" s="230">
        <f t="shared" si="8"/>
        <v>0</v>
      </c>
      <c r="H228" s="231">
        <v>0</v>
      </c>
      <c r="I228" s="232">
        <f t="shared" si="9"/>
        <v>0</v>
      </c>
      <c r="J228" s="231"/>
      <c r="K228" s="232">
        <f t="shared" si="10"/>
        <v>0</v>
      </c>
      <c r="O228" s="224">
        <v>2</v>
      </c>
      <c r="AA228" s="197">
        <v>8</v>
      </c>
      <c r="AB228" s="197">
        <v>0</v>
      </c>
      <c r="AC228" s="197">
        <v>3</v>
      </c>
      <c r="AZ228" s="197">
        <v>2</v>
      </c>
      <c r="BA228" s="197">
        <f t="shared" si="11"/>
        <v>0</v>
      </c>
      <c r="BB228" s="197">
        <f t="shared" si="12"/>
        <v>0</v>
      </c>
      <c r="BC228" s="197">
        <f t="shared" si="13"/>
        <v>0</v>
      </c>
      <c r="BD228" s="197">
        <f t="shared" si="14"/>
        <v>0</v>
      </c>
      <c r="BE228" s="197">
        <f t="shared" si="15"/>
        <v>0</v>
      </c>
      <c r="CA228" s="224">
        <v>8</v>
      </c>
      <c r="CB228" s="224">
        <v>0</v>
      </c>
    </row>
    <row r="229" spans="1:80" ht="12.75">
      <c r="A229" s="225">
        <v>100</v>
      </c>
      <c r="B229" s="226" t="s">
        <v>793</v>
      </c>
      <c r="C229" s="227" t="s">
        <v>794</v>
      </c>
      <c r="D229" s="228" t="s">
        <v>244</v>
      </c>
      <c r="E229" s="229">
        <v>0.018857125</v>
      </c>
      <c r="F229" s="229"/>
      <c r="G229" s="230">
        <f t="shared" si="8"/>
        <v>0</v>
      </c>
      <c r="H229" s="231">
        <v>0</v>
      </c>
      <c r="I229" s="232">
        <f t="shared" si="9"/>
        <v>0</v>
      </c>
      <c r="J229" s="231"/>
      <c r="K229" s="232">
        <f t="shared" si="10"/>
        <v>0</v>
      </c>
      <c r="O229" s="224">
        <v>2</v>
      </c>
      <c r="AA229" s="197">
        <v>8</v>
      </c>
      <c r="AB229" s="197">
        <v>0</v>
      </c>
      <c r="AC229" s="197">
        <v>3</v>
      </c>
      <c r="AZ229" s="197">
        <v>2</v>
      </c>
      <c r="BA229" s="197">
        <f t="shared" si="11"/>
        <v>0</v>
      </c>
      <c r="BB229" s="197">
        <f t="shared" si="12"/>
        <v>0</v>
      </c>
      <c r="BC229" s="197">
        <f t="shared" si="13"/>
        <v>0</v>
      </c>
      <c r="BD229" s="197">
        <f t="shared" si="14"/>
        <v>0</v>
      </c>
      <c r="BE229" s="197">
        <f t="shared" si="15"/>
        <v>0</v>
      </c>
      <c r="CA229" s="224">
        <v>8</v>
      </c>
      <c r="CB229" s="224">
        <v>0</v>
      </c>
    </row>
    <row r="230" spans="1:80" ht="12.75">
      <c r="A230" s="225">
        <v>101</v>
      </c>
      <c r="B230" s="226" t="s">
        <v>830</v>
      </c>
      <c r="C230" s="227" t="s">
        <v>831</v>
      </c>
      <c r="D230" s="228" t="s">
        <v>244</v>
      </c>
      <c r="E230" s="229">
        <v>0.018857125</v>
      </c>
      <c r="F230" s="229"/>
      <c r="G230" s="230">
        <f t="shared" si="8"/>
        <v>0</v>
      </c>
      <c r="H230" s="231">
        <v>0</v>
      </c>
      <c r="I230" s="232">
        <f t="shared" si="9"/>
        <v>0</v>
      </c>
      <c r="J230" s="231"/>
      <c r="K230" s="232">
        <f t="shared" si="10"/>
        <v>0</v>
      </c>
      <c r="O230" s="224">
        <v>2</v>
      </c>
      <c r="AA230" s="197">
        <v>8</v>
      </c>
      <c r="AB230" s="197">
        <v>0</v>
      </c>
      <c r="AC230" s="197">
        <v>3</v>
      </c>
      <c r="AZ230" s="197">
        <v>2</v>
      </c>
      <c r="BA230" s="197">
        <f t="shared" si="11"/>
        <v>0</v>
      </c>
      <c r="BB230" s="197">
        <f t="shared" si="12"/>
        <v>0</v>
      </c>
      <c r="BC230" s="197">
        <f t="shared" si="13"/>
        <v>0</v>
      </c>
      <c r="BD230" s="197">
        <f t="shared" si="14"/>
        <v>0</v>
      </c>
      <c r="BE230" s="197">
        <f t="shared" si="15"/>
        <v>0</v>
      </c>
      <c r="CA230" s="224">
        <v>8</v>
      </c>
      <c r="CB230" s="224">
        <v>0</v>
      </c>
    </row>
    <row r="231" spans="1:57" ht="12.75">
      <c r="A231" s="243"/>
      <c r="B231" s="244" t="s">
        <v>1971</v>
      </c>
      <c r="C231" s="245" t="s">
        <v>824</v>
      </c>
      <c r="D231" s="246"/>
      <c r="E231" s="247"/>
      <c r="F231" s="248"/>
      <c r="G231" s="249">
        <f>SUM(G220:G230)</f>
        <v>0</v>
      </c>
      <c r="H231" s="250"/>
      <c r="I231" s="251">
        <f>SUM(I220:I230)</f>
        <v>0</v>
      </c>
      <c r="J231" s="250"/>
      <c r="K231" s="251">
        <f>SUM(K220:K230)</f>
        <v>-0.018857125000000002</v>
      </c>
      <c r="O231" s="224">
        <v>4</v>
      </c>
      <c r="BA231" s="252">
        <f>SUM(BA220:BA230)</f>
        <v>0</v>
      </c>
      <c r="BB231" s="252">
        <f>SUM(BB220:BB230)</f>
        <v>0</v>
      </c>
      <c r="BC231" s="252">
        <f>SUM(BC220:BC230)</f>
        <v>0</v>
      </c>
      <c r="BD231" s="252">
        <f>SUM(BD220:BD230)</f>
        <v>0</v>
      </c>
      <c r="BE231" s="252">
        <f>SUM(BE220:BE230)</f>
        <v>0</v>
      </c>
    </row>
    <row r="232" spans="1:15" ht="12.75">
      <c r="A232" s="214" t="s">
        <v>1969</v>
      </c>
      <c r="B232" s="215" t="s">
        <v>832</v>
      </c>
      <c r="C232" s="216" t="s">
        <v>833</v>
      </c>
      <c r="D232" s="217"/>
      <c r="E232" s="218"/>
      <c r="F232" s="218"/>
      <c r="G232" s="219"/>
      <c r="H232" s="220"/>
      <c r="I232" s="221"/>
      <c r="J232" s="222"/>
      <c r="K232" s="223"/>
      <c r="O232" s="224">
        <v>1</v>
      </c>
    </row>
    <row r="233" spans="1:80" ht="12.75">
      <c r="A233" s="225">
        <v>102</v>
      </c>
      <c r="B233" s="226" t="s">
        <v>835</v>
      </c>
      <c r="C233" s="227" t="s">
        <v>836</v>
      </c>
      <c r="D233" s="228" t="s">
        <v>237</v>
      </c>
      <c r="E233" s="229">
        <v>16.3975</v>
      </c>
      <c r="F233" s="229"/>
      <c r="G233" s="230">
        <f>E233*F233</f>
        <v>0</v>
      </c>
      <c r="H233" s="231">
        <v>0</v>
      </c>
      <c r="I233" s="232">
        <f>E233*H233</f>
        <v>0</v>
      </c>
      <c r="J233" s="231">
        <v>-0.00044</v>
      </c>
      <c r="K233" s="232">
        <f>E233*J233</f>
        <v>-0.007214900000000001</v>
      </c>
      <c r="O233" s="224">
        <v>2</v>
      </c>
      <c r="AA233" s="197">
        <v>1</v>
      </c>
      <c r="AB233" s="197">
        <v>7</v>
      </c>
      <c r="AC233" s="197">
        <v>7</v>
      </c>
      <c r="AZ233" s="197">
        <v>2</v>
      </c>
      <c r="BA233" s="197">
        <f>IF(AZ233=1,G233,0)</f>
        <v>0</v>
      </c>
      <c r="BB233" s="197">
        <f>IF(AZ233=2,G233,0)</f>
        <v>0</v>
      </c>
      <c r="BC233" s="197">
        <f>IF(AZ233=3,G233,0)</f>
        <v>0</v>
      </c>
      <c r="BD233" s="197">
        <f>IF(AZ233=4,G233,0)</f>
        <v>0</v>
      </c>
      <c r="BE233" s="197">
        <f>IF(AZ233=5,G233,0)</f>
        <v>0</v>
      </c>
      <c r="CA233" s="224">
        <v>1</v>
      </c>
      <c r="CB233" s="224">
        <v>7</v>
      </c>
    </row>
    <row r="234" spans="1:15" ht="12.75">
      <c r="A234" s="233"/>
      <c r="B234" s="237"/>
      <c r="C234" s="808" t="s">
        <v>827</v>
      </c>
      <c r="D234" s="809"/>
      <c r="E234" s="238">
        <v>16.3975</v>
      </c>
      <c r="F234" s="239"/>
      <c r="G234" s="240"/>
      <c r="H234" s="241"/>
      <c r="I234" s="235"/>
      <c r="J234" s="242"/>
      <c r="K234" s="235"/>
      <c r="M234" s="236" t="s">
        <v>827</v>
      </c>
      <c r="O234" s="224"/>
    </row>
    <row r="235" spans="1:80" ht="12.75">
      <c r="A235" s="225">
        <v>103</v>
      </c>
      <c r="B235" s="226" t="s">
        <v>837</v>
      </c>
      <c r="C235" s="227" t="s">
        <v>838</v>
      </c>
      <c r="D235" s="228" t="s">
        <v>237</v>
      </c>
      <c r="E235" s="229">
        <v>16.3975</v>
      </c>
      <c r="F235" s="229"/>
      <c r="G235" s="230">
        <f>E235*F235</f>
        <v>0</v>
      </c>
      <c r="H235" s="231">
        <v>0</v>
      </c>
      <c r="I235" s="232">
        <f>E235*H235</f>
        <v>0</v>
      </c>
      <c r="J235" s="231">
        <v>-0.006</v>
      </c>
      <c r="K235" s="232">
        <f>E235*J235</f>
        <v>-0.098385</v>
      </c>
      <c r="O235" s="224">
        <v>2</v>
      </c>
      <c r="AA235" s="197">
        <v>1</v>
      </c>
      <c r="AB235" s="197">
        <v>7</v>
      </c>
      <c r="AC235" s="197">
        <v>7</v>
      </c>
      <c r="AZ235" s="197">
        <v>2</v>
      </c>
      <c r="BA235" s="197">
        <f>IF(AZ235=1,G235,0)</f>
        <v>0</v>
      </c>
      <c r="BB235" s="197">
        <f>IF(AZ235=2,G235,0)</f>
        <v>0</v>
      </c>
      <c r="BC235" s="197">
        <f>IF(AZ235=3,G235,0)</f>
        <v>0</v>
      </c>
      <c r="BD235" s="197">
        <f>IF(AZ235=4,G235,0)</f>
        <v>0</v>
      </c>
      <c r="BE235" s="197">
        <f>IF(AZ235=5,G235,0)</f>
        <v>0</v>
      </c>
      <c r="CA235" s="224">
        <v>1</v>
      </c>
      <c r="CB235" s="224">
        <v>7</v>
      </c>
    </row>
    <row r="236" spans="1:15" ht="12.75">
      <c r="A236" s="233"/>
      <c r="B236" s="237"/>
      <c r="C236" s="808" t="s">
        <v>839</v>
      </c>
      <c r="D236" s="809"/>
      <c r="E236" s="238">
        <v>16.3975</v>
      </c>
      <c r="F236" s="239"/>
      <c r="G236" s="240"/>
      <c r="H236" s="241"/>
      <c r="I236" s="235"/>
      <c r="J236" s="242"/>
      <c r="K236" s="235"/>
      <c r="M236" s="236" t="s">
        <v>839</v>
      </c>
      <c r="O236" s="224"/>
    </row>
    <row r="237" spans="1:80" ht="12.75">
      <c r="A237" s="225">
        <v>104</v>
      </c>
      <c r="B237" s="226" t="s">
        <v>840</v>
      </c>
      <c r="C237" s="227" t="s">
        <v>841</v>
      </c>
      <c r="D237" s="228" t="s">
        <v>237</v>
      </c>
      <c r="E237" s="229">
        <v>13.98</v>
      </c>
      <c r="F237" s="229"/>
      <c r="G237" s="230">
        <f>E237*F237</f>
        <v>0</v>
      </c>
      <c r="H237" s="231">
        <v>0</v>
      </c>
      <c r="I237" s="232">
        <f>E237*H237</f>
        <v>0</v>
      </c>
      <c r="J237" s="231">
        <v>0</v>
      </c>
      <c r="K237" s="232">
        <f>E237*J237</f>
        <v>0</v>
      </c>
      <c r="O237" s="224">
        <v>2</v>
      </c>
      <c r="AA237" s="197">
        <v>1</v>
      </c>
      <c r="AB237" s="197">
        <v>7</v>
      </c>
      <c r="AC237" s="197">
        <v>7</v>
      </c>
      <c r="AZ237" s="197">
        <v>2</v>
      </c>
      <c r="BA237" s="197">
        <f>IF(AZ237=1,G237,0)</f>
        <v>0</v>
      </c>
      <c r="BB237" s="197">
        <f>IF(AZ237=2,G237,0)</f>
        <v>0</v>
      </c>
      <c r="BC237" s="197">
        <f>IF(AZ237=3,G237,0)</f>
        <v>0</v>
      </c>
      <c r="BD237" s="197">
        <f>IF(AZ237=4,G237,0)</f>
        <v>0</v>
      </c>
      <c r="BE237" s="197">
        <f>IF(AZ237=5,G237,0)</f>
        <v>0</v>
      </c>
      <c r="CA237" s="224">
        <v>1</v>
      </c>
      <c r="CB237" s="224">
        <v>7</v>
      </c>
    </row>
    <row r="238" spans="1:15" ht="12.75">
      <c r="A238" s="233"/>
      <c r="B238" s="237"/>
      <c r="C238" s="808" t="s">
        <v>1229</v>
      </c>
      <c r="D238" s="809"/>
      <c r="E238" s="238">
        <v>13.98</v>
      </c>
      <c r="F238" s="239"/>
      <c r="G238" s="240"/>
      <c r="H238" s="241"/>
      <c r="I238" s="235"/>
      <c r="J238" s="242"/>
      <c r="K238" s="235"/>
      <c r="M238" s="236" t="s">
        <v>1229</v>
      </c>
      <c r="O238" s="224"/>
    </row>
    <row r="239" spans="1:80" ht="12.75">
      <c r="A239" s="225">
        <v>105</v>
      </c>
      <c r="B239" s="226" t="s">
        <v>842</v>
      </c>
      <c r="C239" s="227" t="s">
        <v>843</v>
      </c>
      <c r="D239" s="228" t="s">
        <v>237</v>
      </c>
      <c r="E239" s="229">
        <v>13.98</v>
      </c>
      <c r="F239" s="229"/>
      <c r="G239" s="230">
        <f>E239*F239</f>
        <v>0</v>
      </c>
      <c r="H239" s="231">
        <v>1E-05</v>
      </c>
      <c r="I239" s="232">
        <f>E239*H239</f>
        <v>0.0001398</v>
      </c>
      <c r="J239" s="231">
        <v>0</v>
      </c>
      <c r="K239" s="232">
        <f>E239*J239</f>
        <v>0</v>
      </c>
      <c r="O239" s="224">
        <v>2</v>
      </c>
      <c r="AA239" s="197">
        <v>1</v>
      </c>
      <c r="AB239" s="197">
        <v>7</v>
      </c>
      <c r="AC239" s="197">
        <v>7</v>
      </c>
      <c r="AZ239" s="197">
        <v>2</v>
      </c>
      <c r="BA239" s="197">
        <f>IF(AZ239=1,G239,0)</f>
        <v>0</v>
      </c>
      <c r="BB239" s="197">
        <f>IF(AZ239=2,G239,0)</f>
        <v>0</v>
      </c>
      <c r="BC239" s="197">
        <f>IF(AZ239=3,G239,0)</f>
        <v>0</v>
      </c>
      <c r="BD239" s="197">
        <f>IF(AZ239=4,G239,0)</f>
        <v>0</v>
      </c>
      <c r="BE239" s="197">
        <f>IF(AZ239=5,G239,0)</f>
        <v>0</v>
      </c>
      <c r="CA239" s="224">
        <v>1</v>
      </c>
      <c r="CB239" s="224">
        <v>7</v>
      </c>
    </row>
    <row r="240" spans="1:15" ht="12.75">
      <c r="A240" s="233"/>
      <c r="B240" s="237"/>
      <c r="C240" s="808" t="s">
        <v>1229</v>
      </c>
      <c r="D240" s="809"/>
      <c r="E240" s="238">
        <v>13.98</v>
      </c>
      <c r="F240" s="239"/>
      <c r="G240" s="240"/>
      <c r="H240" s="241"/>
      <c r="I240" s="235"/>
      <c r="J240" s="242"/>
      <c r="K240" s="235"/>
      <c r="M240" s="236" t="s">
        <v>1229</v>
      </c>
      <c r="O240" s="224"/>
    </row>
    <row r="241" spans="1:80" ht="12.75">
      <c r="A241" s="225">
        <v>106</v>
      </c>
      <c r="B241" s="226" t="s">
        <v>844</v>
      </c>
      <c r="C241" s="227" t="s">
        <v>845</v>
      </c>
      <c r="D241" s="228" t="s">
        <v>276</v>
      </c>
      <c r="E241" s="229">
        <v>15.4</v>
      </c>
      <c r="F241" s="229"/>
      <c r="G241" s="230">
        <f>E241*F241</f>
        <v>0</v>
      </c>
      <c r="H241" s="231">
        <v>0</v>
      </c>
      <c r="I241" s="232">
        <f>E241*H241</f>
        <v>0</v>
      </c>
      <c r="J241" s="231">
        <v>0</v>
      </c>
      <c r="K241" s="232">
        <f>E241*J241</f>
        <v>0</v>
      </c>
      <c r="O241" s="224">
        <v>2</v>
      </c>
      <c r="AA241" s="197">
        <v>1</v>
      </c>
      <c r="AB241" s="197">
        <v>7</v>
      </c>
      <c r="AC241" s="197">
        <v>7</v>
      </c>
      <c r="AZ241" s="197">
        <v>2</v>
      </c>
      <c r="BA241" s="197">
        <f>IF(AZ241=1,G241,0)</f>
        <v>0</v>
      </c>
      <c r="BB241" s="197">
        <f>IF(AZ241=2,G241,0)</f>
        <v>0</v>
      </c>
      <c r="BC241" s="197">
        <f>IF(AZ241=3,G241,0)</f>
        <v>0</v>
      </c>
      <c r="BD241" s="197">
        <f>IF(AZ241=4,G241,0)</f>
        <v>0</v>
      </c>
      <c r="BE241" s="197">
        <f>IF(AZ241=5,G241,0)</f>
        <v>0</v>
      </c>
      <c r="CA241" s="224">
        <v>1</v>
      </c>
      <c r="CB241" s="224">
        <v>7</v>
      </c>
    </row>
    <row r="242" spans="1:15" ht="12.75">
      <c r="A242" s="233"/>
      <c r="B242" s="237"/>
      <c r="C242" s="808" t="s">
        <v>846</v>
      </c>
      <c r="D242" s="809"/>
      <c r="E242" s="238">
        <v>15.4</v>
      </c>
      <c r="F242" s="239"/>
      <c r="G242" s="240"/>
      <c r="H242" s="241"/>
      <c r="I242" s="235"/>
      <c r="J242" s="242"/>
      <c r="K242" s="235"/>
      <c r="M242" s="236" t="s">
        <v>846</v>
      </c>
      <c r="O242" s="224"/>
    </row>
    <row r="243" spans="1:80" ht="12.75">
      <c r="A243" s="225">
        <v>107</v>
      </c>
      <c r="B243" s="226" t="s">
        <v>847</v>
      </c>
      <c r="C243" s="227" t="s">
        <v>848</v>
      </c>
      <c r="D243" s="228" t="s">
        <v>237</v>
      </c>
      <c r="E243" s="229">
        <v>14.679</v>
      </c>
      <c r="F243" s="229"/>
      <c r="G243" s="230">
        <f>E243*F243</f>
        <v>0</v>
      </c>
      <c r="H243" s="231">
        <v>0.00175</v>
      </c>
      <c r="I243" s="232">
        <f>E243*H243</f>
        <v>0.02568825</v>
      </c>
      <c r="J243" s="231"/>
      <c r="K243" s="232">
        <f>E243*J243</f>
        <v>0</v>
      </c>
      <c r="O243" s="224">
        <v>2</v>
      </c>
      <c r="AA243" s="197">
        <v>3</v>
      </c>
      <c r="AB243" s="197">
        <v>7</v>
      </c>
      <c r="AC243" s="197">
        <v>283754910</v>
      </c>
      <c r="AZ243" s="197">
        <v>2</v>
      </c>
      <c r="BA243" s="197">
        <f>IF(AZ243=1,G243,0)</f>
        <v>0</v>
      </c>
      <c r="BB243" s="197">
        <f>IF(AZ243=2,G243,0)</f>
        <v>0</v>
      </c>
      <c r="BC243" s="197">
        <f>IF(AZ243=3,G243,0)</f>
        <v>0</v>
      </c>
      <c r="BD243" s="197">
        <f>IF(AZ243=4,G243,0)</f>
        <v>0</v>
      </c>
      <c r="BE243" s="197">
        <f>IF(AZ243=5,G243,0)</f>
        <v>0</v>
      </c>
      <c r="CA243" s="224">
        <v>3</v>
      </c>
      <c r="CB243" s="224">
        <v>7</v>
      </c>
    </row>
    <row r="244" spans="1:15" ht="12.75">
      <c r="A244" s="233"/>
      <c r="B244" s="237"/>
      <c r="C244" s="808" t="s">
        <v>849</v>
      </c>
      <c r="D244" s="809"/>
      <c r="E244" s="238">
        <v>14.679</v>
      </c>
      <c r="F244" s="239"/>
      <c r="G244" s="240"/>
      <c r="H244" s="241"/>
      <c r="I244" s="235"/>
      <c r="J244" s="242"/>
      <c r="K244" s="235"/>
      <c r="M244" s="236" t="s">
        <v>849</v>
      </c>
      <c r="O244" s="224"/>
    </row>
    <row r="245" spans="1:80" ht="12.75">
      <c r="A245" s="225">
        <v>108</v>
      </c>
      <c r="B245" s="226" t="s">
        <v>850</v>
      </c>
      <c r="C245" s="227" t="s">
        <v>851</v>
      </c>
      <c r="D245" s="228" t="s">
        <v>244</v>
      </c>
      <c r="E245" s="229">
        <v>0.02582805</v>
      </c>
      <c r="F245" s="229"/>
      <c r="G245" s="230">
        <f aca="true" t="shared" si="16" ref="G245:G252">E245*F245</f>
        <v>0</v>
      </c>
      <c r="H245" s="231">
        <v>0</v>
      </c>
      <c r="I245" s="232">
        <f aca="true" t="shared" si="17" ref="I245:I252">E245*H245</f>
        <v>0</v>
      </c>
      <c r="J245" s="231"/>
      <c r="K245" s="232">
        <f aca="true" t="shared" si="18" ref="K245:K252">E245*J245</f>
        <v>0</v>
      </c>
      <c r="O245" s="224">
        <v>2</v>
      </c>
      <c r="AA245" s="197">
        <v>7</v>
      </c>
      <c r="AB245" s="197">
        <v>1001</v>
      </c>
      <c r="AC245" s="197">
        <v>5</v>
      </c>
      <c r="AZ245" s="197">
        <v>2</v>
      </c>
      <c r="BA245" s="197">
        <f aca="true" t="shared" si="19" ref="BA245:BA252">IF(AZ245=1,G245,0)</f>
        <v>0</v>
      </c>
      <c r="BB245" s="197">
        <f aca="true" t="shared" si="20" ref="BB245:BB252">IF(AZ245=2,G245,0)</f>
        <v>0</v>
      </c>
      <c r="BC245" s="197">
        <f aca="true" t="shared" si="21" ref="BC245:BC252">IF(AZ245=3,G245,0)</f>
        <v>0</v>
      </c>
      <c r="BD245" s="197">
        <f aca="true" t="shared" si="22" ref="BD245:BD252">IF(AZ245=4,G245,0)</f>
        <v>0</v>
      </c>
      <c r="BE245" s="197">
        <f aca="true" t="shared" si="23" ref="BE245:BE252">IF(AZ245=5,G245,0)</f>
        <v>0</v>
      </c>
      <c r="CA245" s="224">
        <v>7</v>
      </c>
      <c r="CB245" s="224">
        <v>1001</v>
      </c>
    </row>
    <row r="246" spans="1:80" ht="12.75">
      <c r="A246" s="225">
        <v>109</v>
      </c>
      <c r="B246" s="226" t="s">
        <v>783</v>
      </c>
      <c r="C246" s="227" t="s">
        <v>784</v>
      </c>
      <c r="D246" s="228" t="s">
        <v>244</v>
      </c>
      <c r="E246" s="229">
        <v>0.1055999</v>
      </c>
      <c r="F246" s="229"/>
      <c r="G246" s="230">
        <f t="shared" si="16"/>
        <v>0</v>
      </c>
      <c r="H246" s="231">
        <v>0</v>
      </c>
      <c r="I246" s="232">
        <f t="shared" si="17"/>
        <v>0</v>
      </c>
      <c r="J246" s="231"/>
      <c r="K246" s="232">
        <f t="shared" si="18"/>
        <v>0</v>
      </c>
      <c r="O246" s="224">
        <v>2</v>
      </c>
      <c r="AA246" s="197">
        <v>8</v>
      </c>
      <c r="AB246" s="197">
        <v>0</v>
      </c>
      <c r="AC246" s="197">
        <v>3</v>
      </c>
      <c r="AZ246" s="197">
        <v>2</v>
      </c>
      <c r="BA246" s="197">
        <f t="shared" si="19"/>
        <v>0</v>
      </c>
      <c r="BB246" s="197">
        <f t="shared" si="20"/>
        <v>0</v>
      </c>
      <c r="BC246" s="197">
        <f t="shared" si="21"/>
        <v>0</v>
      </c>
      <c r="BD246" s="197">
        <f t="shared" si="22"/>
        <v>0</v>
      </c>
      <c r="BE246" s="197">
        <f t="shared" si="23"/>
        <v>0</v>
      </c>
      <c r="CA246" s="224">
        <v>8</v>
      </c>
      <c r="CB246" s="224">
        <v>0</v>
      </c>
    </row>
    <row r="247" spans="1:80" ht="12.75">
      <c r="A247" s="225">
        <v>110</v>
      </c>
      <c r="B247" s="226" t="s">
        <v>785</v>
      </c>
      <c r="C247" s="227" t="s">
        <v>786</v>
      </c>
      <c r="D247" s="228" t="s">
        <v>244</v>
      </c>
      <c r="E247" s="229">
        <v>0.1055999</v>
      </c>
      <c r="F247" s="229"/>
      <c r="G247" s="230">
        <f t="shared" si="16"/>
        <v>0</v>
      </c>
      <c r="H247" s="231">
        <v>0</v>
      </c>
      <c r="I247" s="232">
        <f t="shared" si="17"/>
        <v>0</v>
      </c>
      <c r="J247" s="231"/>
      <c r="K247" s="232">
        <f t="shared" si="18"/>
        <v>0</v>
      </c>
      <c r="O247" s="224">
        <v>2</v>
      </c>
      <c r="AA247" s="197">
        <v>8</v>
      </c>
      <c r="AB247" s="197">
        <v>1</v>
      </c>
      <c r="AC247" s="197">
        <v>3</v>
      </c>
      <c r="AZ247" s="197">
        <v>2</v>
      </c>
      <c r="BA247" s="197">
        <f t="shared" si="19"/>
        <v>0</v>
      </c>
      <c r="BB247" s="197">
        <f t="shared" si="20"/>
        <v>0</v>
      </c>
      <c r="BC247" s="197">
        <f t="shared" si="21"/>
        <v>0</v>
      </c>
      <c r="BD247" s="197">
        <f t="shared" si="22"/>
        <v>0</v>
      </c>
      <c r="BE247" s="197">
        <f t="shared" si="23"/>
        <v>0</v>
      </c>
      <c r="CA247" s="224">
        <v>8</v>
      </c>
      <c r="CB247" s="224">
        <v>1</v>
      </c>
    </row>
    <row r="248" spans="1:80" ht="12.75">
      <c r="A248" s="225">
        <v>111</v>
      </c>
      <c r="B248" s="226" t="s">
        <v>787</v>
      </c>
      <c r="C248" s="227" t="s">
        <v>788</v>
      </c>
      <c r="D248" s="228" t="s">
        <v>244</v>
      </c>
      <c r="E248" s="229">
        <v>0.9503991</v>
      </c>
      <c r="F248" s="229"/>
      <c r="G248" s="230">
        <f t="shared" si="16"/>
        <v>0</v>
      </c>
      <c r="H248" s="231">
        <v>0</v>
      </c>
      <c r="I248" s="232">
        <f t="shared" si="17"/>
        <v>0</v>
      </c>
      <c r="J248" s="231"/>
      <c r="K248" s="232">
        <f t="shared" si="18"/>
        <v>0</v>
      </c>
      <c r="O248" s="224">
        <v>2</v>
      </c>
      <c r="AA248" s="197">
        <v>8</v>
      </c>
      <c r="AB248" s="197">
        <v>1</v>
      </c>
      <c r="AC248" s="197">
        <v>3</v>
      </c>
      <c r="AZ248" s="197">
        <v>2</v>
      </c>
      <c r="BA248" s="197">
        <f t="shared" si="19"/>
        <v>0</v>
      </c>
      <c r="BB248" s="197">
        <f t="shared" si="20"/>
        <v>0</v>
      </c>
      <c r="BC248" s="197">
        <f t="shared" si="21"/>
        <v>0</v>
      </c>
      <c r="BD248" s="197">
        <f t="shared" si="22"/>
        <v>0</v>
      </c>
      <c r="BE248" s="197">
        <f t="shared" si="23"/>
        <v>0</v>
      </c>
      <c r="CA248" s="224">
        <v>8</v>
      </c>
      <c r="CB248" s="224">
        <v>1</v>
      </c>
    </row>
    <row r="249" spans="1:80" ht="12.75">
      <c r="A249" s="225">
        <v>112</v>
      </c>
      <c r="B249" s="226" t="s">
        <v>789</v>
      </c>
      <c r="C249" s="227" t="s">
        <v>790</v>
      </c>
      <c r="D249" s="228" t="s">
        <v>244</v>
      </c>
      <c r="E249" s="229">
        <v>0.1055999</v>
      </c>
      <c r="F249" s="229"/>
      <c r="G249" s="230">
        <f t="shared" si="16"/>
        <v>0</v>
      </c>
      <c r="H249" s="231">
        <v>0</v>
      </c>
      <c r="I249" s="232">
        <f t="shared" si="17"/>
        <v>0</v>
      </c>
      <c r="J249" s="231"/>
      <c r="K249" s="232">
        <f t="shared" si="18"/>
        <v>0</v>
      </c>
      <c r="O249" s="224">
        <v>2</v>
      </c>
      <c r="AA249" s="197">
        <v>8</v>
      </c>
      <c r="AB249" s="197">
        <v>1</v>
      </c>
      <c r="AC249" s="197">
        <v>3</v>
      </c>
      <c r="AZ249" s="197">
        <v>2</v>
      </c>
      <c r="BA249" s="197">
        <f t="shared" si="19"/>
        <v>0</v>
      </c>
      <c r="BB249" s="197">
        <f t="shared" si="20"/>
        <v>0</v>
      </c>
      <c r="BC249" s="197">
        <f t="shared" si="21"/>
        <v>0</v>
      </c>
      <c r="BD249" s="197">
        <f t="shared" si="22"/>
        <v>0</v>
      </c>
      <c r="BE249" s="197">
        <f t="shared" si="23"/>
        <v>0</v>
      </c>
      <c r="CA249" s="224">
        <v>8</v>
      </c>
      <c r="CB249" s="224">
        <v>1</v>
      </c>
    </row>
    <row r="250" spans="1:80" ht="12.75">
      <c r="A250" s="225">
        <v>113</v>
      </c>
      <c r="B250" s="226" t="s">
        <v>791</v>
      </c>
      <c r="C250" s="227" t="s">
        <v>792</v>
      </c>
      <c r="D250" s="228" t="s">
        <v>244</v>
      </c>
      <c r="E250" s="229">
        <v>0.2111998</v>
      </c>
      <c r="F250" s="229"/>
      <c r="G250" s="230">
        <f t="shared" si="16"/>
        <v>0</v>
      </c>
      <c r="H250" s="231">
        <v>0</v>
      </c>
      <c r="I250" s="232">
        <f t="shared" si="17"/>
        <v>0</v>
      </c>
      <c r="J250" s="231"/>
      <c r="K250" s="232">
        <f t="shared" si="18"/>
        <v>0</v>
      </c>
      <c r="O250" s="224">
        <v>2</v>
      </c>
      <c r="AA250" s="197">
        <v>8</v>
      </c>
      <c r="AB250" s="197">
        <v>0</v>
      </c>
      <c r="AC250" s="197">
        <v>3</v>
      </c>
      <c r="AZ250" s="197">
        <v>2</v>
      </c>
      <c r="BA250" s="197">
        <f t="shared" si="19"/>
        <v>0</v>
      </c>
      <c r="BB250" s="197">
        <f t="shared" si="20"/>
        <v>0</v>
      </c>
      <c r="BC250" s="197">
        <f t="shared" si="21"/>
        <v>0</v>
      </c>
      <c r="BD250" s="197">
        <f t="shared" si="22"/>
        <v>0</v>
      </c>
      <c r="BE250" s="197">
        <f t="shared" si="23"/>
        <v>0</v>
      </c>
      <c r="CA250" s="224">
        <v>8</v>
      </c>
      <c r="CB250" s="224">
        <v>0</v>
      </c>
    </row>
    <row r="251" spans="1:80" ht="12.75">
      <c r="A251" s="225">
        <v>114</v>
      </c>
      <c r="B251" s="226" t="s">
        <v>793</v>
      </c>
      <c r="C251" s="227" t="s">
        <v>794</v>
      </c>
      <c r="D251" s="228" t="s">
        <v>244</v>
      </c>
      <c r="E251" s="229">
        <v>0.1055999</v>
      </c>
      <c r="F251" s="229"/>
      <c r="G251" s="230">
        <f t="shared" si="16"/>
        <v>0</v>
      </c>
      <c r="H251" s="231">
        <v>0</v>
      </c>
      <c r="I251" s="232">
        <f t="shared" si="17"/>
        <v>0</v>
      </c>
      <c r="J251" s="231"/>
      <c r="K251" s="232">
        <f t="shared" si="18"/>
        <v>0</v>
      </c>
      <c r="O251" s="224">
        <v>2</v>
      </c>
      <c r="AA251" s="197">
        <v>8</v>
      </c>
      <c r="AB251" s="197">
        <v>0</v>
      </c>
      <c r="AC251" s="197">
        <v>3</v>
      </c>
      <c r="AZ251" s="197">
        <v>2</v>
      </c>
      <c r="BA251" s="197">
        <f t="shared" si="19"/>
        <v>0</v>
      </c>
      <c r="BB251" s="197">
        <f t="shared" si="20"/>
        <v>0</v>
      </c>
      <c r="BC251" s="197">
        <f t="shared" si="21"/>
        <v>0</v>
      </c>
      <c r="BD251" s="197">
        <f t="shared" si="22"/>
        <v>0</v>
      </c>
      <c r="BE251" s="197">
        <f t="shared" si="23"/>
        <v>0</v>
      </c>
      <c r="CA251" s="224">
        <v>8</v>
      </c>
      <c r="CB251" s="224">
        <v>0</v>
      </c>
    </row>
    <row r="252" spans="1:80" ht="12.75">
      <c r="A252" s="225">
        <v>115</v>
      </c>
      <c r="B252" s="226" t="s">
        <v>852</v>
      </c>
      <c r="C252" s="227" t="s">
        <v>853</v>
      </c>
      <c r="D252" s="228" t="s">
        <v>244</v>
      </c>
      <c r="E252" s="229">
        <v>0.1055999</v>
      </c>
      <c r="F252" s="229"/>
      <c r="G252" s="230">
        <f t="shared" si="16"/>
        <v>0</v>
      </c>
      <c r="H252" s="231">
        <v>0</v>
      </c>
      <c r="I252" s="232">
        <f t="shared" si="17"/>
        <v>0</v>
      </c>
      <c r="J252" s="231"/>
      <c r="K252" s="232">
        <f t="shared" si="18"/>
        <v>0</v>
      </c>
      <c r="O252" s="224">
        <v>2</v>
      </c>
      <c r="AA252" s="197">
        <v>8</v>
      </c>
      <c r="AB252" s="197">
        <v>0</v>
      </c>
      <c r="AC252" s="197">
        <v>3</v>
      </c>
      <c r="AZ252" s="197">
        <v>2</v>
      </c>
      <c r="BA252" s="197">
        <f t="shared" si="19"/>
        <v>0</v>
      </c>
      <c r="BB252" s="197">
        <f t="shared" si="20"/>
        <v>0</v>
      </c>
      <c r="BC252" s="197">
        <f t="shared" si="21"/>
        <v>0</v>
      </c>
      <c r="BD252" s="197">
        <f t="shared" si="22"/>
        <v>0</v>
      </c>
      <c r="BE252" s="197">
        <f t="shared" si="23"/>
        <v>0</v>
      </c>
      <c r="CA252" s="224">
        <v>8</v>
      </c>
      <c r="CB252" s="224">
        <v>0</v>
      </c>
    </row>
    <row r="253" spans="1:57" ht="12.75">
      <c r="A253" s="243"/>
      <c r="B253" s="244" t="s">
        <v>1971</v>
      </c>
      <c r="C253" s="245" t="s">
        <v>834</v>
      </c>
      <c r="D253" s="246"/>
      <c r="E253" s="247"/>
      <c r="F253" s="248"/>
      <c r="G253" s="249">
        <f>SUM(G232:G252)</f>
        <v>0</v>
      </c>
      <c r="H253" s="250"/>
      <c r="I253" s="251">
        <f>SUM(I232:I252)</f>
        <v>0.025828049999999998</v>
      </c>
      <c r="J253" s="250"/>
      <c r="K253" s="251">
        <f>SUM(K232:K252)</f>
        <v>-0.1055999</v>
      </c>
      <c r="O253" s="224">
        <v>4</v>
      </c>
      <c r="BA253" s="252">
        <f>SUM(BA232:BA252)</f>
        <v>0</v>
      </c>
      <c r="BB253" s="252">
        <f>SUM(BB232:BB252)</f>
        <v>0</v>
      </c>
      <c r="BC253" s="252">
        <f>SUM(BC232:BC252)</f>
        <v>0</v>
      </c>
      <c r="BD253" s="252">
        <f>SUM(BD232:BD252)</f>
        <v>0</v>
      </c>
      <c r="BE253" s="252">
        <f>SUM(BE232:BE252)</f>
        <v>0</v>
      </c>
    </row>
    <row r="254" spans="1:15" ht="12.75">
      <c r="A254" s="214" t="s">
        <v>1969</v>
      </c>
      <c r="B254" s="215" t="s">
        <v>854</v>
      </c>
      <c r="C254" s="216" t="s">
        <v>855</v>
      </c>
      <c r="D254" s="217"/>
      <c r="E254" s="218"/>
      <c r="F254" s="218"/>
      <c r="G254" s="219"/>
      <c r="H254" s="220"/>
      <c r="I254" s="221"/>
      <c r="J254" s="222"/>
      <c r="K254" s="223"/>
      <c r="O254" s="224">
        <v>1</v>
      </c>
    </row>
    <row r="255" spans="1:80" ht="12.75">
      <c r="A255" s="225">
        <v>116</v>
      </c>
      <c r="B255" s="226" t="s">
        <v>857</v>
      </c>
      <c r="C255" s="227" t="s">
        <v>858</v>
      </c>
      <c r="D255" s="228" t="s">
        <v>237</v>
      </c>
      <c r="E255" s="229">
        <v>63.379</v>
      </c>
      <c r="F255" s="229"/>
      <c r="G255" s="230">
        <f>E255*F255</f>
        <v>0</v>
      </c>
      <c r="H255" s="231">
        <v>0</v>
      </c>
      <c r="I255" s="232">
        <f>E255*H255</f>
        <v>0</v>
      </c>
      <c r="J255" s="231">
        <v>-0.02465</v>
      </c>
      <c r="K255" s="232">
        <f>E255*J255</f>
        <v>-1.5622923499999999</v>
      </c>
      <c r="O255" s="224">
        <v>2</v>
      </c>
      <c r="AA255" s="197">
        <v>1</v>
      </c>
      <c r="AB255" s="197">
        <v>7</v>
      </c>
      <c r="AC255" s="197">
        <v>7</v>
      </c>
      <c r="AZ255" s="197">
        <v>2</v>
      </c>
      <c r="BA255" s="197">
        <f>IF(AZ255=1,G255,0)</f>
        <v>0</v>
      </c>
      <c r="BB255" s="197">
        <f>IF(AZ255=2,G255,0)</f>
        <v>0</v>
      </c>
      <c r="BC255" s="197">
        <f>IF(AZ255=3,G255,0)</f>
        <v>0</v>
      </c>
      <c r="BD255" s="197">
        <f>IF(AZ255=4,G255,0)</f>
        <v>0</v>
      </c>
      <c r="BE255" s="197">
        <f>IF(AZ255=5,G255,0)</f>
        <v>0</v>
      </c>
      <c r="CA255" s="224">
        <v>1</v>
      </c>
      <c r="CB255" s="224">
        <v>7</v>
      </c>
    </row>
    <row r="256" spans="1:15" ht="12.75">
      <c r="A256" s="233"/>
      <c r="B256" s="237"/>
      <c r="C256" s="808" t="s">
        <v>859</v>
      </c>
      <c r="D256" s="809"/>
      <c r="E256" s="238">
        <v>63.379</v>
      </c>
      <c r="F256" s="239"/>
      <c r="G256" s="240"/>
      <c r="H256" s="241"/>
      <c r="I256" s="235"/>
      <c r="J256" s="242"/>
      <c r="K256" s="235"/>
      <c r="M256" s="236" t="s">
        <v>859</v>
      </c>
      <c r="O256" s="224"/>
    </row>
    <row r="257" spans="1:80" ht="12.75">
      <c r="A257" s="225">
        <v>117</v>
      </c>
      <c r="B257" s="226" t="s">
        <v>860</v>
      </c>
      <c r="C257" s="227" t="s">
        <v>861</v>
      </c>
      <c r="D257" s="228" t="s">
        <v>237</v>
      </c>
      <c r="E257" s="229">
        <v>63.379</v>
      </c>
      <c r="F257" s="229"/>
      <c r="G257" s="230">
        <f>E257*F257</f>
        <v>0</v>
      </c>
      <c r="H257" s="231">
        <v>0</v>
      </c>
      <c r="I257" s="232">
        <f>E257*H257</f>
        <v>0</v>
      </c>
      <c r="J257" s="231">
        <v>-0.008</v>
      </c>
      <c r="K257" s="232">
        <f>E257*J257</f>
        <v>-0.507032</v>
      </c>
      <c r="O257" s="224">
        <v>2</v>
      </c>
      <c r="AA257" s="197">
        <v>1</v>
      </c>
      <c r="AB257" s="197">
        <v>7</v>
      </c>
      <c r="AC257" s="197">
        <v>7</v>
      </c>
      <c r="AZ257" s="197">
        <v>2</v>
      </c>
      <c r="BA257" s="197">
        <f>IF(AZ257=1,G257,0)</f>
        <v>0</v>
      </c>
      <c r="BB257" s="197">
        <f>IF(AZ257=2,G257,0)</f>
        <v>0</v>
      </c>
      <c r="BC257" s="197">
        <f>IF(AZ257=3,G257,0)</f>
        <v>0</v>
      </c>
      <c r="BD257" s="197">
        <f>IF(AZ257=4,G257,0)</f>
        <v>0</v>
      </c>
      <c r="BE257" s="197">
        <f>IF(AZ257=5,G257,0)</f>
        <v>0</v>
      </c>
      <c r="CA257" s="224">
        <v>1</v>
      </c>
      <c r="CB257" s="224">
        <v>7</v>
      </c>
    </row>
    <row r="258" spans="1:15" ht="12.75">
      <c r="A258" s="233"/>
      <c r="B258" s="237"/>
      <c r="C258" s="808" t="s">
        <v>859</v>
      </c>
      <c r="D258" s="809"/>
      <c r="E258" s="238">
        <v>63.379</v>
      </c>
      <c r="F258" s="239"/>
      <c r="G258" s="240"/>
      <c r="H258" s="241"/>
      <c r="I258" s="235"/>
      <c r="J258" s="242"/>
      <c r="K258" s="235"/>
      <c r="M258" s="236" t="s">
        <v>859</v>
      </c>
      <c r="O258" s="224"/>
    </row>
    <row r="259" spans="1:80" ht="12.75">
      <c r="A259" s="225">
        <v>118</v>
      </c>
      <c r="B259" s="226" t="s">
        <v>862</v>
      </c>
      <c r="C259" s="227" t="s">
        <v>863</v>
      </c>
      <c r="D259" s="228" t="s">
        <v>1671</v>
      </c>
      <c r="E259" s="229">
        <v>56.40731</v>
      </c>
      <c r="F259" s="229"/>
      <c r="G259" s="230">
        <f aca="true" t="shared" si="24" ref="G259:G266">E259*F259</f>
        <v>0</v>
      </c>
      <c r="H259" s="231">
        <v>0</v>
      </c>
      <c r="I259" s="232">
        <f aca="true" t="shared" si="25" ref="I259:I266">E259*H259</f>
        <v>0</v>
      </c>
      <c r="J259" s="231"/>
      <c r="K259" s="232">
        <f aca="true" t="shared" si="26" ref="K259:K266">E259*J259</f>
        <v>0</v>
      </c>
      <c r="O259" s="224">
        <v>2</v>
      </c>
      <c r="AA259" s="197">
        <v>7</v>
      </c>
      <c r="AB259" s="197">
        <v>1002</v>
      </c>
      <c r="AC259" s="197">
        <v>5</v>
      </c>
      <c r="AZ259" s="197">
        <v>2</v>
      </c>
      <c r="BA259" s="197">
        <f aca="true" t="shared" si="27" ref="BA259:BA266">IF(AZ259=1,G259,0)</f>
        <v>0</v>
      </c>
      <c r="BB259" s="197">
        <f aca="true" t="shared" si="28" ref="BB259:BB266">IF(AZ259=2,G259,0)</f>
        <v>0</v>
      </c>
      <c r="BC259" s="197">
        <f aca="true" t="shared" si="29" ref="BC259:BC266">IF(AZ259=3,G259,0)</f>
        <v>0</v>
      </c>
      <c r="BD259" s="197">
        <f aca="true" t="shared" si="30" ref="BD259:BD266">IF(AZ259=4,G259,0)</f>
        <v>0</v>
      </c>
      <c r="BE259" s="197">
        <f aca="true" t="shared" si="31" ref="BE259:BE266">IF(AZ259=5,G259,0)</f>
        <v>0</v>
      </c>
      <c r="CA259" s="224">
        <v>7</v>
      </c>
      <c r="CB259" s="224">
        <v>1002</v>
      </c>
    </row>
    <row r="260" spans="1:80" ht="12.75">
      <c r="A260" s="225">
        <v>119</v>
      </c>
      <c r="B260" s="226" t="s">
        <v>783</v>
      </c>
      <c r="C260" s="227" t="s">
        <v>784</v>
      </c>
      <c r="D260" s="228" t="s">
        <v>244</v>
      </c>
      <c r="E260" s="229">
        <v>2.06932435</v>
      </c>
      <c r="F260" s="229"/>
      <c r="G260" s="230">
        <f t="shared" si="24"/>
        <v>0</v>
      </c>
      <c r="H260" s="231">
        <v>0</v>
      </c>
      <c r="I260" s="232">
        <f t="shared" si="25"/>
        <v>0</v>
      </c>
      <c r="J260" s="231"/>
      <c r="K260" s="232">
        <f t="shared" si="26"/>
        <v>0</v>
      </c>
      <c r="O260" s="224">
        <v>2</v>
      </c>
      <c r="AA260" s="197">
        <v>8</v>
      </c>
      <c r="AB260" s="197">
        <v>0</v>
      </c>
      <c r="AC260" s="197">
        <v>3</v>
      </c>
      <c r="AZ260" s="197">
        <v>2</v>
      </c>
      <c r="BA260" s="197">
        <f t="shared" si="27"/>
        <v>0</v>
      </c>
      <c r="BB260" s="197">
        <f t="shared" si="28"/>
        <v>0</v>
      </c>
      <c r="BC260" s="197">
        <f t="shared" si="29"/>
        <v>0</v>
      </c>
      <c r="BD260" s="197">
        <f t="shared" si="30"/>
        <v>0</v>
      </c>
      <c r="BE260" s="197">
        <f t="shared" si="31"/>
        <v>0</v>
      </c>
      <c r="CA260" s="224">
        <v>8</v>
      </c>
      <c r="CB260" s="224">
        <v>0</v>
      </c>
    </row>
    <row r="261" spans="1:80" ht="12.75">
      <c r="A261" s="225">
        <v>120</v>
      </c>
      <c r="B261" s="226" t="s">
        <v>785</v>
      </c>
      <c r="C261" s="227" t="s">
        <v>786</v>
      </c>
      <c r="D261" s="228" t="s">
        <v>244</v>
      </c>
      <c r="E261" s="229">
        <v>2.06932435</v>
      </c>
      <c r="F261" s="229"/>
      <c r="G261" s="230">
        <f t="shared" si="24"/>
        <v>0</v>
      </c>
      <c r="H261" s="231">
        <v>0</v>
      </c>
      <c r="I261" s="232">
        <f t="shared" si="25"/>
        <v>0</v>
      </c>
      <c r="J261" s="231"/>
      <c r="K261" s="232">
        <f t="shared" si="26"/>
        <v>0</v>
      </c>
      <c r="O261" s="224">
        <v>2</v>
      </c>
      <c r="AA261" s="197">
        <v>8</v>
      </c>
      <c r="AB261" s="197">
        <v>1</v>
      </c>
      <c r="AC261" s="197">
        <v>3</v>
      </c>
      <c r="AZ261" s="197">
        <v>2</v>
      </c>
      <c r="BA261" s="197">
        <f t="shared" si="27"/>
        <v>0</v>
      </c>
      <c r="BB261" s="197">
        <f t="shared" si="28"/>
        <v>0</v>
      </c>
      <c r="BC261" s="197">
        <f t="shared" si="29"/>
        <v>0</v>
      </c>
      <c r="BD261" s="197">
        <f t="shared" si="30"/>
        <v>0</v>
      </c>
      <c r="BE261" s="197">
        <f t="shared" si="31"/>
        <v>0</v>
      </c>
      <c r="CA261" s="224">
        <v>8</v>
      </c>
      <c r="CB261" s="224">
        <v>1</v>
      </c>
    </row>
    <row r="262" spans="1:80" ht="12.75">
      <c r="A262" s="225">
        <v>121</v>
      </c>
      <c r="B262" s="226" t="s">
        <v>787</v>
      </c>
      <c r="C262" s="227" t="s">
        <v>788</v>
      </c>
      <c r="D262" s="228" t="s">
        <v>244</v>
      </c>
      <c r="E262" s="229">
        <v>18.62391915</v>
      </c>
      <c r="F262" s="229"/>
      <c r="G262" s="230">
        <f t="shared" si="24"/>
        <v>0</v>
      </c>
      <c r="H262" s="231">
        <v>0</v>
      </c>
      <c r="I262" s="232">
        <f t="shared" si="25"/>
        <v>0</v>
      </c>
      <c r="J262" s="231"/>
      <c r="K262" s="232">
        <f t="shared" si="26"/>
        <v>0</v>
      </c>
      <c r="O262" s="224">
        <v>2</v>
      </c>
      <c r="AA262" s="197">
        <v>8</v>
      </c>
      <c r="AB262" s="197">
        <v>1</v>
      </c>
      <c r="AC262" s="197">
        <v>3</v>
      </c>
      <c r="AZ262" s="197">
        <v>2</v>
      </c>
      <c r="BA262" s="197">
        <f t="shared" si="27"/>
        <v>0</v>
      </c>
      <c r="BB262" s="197">
        <f t="shared" si="28"/>
        <v>0</v>
      </c>
      <c r="BC262" s="197">
        <f t="shared" si="29"/>
        <v>0</v>
      </c>
      <c r="BD262" s="197">
        <f t="shared" si="30"/>
        <v>0</v>
      </c>
      <c r="BE262" s="197">
        <f t="shared" si="31"/>
        <v>0</v>
      </c>
      <c r="CA262" s="224">
        <v>8</v>
      </c>
      <c r="CB262" s="224">
        <v>1</v>
      </c>
    </row>
    <row r="263" spans="1:80" ht="12.75">
      <c r="A263" s="225">
        <v>122</v>
      </c>
      <c r="B263" s="226" t="s">
        <v>789</v>
      </c>
      <c r="C263" s="227" t="s">
        <v>790</v>
      </c>
      <c r="D263" s="228" t="s">
        <v>244</v>
      </c>
      <c r="E263" s="229">
        <v>2.06932435</v>
      </c>
      <c r="F263" s="229"/>
      <c r="G263" s="230">
        <f t="shared" si="24"/>
        <v>0</v>
      </c>
      <c r="H263" s="231">
        <v>0</v>
      </c>
      <c r="I263" s="232">
        <f t="shared" si="25"/>
        <v>0</v>
      </c>
      <c r="J263" s="231"/>
      <c r="K263" s="232">
        <f t="shared" si="26"/>
        <v>0</v>
      </c>
      <c r="O263" s="224">
        <v>2</v>
      </c>
      <c r="AA263" s="197">
        <v>8</v>
      </c>
      <c r="AB263" s="197">
        <v>1</v>
      </c>
      <c r="AC263" s="197">
        <v>3</v>
      </c>
      <c r="AZ263" s="197">
        <v>2</v>
      </c>
      <c r="BA263" s="197">
        <f t="shared" si="27"/>
        <v>0</v>
      </c>
      <c r="BB263" s="197">
        <f t="shared" si="28"/>
        <v>0</v>
      </c>
      <c r="BC263" s="197">
        <f t="shared" si="29"/>
        <v>0</v>
      </c>
      <c r="BD263" s="197">
        <f t="shared" si="30"/>
        <v>0</v>
      </c>
      <c r="BE263" s="197">
        <f t="shared" si="31"/>
        <v>0</v>
      </c>
      <c r="CA263" s="224">
        <v>8</v>
      </c>
      <c r="CB263" s="224">
        <v>1</v>
      </c>
    </row>
    <row r="264" spans="1:80" ht="12.75">
      <c r="A264" s="225">
        <v>123</v>
      </c>
      <c r="B264" s="226" t="s">
        <v>791</v>
      </c>
      <c r="C264" s="227" t="s">
        <v>792</v>
      </c>
      <c r="D264" s="228" t="s">
        <v>244</v>
      </c>
      <c r="E264" s="229">
        <v>4.1386487</v>
      </c>
      <c r="F264" s="229"/>
      <c r="G264" s="230">
        <f t="shared" si="24"/>
        <v>0</v>
      </c>
      <c r="H264" s="231">
        <v>0</v>
      </c>
      <c r="I264" s="232">
        <f t="shared" si="25"/>
        <v>0</v>
      </c>
      <c r="J264" s="231"/>
      <c r="K264" s="232">
        <f t="shared" si="26"/>
        <v>0</v>
      </c>
      <c r="O264" s="224">
        <v>2</v>
      </c>
      <c r="AA264" s="197">
        <v>8</v>
      </c>
      <c r="AB264" s="197">
        <v>0</v>
      </c>
      <c r="AC264" s="197">
        <v>3</v>
      </c>
      <c r="AZ264" s="197">
        <v>2</v>
      </c>
      <c r="BA264" s="197">
        <f t="shared" si="27"/>
        <v>0</v>
      </c>
      <c r="BB264" s="197">
        <f t="shared" si="28"/>
        <v>0</v>
      </c>
      <c r="BC264" s="197">
        <f t="shared" si="29"/>
        <v>0</v>
      </c>
      <c r="BD264" s="197">
        <f t="shared" si="30"/>
        <v>0</v>
      </c>
      <c r="BE264" s="197">
        <f t="shared" si="31"/>
        <v>0</v>
      </c>
      <c r="CA264" s="224">
        <v>8</v>
      </c>
      <c r="CB264" s="224">
        <v>0</v>
      </c>
    </row>
    <row r="265" spans="1:80" ht="12.75">
      <c r="A265" s="225">
        <v>124</v>
      </c>
      <c r="B265" s="226" t="s">
        <v>793</v>
      </c>
      <c r="C265" s="227" t="s">
        <v>794</v>
      </c>
      <c r="D265" s="228" t="s">
        <v>244</v>
      </c>
      <c r="E265" s="229">
        <v>2.06932435</v>
      </c>
      <c r="F265" s="229"/>
      <c r="G265" s="230">
        <f t="shared" si="24"/>
        <v>0</v>
      </c>
      <c r="H265" s="231">
        <v>0</v>
      </c>
      <c r="I265" s="232">
        <f t="shared" si="25"/>
        <v>0</v>
      </c>
      <c r="J265" s="231"/>
      <c r="K265" s="232">
        <f t="shared" si="26"/>
        <v>0</v>
      </c>
      <c r="O265" s="224">
        <v>2</v>
      </c>
      <c r="AA265" s="197">
        <v>8</v>
      </c>
      <c r="AB265" s="197">
        <v>0</v>
      </c>
      <c r="AC265" s="197">
        <v>3</v>
      </c>
      <c r="AZ265" s="197">
        <v>2</v>
      </c>
      <c r="BA265" s="197">
        <f t="shared" si="27"/>
        <v>0</v>
      </c>
      <c r="BB265" s="197">
        <f t="shared" si="28"/>
        <v>0</v>
      </c>
      <c r="BC265" s="197">
        <f t="shared" si="29"/>
        <v>0</v>
      </c>
      <c r="BD265" s="197">
        <f t="shared" si="30"/>
        <v>0</v>
      </c>
      <c r="BE265" s="197">
        <f t="shared" si="31"/>
        <v>0</v>
      </c>
      <c r="CA265" s="224">
        <v>8</v>
      </c>
      <c r="CB265" s="224">
        <v>0</v>
      </c>
    </row>
    <row r="266" spans="1:80" ht="12.75">
      <c r="A266" s="225">
        <v>125</v>
      </c>
      <c r="B266" s="226" t="s">
        <v>864</v>
      </c>
      <c r="C266" s="227" t="s">
        <v>865</v>
      </c>
      <c r="D266" s="228" t="s">
        <v>244</v>
      </c>
      <c r="E266" s="229">
        <v>2.06932435</v>
      </c>
      <c r="F266" s="229"/>
      <c r="G266" s="230">
        <f t="shared" si="24"/>
        <v>0</v>
      </c>
      <c r="H266" s="231">
        <v>0</v>
      </c>
      <c r="I266" s="232">
        <f t="shared" si="25"/>
        <v>0</v>
      </c>
      <c r="J266" s="231"/>
      <c r="K266" s="232">
        <f t="shared" si="26"/>
        <v>0</v>
      </c>
      <c r="O266" s="224">
        <v>2</v>
      </c>
      <c r="AA266" s="197">
        <v>8</v>
      </c>
      <c r="AB266" s="197">
        <v>0</v>
      </c>
      <c r="AC266" s="197">
        <v>3</v>
      </c>
      <c r="AZ266" s="197">
        <v>2</v>
      </c>
      <c r="BA266" s="197">
        <f t="shared" si="27"/>
        <v>0</v>
      </c>
      <c r="BB266" s="197">
        <f t="shared" si="28"/>
        <v>0</v>
      </c>
      <c r="BC266" s="197">
        <f t="shared" si="29"/>
        <v>0</v>
      </c>
      <c r="BD266" s="197">
        <f t="shared" si="30"/>
        <v>0</v>
      </c>
      <c r="BE266" s="197">
        <f t="shared" si="31"/>
        <v>0</v>
      </c>
      <c r="CA266" s="224">
        <v>8</v>
      </c>
      <c r="CB266" s="224">
        <v>0</v>
      </c>
    </row>
    <row r="267" spans="1:57" ht="12.75">
      <c r="A267" s="243"/>
      <c r="B267" s="244" t="s">
        <v>1971</v>
      </c>
      <c r="C267" s="245" t="s">
        <v>856</v>
      </c>
      <c r="D267" s="246"/>
      <c r="E267" s="247"/>
      <c r="F267" s="248"/>
      <c r="G267" s="249">
        <f>SUM(G254:G266)</f>
        <v>0</v>
      </c>
      <c r="H267" s="250"/>
      <c r="I267" s="251">
        <f>SUM(I254:I266)</f>
        <v>0</v>
      </c>
      <c r="J267" s="250"/>
      <c r="K267" s="251">
        <f>SUM(K254:K266)</f>
        <v>-2.06932435</v>
      </c>
      <c r="O267" s="224">
        <v>4</v>
      </c>
      <c r="BA267" s="252">
        <f>SUM(BA254:BA266)</f>
        <v>0</v>
      </c>
      <c r="BB267" s="252">
        <f>SUM(BB254:BB266)</f>
        <v>0</v>
      </c>
      <c r="BC267" s="252">
        <f>SUM(BC254:BC266)</f>
        <v>0</v>
      </c>
      <c r="BD267" s="252">
        <f>SUM(BD254:BD266)</f>
        <v>0</v>
      </c>
      <c r="BE267" s="252">
        <f>SUM(BE254:BE266)</f>
        <v>0</v>
      </c>
    </row>
    <row r="268" spans="1:15" ht="12.75">
      <c r="A268" s="214" t="s">
        <v>1969</v>
      </c>
      <c r="B268" s="215" t="s">
        <v>866</v>
      </c>
      <c r="C268" s="216" t="s">
        <v>867</v>
      </c>
      <c r="D268" s="217"/>
      <c r="E268" s="218"/>
      <c r="F268" s="218"/>
      <c r="G268" s="219"/>
      <c r="H268" s="220"/>
      <c r="I268" s="221"/>
      <c r="J268" s="222"/>
      <c r="K268" s="223"/>
      <c r="O268" s="224">
        <v>1</v>
      </c>
    </row>
    <row r="269" spans="1:80" ht="12.75">
      <c r="A269" s="225">
        <v>126</v>
      </c>
      <c r="B269" s="226" t="s">
        <v>869</v>
      </c>
      <c r="C269" s="227" t="s">
        <v>870</v>
      </c>
      <c r="D269" s="228" t="s">
        <v>237</v>
      </c>
      <c r="E269" s="229">
        <v>16.3975</v>
      </c>
      <c r="F269" s="229"/>
      <c r="G269" s="230">
        <f>E269*F269</f>
        <v>0</v>
      </c>
      <c r="H269" s="231">
        <v>0</v>
      </c>
      <c r="I269" s="232">
        <f>E269*H269</f>
        <v>0</v>
      </c>
      <c r="J269" s="231">
        <v>-0.004</v>
      </c>
      <c r="K269" s="232">
        <f>E269*J269</f>
        <v>-0.06559000000000001</v>
      </c>
      <c r="O269" s="224">
        <v>2</v>
      </c>
      <c r="AA269" s="197">
        <v>1</v>
      </c>
      <c r="AB269" s="197">
        <v>7</v>
      </c>
      <c r="AC269" s="197">
        <v>7</v>
      </c>
      <c r="AZ269" s="197">
        <v>2</v>
      </c>
      <c r="BA269" s="197">
        <f>IF(AZ269=1,G269,0)</f>
        <v>0</v>
      </c>
      <c r="BB269" s="197">
        <f>IF(AZ269=2,G269,0)</f>
        <v>0</v>
      </c>
      <c r="BC269" s="197">
        <f>IF(AZ269=3,G269,0)</f>
        <v>0</v>
      </c>
      <c r="BD269" s="197">
        <f>IF(AZ269=4,G269,0)</f>
        <v>0</v>
      </c>
      <c r="BE269" s="197">
        <f>IF(AZ269=5,G269,0)</f>
        <v>0</v>
      </c>
      <c r="CA269" s="224">
        <v>1</v>
      </c>
      <c r="CB269" s="224">
        <v>7</v>
      </c>
    </row>
    <row r="270" spans="1:15" ht="12.75">
      <c r="A270" s="233"/>
      <c r="B270" s="237"/>
      <c r="C270" s="808" t="s">
        <v>871</v>
      </c>
      <c r="D270" s="809"/>
      <c r="E270" s="238">
        <v>16.3975</v>
      </c>
      <c r="F270" s="239"/>
      <c r="G270" s="240"/>
      <c r="H270" s="241"/>
      <c r="I270" s="235"/>
      <c r="J270" s="242"/>
      <c r="K270" s="235"/>
      <c r="M270" s="236" t="s">
        <v>871</v>
      </c>
      <c r="O270" s="224"/>
    </row>
    <row r="271" spans="1:80" ht="12.75">
      <c r="A271" s="225">
        <v>127</v>
      </c>
      <c r="B271" s="226" t="s">
        <v>872</v>
      </c>
      <c r="C271" s="227" t="s">
        <v>873</v>
      </c>
      <c r="D271" s="228" t="s">
        <v>237</v>
      </c>
      <c r="E271" s="229">
        <v>16.3975</v>
      </c>
      <c r="F271" s="229"/>
      <c r="G271" s="230">
        <f>E271*F271</f>
        <v>0</v>
      </c>
      <c r="H271" s="231">
        <v>0</v>
      </c>
      <c r="I271" s="232">
        <f>E271*H271</f>
        <v>0</v>
      </c>
      <c r="J271" s="231">
        <v>-0.002</v>
      </c>
      <c r="K271" s="232">
        <f>E271*J271</f>
        <v>-0.032795000000000005</v>
      </c>
      <c r="O271" s="224">
        <v>2</v>
      </c>
      <c r="AA271" s="197">
        <v>1</v>
      </c>
      <c r="AB271" s="197">
        <v>7</v>
      </c>
      <c r="AC271" s="197">
        <v>7</v>
      </c>
      <c r="AZ271" s="197">
        <v>2</v>
      </c>
      <c r="BA271" s="197">
        <f>IF(AZ271=1,G271,0)</f>
        <v>0</v>
      </c>
      <c r="BB271" s="197">
        <f>IF(AZ271=2,G271,0)</f>
        <v>0</v>
      </c>
      <c r="BC271" s="197">
        <f>IF(AZ271=3,G271,0)</f>
        <v>0</v>
      </c>
      <c r="BD271" s="197">
        <f>IF(AZ271=4,G271,0)</f>
        <v>0</v>
      </c>
      <c r="BE271" s="197">
        <f>IF(AZ271=5,G271,0)</f>
        <v>0</v>
      </c>
      <c r="CA271" s="224">
        <v>1</v>
      </c>
      <c r="CB271" s="224">
        <v>7</v>
      </c>
    </row>
    <row r="272" spans="1:15" ht="12.75">
      <c r="A272" s="233"/>
      <c r="B272" s="237"/>
      <c r="C272" s="808" t="s">
        <v>871</v>
      </c>
      <c r="D272" s="809"/>
      <c r="E272" s="238">
        <v>16.3975</v>
      </c>
      <c r="F272" s="239"/>
      <c r="G272" s="240"/>
      <c r="H272" s="241"/>
      <c r="I272" s="235"/>
      <c r="J272" s="242"/>
      <c r="K272" s="235"/>
      <c r="M272" s="236" t="s">
        <v>871</v>
      </c>
      <c r="O272" s="224"/>
    </row>
    <row r="273" spans="1:80" ht="12.75">
      <c r="A273" s="225">
        <v>128</v>
      </c>
      <c r="B273" s="226" t="s">
        <v>874</v>
      </c>
      <c r="C273" s="227" t="s">
        <v>875</v>
      </c>
      <c r="D273" s="228" t="s">
        <v>876</v>
      </c>
      <c r="E273" s="229">
        <v>245.353</v>
      </c>
      <c r="F273" s="229"/>
      <c r="G273" s="230">
        <f>E273*F273</f>
        <v>0</v>
      </c>
      <c r="H273" s="231">
        <v>5E-05</v>
      </c>
      <c r="I273" s="232">
        <f>E273*H273</f>
        <v>0.012267650000000001</v>
      </c>
      <c r="J273" s="231">
        <v>0</v>
      </c>
      <c r="K273" s="232">
        <f>E273*J273</f>
        <v>0</v>
      </c>
      <c r="O273" s="224">
        <v>2</v>
      </c>
      <c r="AA273" s="197">
        <v>1</v>
      </c>
      <c r="AB273" s="197">
        <v>7</v>
      </c>
      <c r="AC273" s="197">
        <v>7</v>
      </c>
      <c r="AZ273" s="197">
        <v>2</v>
      </c>
      <c r="BA273" s="197">
        <f>IF(AZ273=1,G273,0)</f>
        <v>0</v>
      </c>
      <c r="BB273" s="197">
        <f>IF(AZ273=2,G273,0)</f>
        <v>0</v>
      </c>
      <c r="BC273" s="197">
        <f>IF(AZ273=3,G273,0)</f>
        <v>0</v>
      </c>
      <c r="BD273" s="197">
        <f>IF(AZ273=4,G273,0)</f>
        <v>0</v>
      </c>
      <c r="BE273" s="197">
        <f>IF(AZ273=5,G273,0)</f>
        <v>0</v>
      </c>
      <c r="CA273" s="224">
        <v>1</v>
      </c>
      <c r="CB273" s="224">
        <v>7</v>
      </c>
    </row>
    <row r="274" spans="1:15" ht="12.75">
      <c r="A274" s="233"/>
      <c r="B274" s="237"/>
      <c r="C274" s="808" t="s">
        <v>877</v>
      </c>
      <c r="D274" s="809"/>
      <c r="E274" s="238">
        <v>236.875</v>
      </c>
      <c r="F274" s="239"/>
      <c r="G274" s="240"/>
      <c r="H274" s="241"/>
      <c r="I274" s="235"/>
      <c r="J274" s="242"/>
      <c r="K274" s="235"/>
      <c r="M274" s="236" t="s">
        <v>877</v>
      </c>
      <c r="O274" s="224"/>
    </row>
    <row r="275" spans="1:15" ht="12.75">
      <c r="A275" s="233"/>
      <c r="B275" s="237"/>
      <c r="C275" s="808" t="s">
        <v>878</v>
      </c>
      <c r="D275" s="809"/>
      <c r="E275" s="238">
        <v>8.478</v>
      </c>
      <c r="F275" s="239"/>
      <c r="G275" s="240"/>
      <c r="H275" s="241"/>
      <c r="I275" s="235"/>
      <c r="J275" s="242"/>
      <c r="K275" s="235"/>
      <c r="M275" s="236" t="s">
        <v>878</v>
      </c>
      <c r="O275" s="224"/>
    </row>
    <row r="276" spans="1:80" ht="12.75">
      <c r="A276" s="225">
        <v>129</v>
      </c>
      <c r="B276" s="226" t="s">
        <v>879</v>
      </c>
      <c r="C276" s="227" t="s">
        <v>880</v>
      </c>
      <c r="D276" s="228" t="s">
        <v>876</v>
      </c>
      <c r="E276" s="229">
        <v>236.875</v>
      </c>
      <c r="F276" s="229"/>
      <c r="G276" s="230">
        <f>E276*F276</f>
        <v>0</v>
      </c>
      <c r="H276" s="231">
        <v>5E-05</v>
      </c>
      <c r="I276" s="232">
        <f>E276*H276</f>
        <v>0.01184375</v>
      </c>
      <c r="J276" s="231">
        <v>-0.001</v>
      </c>
      <c r="K276" s="232">
        <f>E276*J276</f>
        <v>-0.236875</v>
      </c>
      <c r="O276" s="224">
        <v>2</v>
      </c>
      <c r="AA276" s="197">
        <v>1</v>
      </c>
      <c r="AB276" s="197">
        <v>7</v>
      </c>
      <c r="AC276" s="197">
        <v>7</v>
      </c>
      <c r="AZ276" s="197">
        <v>2</v>
      </c>
      <c r="BA276" s="197">
        <f>IF(AZ276=1,G276,0)</f>
        <v>0</v>
      </c>
      <c r="BB276" s="197">
        <f>IF(AZ276=2,G276,0)</f>
        <v>0</v>
      </c>
      <c r="BC276" s="197">
        <f>IF(AZ276=3,G276,0)</f>
        <v>0</v>
      </c>
      <c r="BD276" s="197">
        <f>IF(AZ276=4,G276,0)</f>
        <v>0</v>
      </c>
      <c r="BE276" s="197">
        <f>IF(AZ276=5,G276,0)</f>
        <v>0</v>
      </c>
      <c r="CA276" s="224">
        <v>1</v>
      </c>
      <c r="CB276" s="224">
        <v>7</v>
      </c>
    </row>
    <row r="277" spans="1:15" ht="12.75">
      <c r="A277" s="233"/>
      <c r="B277" s="237"/>
      <c r="C277" s="808" t="s">
        <v>881</v>
      </c>
      <c r="D277" s="809"/>
      <c r="E277" s="238">
        <v>236.875</v>
      </c>
      <c r="F277" s="239"/>
      <c r="G277" s="240"/>
      <c r="H277" s="241"/>
      <c r="I277" s="235"/>
      <c r="J277" s="242"/>
      <c r="K277" s="235"/>
      <c r="M277" s="236" t="s">
        <v>881</v>
      </c>
      <c r="O277" s="224"/>
    </row>
    <row r="278" spans="1:80" ht="22.5">
      <c r="A278" s="225">
        <v>130</v>
      </c>
      <c r="B278" s="226" t="s">
        <v>882</v>
      </c>
      <c r="C278" s="227" t="s">
        <v>883</v>
      </c>
      <c r="D278" s="228" t="s">
        <v>325</v>
      </c>
      <c r="E278" s="229">
        <v>1</v>
      </c>
      <c r="F278" s="229"/>
      <c r="G278" s="230">
        <f>E278*F278</f>
        <v>0</v>
      </c>
      <c r="H278" s="231">
        <v>0</v>
      </c>
      <c r="I278" s="232">
        <f>E278*H278</f>
        <v>0</v>
      </c>
      <c r="J278" s="231"/>
      <c r="K278" s="232">
        <f>E278*J278</f>
        <v>0</v>
      </c>
      <c r="O278" s="224">
        <v>2</v>
      </c>
      <c r="AA278" s="197">
        <v>12</v>
      </c>
      <c r="AB278" s="197">
        <v>0</v>
      </c>
      <c r="AC278" s="197">
        <v>108</v>
      </c>
      <c r="AZ278" s="197">
        <v>2</v>
      </c>
      <c r="BA278" s="197">
        <f>IF(AZ278=1,G278,0)</f>
        <v>0</v>
      </c>
      <c r="BB278" s="197">
        <f>IF(AZ278=2,G278,0)</f>
        <v>0</v>
      </c>
      <c r="BC278" s="197">
        <f>IF(AZ278=3,G278,0)</f>
        <v>0</v>
      </c>
      <c r="BD278" s="197">
        <f>IF(AZ278=4,G278,0)</f>
        <v>0</v>
      </c>
      <c r="BE278" s="197">
        <f>IF(AZ278=5,G278,0)</f>
        <v>0</v>
      </c>
      <c r="CA278" s="224">
        <v>12</v>
      </c>
      <c r="CB278" s="224">
        <v>0</v>
      </c>
    </row>
    <row r="279" spans="1:15" ht="12.75">
      <c r="A279" s="233"/>
      <c r="B279" s="237"/>
      <c r="C279" s="808" t="s">
        <v>884</v>
      </c>
      <c r="D279" s="809"/>
      <c r="E279" s="238">
        <v>1</v>
      </c>
      <c r="F279" s="239"/>
      <c r="G279" s="240"/>
      <c r="H279" s="241"/>
      <c r="I279" s="235"/>
      <c r="J279" s="242"/>
      <c r="K279" s="235"/>
      <c r="M279" s="236" t="s">
        <v>884</v>
      </c>
      <c r="O279" s="224"/>
    </row>
    <row r="280" spans="1:80" ht="22.5">
      <c r="A280" s="225">
        <v>131</v>
      </c>
      <c r="B280" s="226" t="s">
        <v>885</v>
      </c>
      <c r="C280" s="227" t="s">
        <v>886</v>
      </c>
      <c r="D280" s="228" t="s">
        <v>325</v>
      </c>
      <c r="E280" s="229">
        <v>1</v>
      </c>
      <c r="F280" s="229"/>
      <c r="G280" s="230">
        <f>E280*F280</f>
        <v>0</v>
      </c>
      <c r="H280" s="231">
        <v>0</v>
      </c>
      <c r="I280" s="232">
        <f>E280*H280</f>
        <v>0</v>
      </c>
      <c r="J280" s="231"/>
      <c r="K280" s="232">
        <f>E280*J280</f>
        <v>0</v>
      </c>
      <c r="O280" s="224">
        <v>2</v>
      </c>
      <c r="AA280" s="197">
        <v>12</v>
      </c>
      <c r="AB280" s="197">
        <v>0</v>
      </c>
      <c r="AC280" s="197">
        <v>109</v>
      </c>
      <c r="AZ280" s="197">
        <v>2</v>
      </c>
      <c r="BA280" s="197">
        <f>IF(AZ280=1,G280,0)</f>
        <v>0</v>
      </c>
      <c r="BB280" s="197">
        <f>IF(AZ280=2,G280,0)</f>
        <v>0</v>
      </c>
      <c r="BC280" s="197">
        <f>IF(AZ280=3,G280,0)</f>
        <v>0</v>
      </c>
      <c r="BD280" s="197">
        <f>IF(AZ280=4,G280,0)</f>
        <v>0</v>
      </c>
      <c r="BE280" s="197">
        <f>IF(AZ280=5,G280,0)</f>
        <v>0</v>
      </c>
      <c r="CA280" s="224">
        <v>12</v>
      </c>
      <c r="CB280" s="224">
        <v>0</v>
      </c>
    </row>
    <row r="281" spans="1:15" ht="12.75">
      <c r="A281" s="233"/>
      <c r="B281" s="237"/>
      <c r="C281" s="808" t="s">
        <v>884</v>
      </c>
      <c r="D281" s="809"/>
      <c r="E281" s="238">
        <v>1</v>
      </c>
      <c r="F281" s="239"/>
      <c r="G281" s="240"/>
      <c r="H281" s="241"/>
      <c r="I281" s="235"/>
      <c r="J281" s="242"/>
      <c r="K281" s="235"/>
      <c r="M281" s="236" t="s">
        <v>884</v>
      </c>
      <c r="O281" s="224"/>
    </row>
    <row r="282" spans="1:80" ht="22.5">
      <c r="A282" s="225">
        <v>132</v>
      </c>
      <c r="B282" s="226" t="s">
        <v>887</v>
      </c>
      <c r="C282" s="227" t="s">
        <v>888</v>
      </c>
      <c r="D282" s="228" t="s">
        <v>325</v>
      </c>
      <c r="E282" s="229">
        <v>1</v>
      </c>
      <c r="F282" s="229"/>
      <c r="G282" s="230">
        <f>E282*F282</f>
        <v>0</v>
      </c>
      <c r="H282" s="231">
        <v>0</v>
      </c>
      <c r="I282" s="232">
        <f>E282*H282</f>
        <v>0</v>
      </c>
      <c r="J282" s="231"/>
      <c r="K282" s="232">
        <f>E282*J282</f>
        <v>0</v>
      </c>
      <c r="O282" s="224">
        <v>2</v>
      </c>
      <c r="AA282" s="197">
        <v>12</v>
      </c>
      <c r="AB282" s="197">
        <v>0</v>
      </c>
      <c r="AC282" s="197">
        <v>110</v>
      </c>
      <c r="AZ282" s="197">
        <v>2</v>
      </c>
      <c r="BA282" s="197">
        <f>IF(AZ282=1,G282,0)</f>
        <v>0</v>
      </c>
      <c r="BB282" s="197">
        <f>IF(AZ282=2,G282,0)</f>
        <v>0</v>
      </c>
      <c r="BC282" s="197">
        <f>IF(AZ282=3,G282,0)</f>
        <v>0</v>
      </c>
      <c r="BD282" s="197">
        <f>IF(AZ282=4,G282,0)</f>
        <v>0</v>
      </c>
      <c r="BE282" s="197">
        <f>IF(AZ282=5,G282,0)</f>
        <v>0</v>
      </c>
      <c r="CA282" s="224">
        <v>12</v>
      </c>
      <c r="CB282" s="224">
        <v>0</v>
      </c>
    </row>
    <row r="283" spans="1:15" ht="12.75">
      <c r="A283" s="233"/>
      <c r="B283" s="237"/>
      <c r="C283" s="808" t="s">
        <v>884</v>
      </c>
      <c r="D283" s="809"/>
      <c r="E283" s="238">
        <v>1</v>
      </c>
      <c r="F283" s="239"/>
      <c r="G283" s="240"/>
      <c r="H283" s="241"/>
      <c r="I283" s="235"/>
      <c r="J283" s="242"/>
      <c r="K283" s="235"/>
      <c r="M283" s="236" t="s">
        <v>884</v>
      </c>
      <c r="O283" s="224"/>
    </row>
    <row r="284" spans="1:80" ht="22.5">
      <c r="A284" s="225">
        <v>133</v>
      </c>
      <c r="B284" s="226" t="s">
        <v>889</v>
      </c>
      <c r="C284" s="227" t="s">
        <v>890</v>
      </c>
      <c r="D284" s="228" t="s">
        <v>325</v>
      </c>
      <c r="E284" s="229">
        <v>1</v>
      </c>
      <c r="F284" s="229"/>
      <c r="G284" s="230">
        <f>E284*F284</f>
        <v>0</v>
      </c>
      <c r="H284" s="231">
        <v>0</v>
      </c>
      <c r="I284" s="232">
        <f>E284*H284</f>
        <v>0</v>
      </c>
      <c r="J284" s="231"/>
      <c r="K284" s="232">
        <f>E284*J284</f>
        <v>0</v>
      </c>
      <c r="O284" s="224">
        <v>2</v>
      </c>
      <c r="AA284" s="197">
        <v>12</v>
      </c>
      <c r="AB284" s="197">
        <v>0</v>
      </c>
      <c r="AC284" s="197">
        <v>112</v>
      </c>
      <c r="AZ284" s="197">
        <v>2</v>
      </c>
      <c r="BA284" s="197">
        <f>IF(AZ284=1,G284,0)</f>
        <v>0</v>
      </c>
      <c r="BB284" s="197">
        <f>IF(AZ284=2,G284,0)</f>
        <v>0</v>
      </c>
      <c r="BC284" s="197">
        <f>IF(AZ284=3,G284,0)</f>
        <v>0</v>
      </c>
      <c r="BD284" s="197">
        <f>IF(AZ284=4,G284,0)</f>
        <v>0</v>
      </c>
      <c r="BE284" s="197">
        <f>IF(AZ284=5,G284,0)</f>
        <v>0</v>
      </c>
      <c r="CA284" s="224">
        <v>12</v>
      </c>
      <c r="CB284" s="224">
        <v>0</v>
      </c>
    </row>
    <row r="285" spans="1:15" ht="12.75">
      <c r="A285" s="233"/>
      <c r="B285" s="237"/>
      <c r="C285" s="808" t="s">
        <v>884</v>
      </c>
      <c r="D285" s="809"/>
      <c r="E285" s="238">
        <v>1</v>
      </c>
      <c r="F285" s="239"/>
      <c r="G285" s="240"/>
      <c r="H285" s="241"/>
      <c r="I285" s="235"/>
      <c r="J285" s="242"/>
      <c r="K285" s="235"/>
      <c r="M285" s="236" t="s">
        <v>884</v>
      </c>
      <c r="O285" s="224"/>
    </row>
    <row r="286" spans="1:80" ht="22.5">
      <c r="A286" s="225">
        <v>134</v>
      </c>
      <c r="B286" s="226" t="s">
        <v>891</v>
      </c>
      <c r="C286" s="227" t="s">
        <v>892</v>
      </c>
      <c r="D286" s="228" t="s">
        <v>325</v>
      </c>
      <c r="E286" s="229">
        <v>1</v>
      </c>
      <c r="F286" s="229"/>
      <c r="G286" s="230">
        <f>E286*F286</f>
        <v>0</v>
      </c>
      <c r="H286" s="231">
        <v>0</v>
      </c>
      <c r="I286" s="232">
        <f>E286*H286</f>
        <v>0</v>
      </c>
      <c r="J286" s="231"/>
      <c r="K286" s="232">
        <f>E286*J286</f>
        <v>0</v>
      </c>
      <c r="O286" s="224">
        <v>2</v>
      </c>
      <c r="AA286" s="197">
        <v>12</v>
      </c>
      <c r="AB286" s="197">
        <v>0</v>
      </c>
      <c r="AC286" s="197">
        <v>115</v>
      </c>
      <c r="AZ286" s="197">
        <v>2</v>
      </c>
      <c r="BA286" s="197">
        <f>IF(AZ286=1,G286,0)</f>
        <v>0</v>
      </c>
      <c r="BB286" s="197">
        <f>IF(AZ286=2,G286,0)</f>
        <v>0</v>
      </c>
      <c r="BC286" s="197">
        <f>IF(AZ286=3,G286,0)</f>
        <v>0</v>
      </c>
      <c r="BD286" s="197">
        <f>IF(AZ286=4,G286,0)</f>
        <v>0</v>
      </c>
      <c r="BE286" s="197">
        <f>IF(AZ286=5,G286,0)</f>
        <v>0</v>
      </c>
      <c r="CA286" s="224">
        <v>12</v>
      </c>
      <c r="CB286" s="224">
        <v>0</v>
      </c>
    </row>
    <row r="287" spans="1:15" ht="12.75">
      <c r="A287" s="233"/>
      <c r="B287" s="237"/>
      <c r="C287" s="808" t="s">
        <v>884</v>
      </c>
      <c r="D287" s="809"/>
      <c r="E287" s="238">
        <v>1</v>
      </c>
      <c r="F287" s="239"/>
      <c r="G287" s="240"/>
      <c r="H287" s="241"/>
      <c r="I287" s="235"/>
      <c r="J287" s="242"/>
      <c r="K287" s="235"/>
      <c r="M287" s="236" t="s">
        <v>884</v>
      </c>
      <c r="O287" s="224"/>
    </row>
    <row r="288" spans="1:80" ht="22.5">
      <c r="A288" s="225">
        <v>135</v>
      </c>
      <c r="B288" s="226" t="s">
        <v>893</v>
      </c>
      <c r="C288" s="227" t="s">
        <v>894</v>
      </c>
      <c r="D288" s="228" t="s">
        <v>325</v>
      </c>
      <c r="E288" s="229">
        <v>1</v>
      </c>
      <c r="F288" s="229"/>
      <c r="G288" s="230">
        <f>E288*F288</f>
        <v>0</v>
      </c>
      <c r="H288" s="231">
        <v>0</v>
      </c>
      <c r="I288" s="232">
        <f>E288*H288</f>
        <v>0</v>
      </c>
      <c r="J288" s="231"/>
      <c r="K288" s="232">
        <f>E288*J288</f>
        <v>0</v>
      </c>
      <c r="O288" s="224">
        <v>2</v>
      </c>
      <c r="AA288" s="197">
        <v>12</v>
      </c>
      <c r="AB288" s="197">
        <v>0</v>
      </c>
      <c r="AC288" s="197">
        <v>154</v>
      </c>
      <c r="AZ288" s="197">
        <v>2</v>
      </c>
      <c r="BA288" s="197">
        <f>IF(AZ288=1,G288,0)</f>
        <v>0</v>
      </c>
      <c r="BB288" s="197">
        <f>IF(AZ288=2,G288,0)</f>
        <v>0</v>
      </c>
      <c r="BC288" s="197">
        <f>IF(AZ288=3,G288,0)</f>
        <v>0</v>
      </c>
      <c r="BD288" s="197">
        <f>IF(AZ288=4,G288,0)</f>
        <v>0</v>
      </c>
      <c r="BE288" s="197">
        <f>IF(AZ288=5,G288,0)</f>
        <v>0</v>
      </c>
      <c r="CA288" s="224">
        <v>12</v>
      </c>
      <c r="CB288" s="224">
        <v>0</v>
      </c>
    </row>
    <row r="289" spans="1:15" ht="12.75">
      <c r="A289" s="233"/>
      <c r="B289" s="237"/>
      <c r="C289" s="808" t="s">
        <v>884</v>
      </c>
      <c r="D289" s="809"/>
      <c r="E289" s="238">
        <v>1</v>
      </c>
      <c r="F289" s="239"/>
      <c r="G289" s="240"/>
      <c r="H289" s="241"/>
      <c r="I289" s="235"/>
      <c r="J289" s="242"/>
      <c r="K289" s="235"/>
      <c r="M289" s="236" t="s">
        <v>884</v>
      </c>
      <c r="O289" s="224"/>
    </row>
    <row r="290" spans="1:80" ht="22.5">
      <c r="A290" s="225">
        <v>136</v>
      </c>
      <c r="B290" s="226" t="s">
        <v>895</v>
      </c>
      <c r="C290" s="227" t="s">
        <v>896</v>
      </c>
      <c r="D290" s="228" t="s">
        <v>325</v>
      </c>
      <c r="E290" s="229">
        <v>1</v>
      </c>
      <c r="F290" s="229"/>
      <c r="G290" s="230">
        <f>E290*F290</f>
        <v>0</v>
      </c>
      <c r="H290" s="231">
        <v>0</v>
      </c>
      <c r="I290" s="232">
        <f>E290*H290</f>
        <v>0</v>
      </c>
      <c r="J290" s="231"/>
      <c r="K290" s="232">
        <f>E290*J290</f>
        <v>0</v>
      </c>
      <c r="O290" s="224">
        <v>2</v>
      </c>
      <c r="AA290" s="197">
        <v>12</v>
      </c>
      <c r="AB290" s="197">
        <v>0</v>
      </c>
      <c r="AC290" s="197">
        <v>116</v>
      </c>
      <c r="AZ290" s="197">
        <v>2</v>
      </c>
      <c r="BA290" s="197">
        <f>IF(AZ290=1,G290,0)</f>
        <v>0</v>
      </c>
      <c r="BB290" s="197">
        <f>IF(AZ290=2,G290,0)</f>
        <v>0</v>
      </c>
      <c r="BC290" s="197">
        <f>IF(AZ290=3,G290,0)</f>
        <v>0</v>
      </c>
      <c r="BD290" s="197">
        <f>IF(AZ290=4,G290,0)</f>
        <v>0</v>
      </c>
      <c r="BE290" s="197">
        <f>IF(AZ290=5,G290,0)</f>
        <v>0</v>
      </c>
      <c r="CA290" s="224">
        <v>12</v>
      </c>
      <c r="CB290" s="224">
        <v>0</v>
      </c>
    </row>
    <row r="291" spans="1:15" ht="12.75">
      <c r="A291" s="233"/>
      <c r="B291" s="237"/>
      <c r="C291" s="808" t="s">
        <v>884</v>
      </c>
      <c r="D291" s="809"/>
      <c r="E291" s="238">
        <v>1</v>
      </c>
      <c r="F291" s="239"/>
      <c r="G291" s="240"/>
      <c r="H291" s="241"/>
      <c r="I291" s="235"/>
      <c r="J291" s="242"/>
      <c r="K291" s="235"/>
      <c r="M291" s="236" t="s">
        <v>884</v>
      </c>
      <c r="O291" s="224"/>
    </row>
    <row r="292" spans="1:80" ht="22.5">
      <c r="A292" s="225">
        <v>137</v>
      </c>
      <c r="B292" s="226" t="s">
        <v>897</v>
      </c>
      <c r="C292" s="227" t="s">
        <v>898</v>
      </c>
      <c r="D292" s="228" t="s">
        <v>325</v>
      </c>
      <c r="E292" s="229">
        <v>1</v>
      </c>
      <c r="F292" s="229"/>
      <c r="G292" s="230">
        <f>E292*F292</f>
        <v>0</v>
      </c>
      <c r="H292" s="231">
        <v>0</v>
      </c>
      <c r="I292" s="232">
        <f>E292*H292</f>
        <v>0</v>
      </c>
      <c r="J292" s="231"/>
      <c r="K292" s="232">
        <f>E292*J292</f>
        <v>0</v>
      </c>
      <c r="O292" s="224">
        <v>2</v>
      </c>
      <c r="AA292" s="197">
        <v>12</v>
      </c>
      <c r="AB292" s="197">
        <v>0</v>
      </c>
      <c r="AC292" s="197">
        <v>114</v>
      </c>
      <c r="AZ292" s="197">
        <v>2</v>
      </c>
      <c r="BA292" s="197">
        <f>IF(AZ292=1,G292,0)</f>
        <v>0</v>
      </c>
      <c r="BB292" s="197">
        <f>IF(AZ292=2,G292,0)</f>
        <v>0</v>
      </c>
      <c r="BC292" s="197">
        <f>IF(AZ292=3,G292,0)</f>
        <v>0</v>
      </c>
      <c r="BD292" s="197">
        <f>IF(AZ292=4,G292,0)</f>
        <v>0</v>
      </c>
      <c r="BE292" s="197">
        <f>IF(AZ292=5,G292,0)</f>
        <v>0</v>
      </c>
      <c r="CA292" s="224">
        <v>12</v>
      </c>
      <c r="CB292" s="224">
        <v>0</v>
      </c>
    </row>
    <row r="293" spans="1:15" ht="12.75">
      <c r="A293" s="233"/>
      <c r="B293" s="237"/>
      <c r="C293" s="808" t="s">
        <v>884</v>
      </c>
      <c r="D293" s="809"/>
      <c r="E293" s="238">
        <v>1</v>
      </c>
      <c r="F293" s="239"/>
      <c r="G293" s="240"/>
      <c r="H293" s="241"/>
      <c r="I293" s="235"/>
      <c r="J293" s="242"/>
      <c r="K293" s="235"/>
      <c r="M293" s="236" t="s">
        <v>884</v>
      </c>
      <c r="O293" s="224"/>
    </row>
    <row r="294" spans="1:80" ht="22.5">
      <c r="A294" s="225">
        <v>138</v>
      </c>
      <c r="B294" s="226" t="s">
        <v>899</v>
      </c>
      <c r="C294" s="227" t="s">
        <v>900</v>
      </c>
      <c r="D294" s="228" t="s">
        <v>325</v>
      </c>
      <c r="E294" s="229">
        <v>1</v>
      </c>
      <c r="F294" s="229"/>
      <c r="G294" s="230">
        <f>E294*F294</f>
        <v>0</v>
      </c>
      <c r="H294" s="231">
        <v>0</v>
      </c>
      <c r="I294" s="232">
        <f>E294*H294</f>
        <v>0</v>
      </c>
      <c r="J294" s="231"/>
      <c r="K294" s="232">
        <f>E294*J294</f>
        <v>0</v>
      </c>
      <c r="O294" s="224">
        <v>2</v>
      </c>
      <c r="AA294" s="197">
        <v>12</v>
      </c>
      <c r="AB294" s="197">
        <v>0</v>
      </c>
      <c r="AC294" s="197">
        <v>150</v>
      </c>
      <c r="AZ294" s="197">
        <v>2</v>
      </c>
      <c r="BA294" s="197">
        <f>IF(AZ294=1,G294,0)</f>
        <v>0</v>
      </c>
      <c r="BB294" s="197">
        <f>IF(AZ294=2,G294,0)</f>
        <v>0</v>
      </c>
      <c r="BC294" s="197">
        <f>IF(AZ294=3,G294,0)</f>
        <v>0</v>
      </c>
      <c r="BD294" s="197">
        <f>IF(AZ294=4,G294,0)</f>
        <v>0</v>
      </c>
      <c r="BE294" s="197">
        <f>IF(AZ294=5,G294,0)</f>
        <v>0</v>
      </c>
      <c r="CA294" s="224">
        <v>12</v>
      </c>
      <c r="CB294" s="224">
        <v>0</v>
      </c>
    </row>
    <row r="295" spans="1:15" ht="12.75">
      <c r="A295" s="233"/>
      <c r="B295" s="237"/>
      <c r="C295" s="808" t="s">
        <v>884</v>
      </c>
      <c r="D295" s="809"/>
      <c r="E295" s="238">
        <v>1</v>
      </c>
      <c r="F295" s="239"/>
      <c r="G295" s="240"/>
      <c r="H295" s="241"/>
      <c r="I295" s="235"/>
      <c r="J295" s="242"/>
      <c r="K295" s="235"/>
      <c r="M295" s="236" t="s">
        <v>884</v>
      </c>
      <c r="O295" s="224"/>
    </row>
    <row r="296" spans="1:80" ht="22.5">
      <c r="A296" s="225">
        <v>139</v>
      </c>
      <c r="B296" s="226" t="s">
        <v>901</v>
      </c>
      <c r="C296" s="227" t="s">
        <v>902</v>
      </c>
      <c r="D296" s="228" t="s">
        <v>325</v>
      </c>
      <c r="E296" s="229">
        <v>1</v>
      </c>
      <c r="F296" s="229"/>
      <c r="G296" s="230">
        <f>E296*F296</f>
        <v>0</v>
      </c>
      <c r="H296" s="231">
        <v>0</v>
      </c>
      <c r="I296" s="232">
        <f>E296*H296</f>
        <v>0</v>
      </c>
      <c r="J296" s="231"/>
      <c r="K296" s="232">
        <f>E296*J296</f>
        <v>0</v>
      </c>
      <c r="O296" s="224">
        <v>2</v>
      </c>
      <c r="AA296" s="197">
        <v>12</v>
      </c>
      <c r="AB296" s="197">
        <v>0</v>
      </c>
      <c r="AC296" s="197">
        <v>151</v>
      </c>
      <c r="AZ296" s="197">
        <v>2</v>
      </c>
      <c r="BA296" s="197">
        <f>IF(AZ296=1,G296,0)</f>
        <v>0</v>
      </c>
      <c r="BB296" s="197">
        <f>IF(AZ296=2,G296,0)</f>
        <v>0</v>
      </c>
      <c r="BC296" s="197">
        <f>IF(AZ296=3,G296,0)</f>
        <v>0</v>
      </c>
      <c r="BD296" s="197">
        <f>IF(AZ296=4,G296,0)</f>
        <v>0</v>
      </c>
      <c r="BE296" s="197">
        <f>IF(AZ296=5,G296,0)</f>
        <v>0</v>
      </c>
      <c r="CA296" s="224">
        <v>12</v>
      </c>
      <c r="CB296" s="224">
        <v>0</v>
      </c>
    </row>
    <row r="297" spans="1:15" ht="12.75">
      <c r="A297" s="233"/>
      <c r="B297" s="237"/>
      <c r="C297" s="808" t="s">
        <v>884</v>
      </c>
      <c r="D297" s="809"/>
      <c r="E297" s="238">
        <v>1</v>
      </c>
      <c r="F297" s="239"/>
      <c r="G297" s="240"/>
      <c r="H297" s="241"/>
      <c r="I297" s="235"/>
      <c r="J297" s="242"/>
      <c r="K297" s="235"/>
      <c r="M297" s="236" t="s">
        <v>884</v>
      </c>
      <c r="O297" s="224"/>
    </row>
    <row r="298" spans="1:80" ht="22.5">
      <c r="A298" s="225">
        <v>140</v>
      </c>
      <c r="B298" s="226" t="s">
        <v>903</v>
      </c>
      <c r="C298" s="227" t="s">
        <v>904</v>
      </c>
      <c r="D298" s="228" t="s">
        <v>325</v>
      </c>
      <c r="E298" s="229">
        <v>1</v>
      </c>
      <c r="F298" s="229"/>
      <c r="G298" s="230">
        <f>E298*F298</f>
        <v>0</v>
      </c>
      <c r="H298" s="231">
        <v>0</v>
      </c>
      <c r="I298" s="232">
        <f>E298*H298</f>
        <v>0</v>
      </c>
      <c r="J298" s="231"/>
      <c r="K298" s="232">
        <f>E298*J298</f>
        <v>0</v>
      </c>
      <c r="O298" s="224">
        <v>2</v>
      </c>
      <c r="AA298" s="197">
        <v>12</v>
      </c>
      <c r="AB298" s="197">
        <v>0</v>
      </c>
      <c r="AC298" s="197">
        <v>152</v>
      </c>
      <c r="AZ298" s="197">
        <v>2</v>
      </c>
      <c r="BA298" s="197">
        <f>IF(AZ298=1,G298,0)</f>
        <v>0</v>
      </c>
      <c r="BB298" s="197">
        <f>IF(AZ298=2,G298,0)</f>
        <v>0</v>
      </c>
      <c r="BC298" s="197">
        <f>IF(AZ298=3,G298,0)</f>
        <v>0</v>
      </c>
      <c r="BD298" s="197">
        <f>IF(AZ298=4,G298,0)</f>
        <v>0</v>
      </c>
      <c r="BE298" s="197">
        <f>IF(AZ298=5,G298,0)</f>
        <v>0</v>
      </c>
      <c r="CA298" s="224">
        <v>12</v>
      </c>
      <c r="CB298" s="224">
        <v>0</v>
      </c>
    </row>
    <row r="299" spans="1:15" ht="12.75">
      <c r="A299" s="233"/>
      <c r="B299" s="237"/>
      <c r="C299" s="808" t="s">
        <v>884</v>
      </c>
      <c r="D299" s="809"/>
      <c r="E299" s="238">
        <v>1</v>
      </c>
      <c r="F299" s="239"/>
      <c r="G299" s="240"/>
      <c r="H299" s="241"/>
      <c r="I299" s="235"/>
      <c r="J299" s="242"/>
      <c r="K299" s="235"/>
      <c r="M299" s="236" t="s">
        <v>884</v>
      </c>
      <c r="O299" s="224"/>
    </row>
    <row r="300" spans="1:80" ht="22.5">
      <c r="A300" s="225">
        <v>141</v>
      </c>
      <c r="B300" s="226" t="s">
        <v>905</v>
      </c>
      <c r="C300" s="227" t="s">
        <v>906</v>
      </c>
      <c r="D300" s="228" t="s">
        <v>325</v>
      </c>
      <c r="E300" s="229">
        <v>1</v>
      </c>
      <c r="F300" s="229"/>
      <c r="G300" s="230">
        <f>E300*F300</f>
        <v>0</v>
      </c>
      <c r="H300" s="231">
        <v>0</v>
      </c>
      <c r="I300" s="232">
        <f>E300*H300</f>
        <v>0</v>
      </c>
      <c r="J300" s="231"/>
      <c r="K300" s="232">
        <f>E300*J300</f>
        <v>0</v>
      </c>
      <c r="O300" s="224">
        <v>2</v>
      </c>
      <c r="AA300" s="197">
        <v>12</v>
      </c>
      <c r="AB300" s="197">
        <v>0</v>
      </c>
      <c r="AC300" s="197">
        <v>153</v>
      </c>
      <c r="AZ300" s="197">
        <v>2</v>
      </c>
      <c r="BA300" s="197">
        <f>IF(AZ300=1,G300,0)</f>
        <v>0</v>
      </c>
      <c r="BB300" s="197">
        <f>IF(AZ300=2,G300,0)</f>
        <v>0</v>
      </c>
      <c r="BC300" s="197">
        <f>IF(AZ300=3,G300,0)</f>
        <v>0</v>
      </c>
      <c r="BD300" s="197">
        <f>IF(AZ300=4,G300,0)</f>
        <v>0</v>
      </c>
      <c r="BE300" s="197">
        <f>IF(AZ300=5,G300,0)</f>
        <v>0</v>
      </c>
      <c r="CA300" s="224">
        <v>12</v>
      </c>
      <c r="CB300" s="224">
        <v>0</v>
      </c>
    </row>
    <row r="301" spans="1:15" ht="12.75">
      <c r="A301" s="233"/>
      <c r="B301" s="237"/>
      <c r="C301" s="808" t="s">
        <v>884</v>
      </c>
      <c r="D301" s="809"/>
      <c r="E301" s="238">
        <v>1</v>
      </c>
      <c r="F301" s="239"/>
      <c r="G301" s="240"/>
      <c r="H301" s="241"/>
      <c r="I301" s="235"/>
      <c r="J301" s="242"/>
      <c r="K301" s="235"/>
      <c r="M301" s="236" t="s">
        <v>884</v>
      </c>
      <c r="O301" s="224"/>
    </row>
    <row r="302" spans="1:80" ht="22.5">
      <c r="A302" s="225">
        <v>142</v>
      </c>
      <c r="B302" s="226" t="s">
        <v>907</v>
      </c>
      <c r="C302" s="227" t="s">
        <v>908</v>
      </c>
      <c r="D302" s="228" t="s">
        <v>325</v>
      </c>
      <c r="E302" s="229">
        <v>1</v>
      </c>
      <c r="F302" s="229"/>
      <c r="G302" s="230">
        <f>E302*F302</f>
        <v>0</v>
      </c>
      <c r="H302" s="231">
        <v>0</v>
      </c>
      <c r="I302" s="232">
        <f>E302*H302</f>
        <v>0</v>
      </c>
      <c r="J302" s="231"/>
      <c r="K302" s="232">
        <f>E302*J302</f>
        <v>0</v>
      </c>
      <c r="O302" s="224">
        <v>2</v>
      </c>
      <c r="AA302" s="197">
        <v>12</v>
      </c>
      <c r="AB302" s="197">
        <v>0</v>
      </c>
      <c r="AC302" s="197">
        <v>192</v>
      </c>
      <c r="AZ302" s="197">
        <v>2</v>
      </c>
      <c r="BA302" s="197">
        <f>IF(AZ302=1,G302,0)</f>
        <v>0</v>
      </c>
      <c r="BB302" s="197">
        <f>IF(AZ302=2,G302,0)</f>
        <v>0</v>
      </c>
      <c r="BC302" s="197">
        <f>IF(AZ302=3,G302,0)</f>
        <v>0</v>
      </c>
      <c r="BD302" s="197">
        <f>IF(AZ302=4,G302,0)</f>
        <v>0</v>
      </c>
      <c r="BE302" s="197">
        <f>IF(AZ302=5,G302,0)</f>
        <v>0</v>
      </c>
      <c r="CA302" s="224">
        <v>12</v>
      </c>
      <c r="CB302" s="224">
        <v>0</v>
      </c>
    </row>
    <row r="303" spans="1:15" ht="12.75">
      <c r="A303" s="233"/>
      <c r="B303" s="237"/>
      <c r="C303" s="808" t="s">
        <v>884</v>
      </c>
      <c r="D303" s="809"/>
      <c r="E303" s="238">
        <v>1</v>
      </c>
      <c r="F303" s="239"/>
      <c r="G303" s="240"/>
      <c r="H303" s="241"/>
      <c r="I303" s="235"/>
      <c r="J303" s="242"/>
      <c r="K303" s="235"/>
      <c r="M303" s="236" t="s">
        <v>884</v>
      </c>
      <c r="O303" s="224"/>
    </row>
    <row r="304" spans="1:80" ht="22.5">
      <c r="A304" s="225">
        <v>143</v>
      </c>
      <c r="B304" s="226" t="s">
        <v>909</v>
      </c>
      <c r="C304" s="227" t="s">
        <v>910</v>
      </c>
      <c r="D304" s="228" t="s">
        <v>325</v>
      </c>
      <c r="E304" s="229">
        <v>1</v>
      </c>
      <c r="F304" s="229"/>
      <c r="G304" s="230">
        <f>E304*F304</f>
        <v>0</v>
      </c>
      <c r="H304" s="231">
        <v>0</v>
      </c>
      <c r="I304" s="232">
        <f>E304*H304</f>
        <v>0</v>
      </c>
      <c r="J304" s="231"/>
      <c r="K304" s="232">
        <f>E304*J304</f>
        <v>0</v>
      </c>
      <c r="O304" s="224">
        <v>2</v>
      </c>
      <c r="AA304" s="197">
        <v>12</v>
      </c>
      <c r="AB304" s="197">
        <v>0</v>
      </c>
      <c r="AC304" s="197">
        <v>193</v>
      </c>
      <c r="AZ304" s="197">
        <v>2</v>
      </c>
      <c r="BA304" s="197">
        <f>IF(AZ304=1,G304,0)</f>
        <v>0</v>
      </c>
      <c r="BB304" s="197">
        <f>IF(AZ304=2,G304,0)</f>
        <v>0</v>
      </c>
      <c r="BC304" s="197">
        <f>IF(AZ304=3,G304,0)</f>
        <v>0</v>
      </c>
      <c r="BD304" s="197">
        <f>IF(AZ304=4,G304,0)</f>
        <v>0</v>
      </c>
      <c r="BE304" s="197">
        <f>IF(AZ304=5,G304,0)</f>
        <v>0</v>
      </c>
      <c r="CA304" s="224">
        <v>12</v>
      </c>
      <c r="CB304" s="224">
        <v>0</v>
      </c>
    </row>
    <row r="305" spans="1:15" ht="12.75">
      <c r="A305" s="233"/>
      <c r="B305" s="237"/>
      <c r="C305" s="808" t="s">
        <v>884</v>
      </c>
      <c r="D305" s="809"/>
      <c r="E305" s="238">
        <v>1</v>
      </c>
      <c r="F305" s="239"/>
      <c r="G305" s="240"/>
      <c r="H305" s="241"/>
      <c r="I305" s="235"/>
      <c r="J305" s="242"/>
      <c r="K305" s="235"/>
      <c r="M305" s="236" t="s">
        <v>884</v>
      </c>
      <c r="O305" s="224"/>
    </row>
    <row r="306" spans="1:80" ht="22.5">
      <c r="A306" s="225">
        <v>144</v>
      </c>
      <c r="B306" s="226" t="s">
        <v>911</v>
      </c>
      <c r="C306" s="227" t="s">
        <v>912</v>
      </c>
      <c r="D306" s="228" t="s">
        <v>913</v>
      </c>
      <c r="E306" s="229">
        <v>1</v>
      </c>
      <c r="F306" s="229"/>
      <c r="G306" s="230">
        <f>E306*F306</f>
        <v>0</v>
      </c>
      <c r="H306" s="231">
        <v>0</v>
      </c>
      <c r="I306" s="232">
        <f>E306*H306</f>
        <v>0</v>
      </c>
      <c r="J306" s="231"/>
      <c r="K306" s="232">
        <f>E306*J306</f>
        <v>0</v>
      </c>
      <c r="O306" s="224">
        <v>2</v>
      </c>
      <c r="AA306" s="197">
        <v>12</v>
      </c>
      <c r="AB306" s="197">
        <v>0</v>
      </c>
      <c r="AC306" s="197">
        <v>118</v>
      </c>
      <c r="AZ306" s="197">
        <v>2</v>
      </c>
      <c r="BA306" s="197">
        <f>IF(AZ306=1,G306,0)</f>
        <v>0</v>
      </c>
      <c r="BB306" s="197">
        <f>IF(AZ306=2,G306,0)</f>
        <v>0</v>
      </c>
      <c r="BC306" s="197">
        <f>IF(AZ306=3,G306,0)</f>
        <v>0</v>
      </c>
      <c r="BD306" s="197">
        <f>IF(AZ306=4,G306,0)</f>
        <v>0</v>
      </c>
      <c r="BE306" s="197">
        <f>IF(AZ306=5,G306,0)</f>
        <v>0</v>
      </c>
      <c r="CA306" s="224">
        <v>12</v>
      </c>
      <c r="CB306" s="224">
        <v>0</v>
      </c>
    </row>
    <row r="307" spans="1:15" ht="12.75">
      <c r="A307" s="233"/>
      <c r="B307" s="237"/>
      <c r="C307" s="808" t="s">
        <v>1970</v>
      </c>
      <c r="D307" s="809"/>
      <c r="E307" s="238">
        <v>1</v>
      </c>
      <c r="F307" s="239"/>
      <c r="G307" s="240"/>
      <c r="H307" s="241"/>
      <c r="I307" s="235"/>
      <c r="J307" s="242"/>
      <c r="K307" s="235"/>
      <c r="M307" s="236">
        <v>1</v>
      </c>
      <c r="O307" s="224"/>
    </row>
    <row r="308" spans="1:80" ht="22.5">
      <c r="A308" s="225">
        <v>145</v>
      </c>
      <c r="B308" s="226" t="s">
        <v>914</v>
      </c>
      <c r="C308" s="227" t="s">
        <v>915</v>
      </c>
      <c r="D308" s="228" t="s">
        <v>325</v>
      </c>
      <c r="E308" s="229">
        <v>1</v>
      </c>
      <c r="F308" s="229"/>
      <c r="G308" s="230">
        <f>E308*F308</f>
        <v>0</v>
      </c>
      <c r="H308" s="231">
        <v>0</v>
      </c>
      <c r="I308" s="232">
        <f>E308*H308</f>
        <v>0</v>
      </c>
      <c r="J308" s="231"/>
      <c r="K308" s="232">
        <f>E308*J308</f>
        <v>0</v>
      </c>
      <c r="O308" s="224">
        <v>2</v>
      </c>
      <c r="AA308" s="197">
        <v>12</v>
      </c>
      <c r="AB308" s="197">
        <v>0</v>
      </c>
      <c r="AC308" s="197">
        <v>161</v>
      </c>
      <c r="AZ308" s="197">
        <v>2</v>
      </c>
      <c r="BA308" s="197">
        <f>IF(AZ308=1,G308,0)</f>
        <v>0</v>
      </c>
      <c r="BB308" s="197">
        <f>IF(AZ308=2,G308,0)</f>
        <v>0</v>
      </c>
      <c r="BC308" s="197">
        <f>IF(AZ308=3,G308,0)</f>
        <v>0</v>
      </c>
      <c r="BD308" s="197">
        <f>IF(AZ308=4,G308,0)</f>
        <v>0</v>
      </c>
      <c r="BE308" s="197">
        <f>IF(AZ308=5,G308,0)</f>
        <v>0</v>
      </c>
      <c r="CA308" s="224">
        <v>12</v>
      </c>
      <c r="CB308" s="224">
        <v>0</v>
      </c>
    </row>
    <row r="309" spans="1:15" ht="12.75">
      <c r="A309" s="233"/>
      <c r="B309" s="237"/>
      <c r="C309" s="808" t="s">
        <v>884</v>
      </c>
      <c r="D309" s="809"/>
      <c r="E309" s="238">
        <v>1</v>
      </c>
      <c r="F309" s="239"/>
      <c r="G309" s="240"/>
      <c r="H309" s="241"/>
      <c r="I309" s="235"/>
      <c r="J309" s="242"/>
      <c r="K309" s="235"/>
      <c r="M309" s="236" t="s">
        <v>884</v>
      </c>
      <c r="O309" s="224"/>
    </row>
    <row r="310" spans="1:80" ht="22.5">
      <c r="A310" s="225">
        <v>146</v>
      </c>
      <c r="B310" s="226" t="s">
        <v>914</v>
      </c>
      <c r="C310" s="227" t="s">
        <v>916</v>
      </c>
      <c r="D310" s="228" t="s">
        <v>325</v>
      </c>
      <c r="E310" s="229">
        <v>1</v>
      </c>
      <c r="F310" s="229"/>
      <c r="G310" s="230">
        <f>E310*F310</f>
        <v>0</v>
      </c>
      <c r="H310" s="231">
        <v>0</v>
      </c>
      <c r="I310" s="232">
        <f>E310*H310</f>
        <v>0</v>
      </c>
      <c r="J310" s="231"/>
      <c r="K310" s="232">
        <f>E310*J310</f>
        <v>0</v>
      </c>
      <c r="O310" s="224">
        <v>2</v>
      </c>
      <c r="AA310" s="197">
        <v>12</v>
      </c>
      <c r="AB310" s="197">
        <v>0</v>
      </c>
      <c r="AC310" s="197">
        <v>162</v>
      </c>
      <c r="AZ310" s="197">
        <v>2</v>
      </c>
      <c r="BA310" s="197">
        <f>IF(AZ310=1,G310,0)</f>
        <v>0</v>
      </c>
      <c r="BB310" s="197">
        <f>IF(AZ310=2,G310,0)</f>
        <v>0</v>
      </c>
      <c r="BC310" s="197">
        <f>IF(AZ310=3,G310,0)</f>
        <v>0</v>
      </c>
      <c r="BD310" s="197">
        <f>IF(AZ310=4,G310,0)</f>
        <v>0</v>
      </c>
      <c r="BE310" s="197">
        <f>IF(AZ310=5,G310,0)</f>
        <v>0</v>
      </c>
      <c r="CA310" s="224">
        <v>12</v>
      </c>
      <c r="CB310" s="224">
        <v>0</v>
      </c>
    </row>
    <row r="311" spans="1:15" ht="12.75">
      <c r="A311" s="233"/>
      <c r="B311" s="237"/>
      <c r="C311" s="808" t="s">
        <v>884</v>
      </c>
      <c r="D311" s="809"/>
      <c r="E311" s="238">
        <v>1</v>
      </c>
      <c r="F311" s="239"/>
      <c r="G311" s="240"/>
      <c r="H311" s="241"/>
      <c r="I311" s="235"/>
      <c r="J311" s="242"/>
      <c r="K311" s="235"/>
      <c r="M311" s="236" t="s">
        <v>884</v>
      </c>
      <c r="O311" s="224"/>
    </row>
    <row r="312" spans="1:80" ht="22.5">
      <c r="A312" s="225">
        <v>147</v>
      </c>
      <c r="B312" s="226" t="s">
        <v>917</v>
      </c>
      <c r="C312" s="227" t="s">
        <v>918</v>
      </c>
      <c r="D312" s="228" t="s">
        <v>325</v>
      </c>
      <c r="E312" s="229">
        <v>1</v>
      </c>
      <c r="F312" s="229"/>
      <c r="G312" s="230">
        <f>E312*F312</f>
        <v>0</v>
      </c>
      <c r="H312" s="231">
        <v>0</v>
      </c>
      <c r="I312" s="232">
        <f>E312*H312</f>
        <v>0</v>
      </c>
      <c r="J312" s="231"/>
      <c r="K312" s="232">
        <f>E312*J312</f>
        <v>0</v>
      </c>
      <c r="O312" s="224">
        <v>2</v>
      </c>
      <c r="AA312" s="197">
        <v>12</v>
      </c>
      <c r="AB312" s="197">
        <v>0</v>
      </c>
      <c r="AC312" s="197">
        <v>163</v>
      </c>
      <c r="AZ312" s="197">
        <v>2</v>
      </c>
      <c r="BA312" s="197">
        <f>IF(AZ312=1,G312,0)</f>
        <v>0</v>
      </c>
      <c r="BB312" s="197">
        <f>IF(AZ312=2,G312,0)</f>
        <v>0</v>
      </c>
      <c r="BC312" s="197">
        <f>IF(AZ312=3,G312,0)</f>
        <v>0</v>
      </c>
      <c r="BD312" s="197">
        <f>IF(AZ312=4,G312,0)</f>
        <v>0</v>
      </c>
      <c r="BE312" s="197">
        <f>IF(AZ312=5,G312,0)</f>
        <v>0</v>
      </c>
      <c r="CA312" s="224">
        <v>12</v>
      </c>
      <c r="CB312" s="224">
        <v>0</v>
      </c>
    </row>
    <row r="313" spans="1:15" ht="12.75">
      <c r="A313" s="233"/>
      <c r="B313" s="237"/>
      <c r="C313" s="808" t="s">
        <v>884</v>
      </c>
      <c r="D313" s="809"/>
      <c r="E313" s="238">
        <v>1</v>
      </c>
      <c r="F313" s="239"/>
      <c r="G313" s="240"/>
      <c r="H313" s="241"/>
      <c r="I313" s="235"/>
      <c r="J313" s="242"/>
      <c r="K313" s="235"/>
      <c r="M313" s="236" t="s">
        <v>884</v>
      </c>
      <c r="O313" s="224"/>
    </row>
    <row r="314" spans="1:80" ht="22.5">
      <c r="A314" s="225">
        <v>148</v>
      </c>
      <c r="B314" s="226" t="s">
        <v>919</v>
      </c>
      <c r="C314" s="227" t="s">
        <v>920</v>
      </c>
      <c r="D314" s="228" t="s">
        <v>325</v>
      </c>
      <c r="E314" s="229">
        <v>1</v>
      </c>
      <c r="F314" s="229"/>
      <c r="G314" s="230">
        <f>E314*F314</f>
        <v>0</v>
      </c>
      <c r="H314" s="231">
        <v>0</v>
      </c>
      <c r="I314" s="232">
        <f>E314*H314</f>
        <v>0</v>
      </c>
      <c r="J314" s="231"/>
      <c r="K314" s="232">
        <f>E314*J314</f>
        <v>0</v>
      </c>
      <c r="O314" s="224">
        <v>2</v>
      </c>
      <c r="AA314" s="197">
        <v>12</v>
      </c>
      <c r="AB314" s="197">
        <v>0</v>
      </c>
      <c r="AC314" s="197">
        <v>164</v>
      </c>
      <c r="AZ314" s="197">
        <v>2</v>
      </c>
      <c r="BA314" s="197">
        <f>IF(AZ314=1,G314,0)</f>
        <v>0</v>
      </c>
      <c r="BB314" s="197">
        <f>IF(AZ314=2,G314,0)</f>
        <v>0</v>
      </c>
      <c r="BC314" s="197">
        <f>IF(AZ314=3,G314,0)</f>
        <v>0</v>
      </c>
      <c r="BD314" s="197">
        <f>IF(AZ314=4,G314,0)</f>
        <v>0</v>
      </c>
      <c r="BE314" s="197">
        <f>IF(AZ314=5,G314,0)</f>
        <v>0</v>
      </c>
      <c r="CA314" s="224">
        <v>12</v>
      </c>
      <c r="CB314" s="224">
        <v>0</v>
      </c>
    </row>
    <row r="315" spans="1:15" ht="12.75">
      <c r="A315" s="233"/>
      <c r="B315" s="237"/>
      <c r="C315" s="808" t="s">
        <v>884</v>
      </c>
      <c r="D315" s="809"/>
      <c r="E315" s="238">
        <v>1</v>
      </c>
      <c r="F315" s="239"/>
      <c r="G315" s="240"/>
      <c r="H315" s="241"/>
      <c r="I315" s="235"/>
      <c r="J315" s="242"/>
      <c r="K315" s="235"/>
      <c r="M315" s="236" t="s">
        <v>884</v>
      </c>
      <c r="O315" s="224"/>
    </row>
    <row r="316" spans="1:80" ht="22.5">
      <c r="A316" s="225">
        <v>149</v>
      </c>
      <c r="B316" s="226" t="s">
        <v>921</v>
      </c>
      <c r="C316" s="227" t="s">
        <v>922</v>
      </c>
      <c r="D316" s="228" t="s">
        <v>325</v>
      </c>
      <c r="E316" s="229">
        <v>1</v>
      </c>
      <c r="F316" s="229"/>
      <c r="G316" s="230">
        <f>E316*F316</f>
        <v>0</v>
      </c>
      <c r="H316" s="231">
        <v>0</v>
      </c>
      <c r="I316" s="232">
        <f>E316*H316</f>
        <v>0</v>
      </c>
      <c r="J316" s="231"/>
      <c r="K316" s="232">
        <f>E316*J316</f>
        <v>0</v>
      </c>
      <c r="O316" s="224">
        <v>2</v>
      </c>
      <c r="AA316" s="197">
        <v>12</v>
      </c>
      <c r="AB316" s="197">
        <v>0</v>
      </c>
      <c r="AC316" s="197">
        <v>194</v>
      </c>
      <c r="AZ316" s="197">
        <v>2</v>
      </c>
      <c r="BA316" s="197">
        <f>IF(AZ316=1,G316,0)</f>
        <v>0</v>
      </c>
      <c r="BB316" s="197">
        <f>IF(AZ316=2,G316,0)</f>
        <v>0</v>
      </c>
      <c r="BC316" s="197">
        <f>IF(AZ316=3,G316,0)</f>
        <v>0</v>
      </c>
      <c r="BD316" s="197">
        <f>IF(AZ316=4,G316,0)</f>
        <v>0</v>
      </c>
      <c r="BE316" s="197">
        <f>IF(AZ316=5,G316,0)</f>
        <v>0</v>
      </c>
      <c r="CA316" s="224">
        <v>12</v>
      </c>
      <c r="CB316" s="224">
        <v>0</v>
      </c>
    </row>
    <row r="317" spans="1:15" ht="12.75">
      <c r="A317" s="233"/>
      <c r="B317" s="237"/>
      <c r="C317" s="808" t="s">
        <v>884</v>
      </c>
      <c r="D317" s="809"/>
      <c r="E317" s="238">
        <v>1</v>
      </c>
      <c r="F317" s="239"/>
      <c r="G317" s="240"/>
      <c r="H317" s="241"/>
      <c r="I317" s="235"/>
      <c r="J317" s="242"/>
      <c r="K317" s="235"/>
      <c r="M317" s="236" t="s">
        <v>884</v>
      </c>
      <c r="O317" s="224"/>
    </row>
    <row r="318" spans="1:80" ht="22.5">
      <c r="A318" s="225">
        <v>150</v>
      </c>
      <c r="B318" s="226" t="s">
        <v>923</v>
      </c>
      <c r="C318" s="227" t="s">
        <v>924</v>
      </c>
      <c r="D318" s="228" t="s">
        <v>325</v>
      </c>
      <c r="E318" s="229">
        <v>1</v>
      </c>
      <c r="F318" s="229"/>
      <c r="G318" s="230">
        <f>E318*F318</f>
        <v>0</v>
      </c>
      <c r="H318" s="231">
        <v>0</v>
      </c>
      <c r="I318" s="232">
        <f>E318*H318</f>
        <v>0</v>
      </c>
      <c r="J318" s="231"/>
      <c r="K318" s="232">
        <f>E318*J318</f>
        <v>0</v>
      </c>
      <c r="O318" s="224">
        <v>2</v>
      </c>
      <c r="AA318" s="197">
        <v>12</v>
      </c>
      <c r="AB318" s="197">
        <v>0</v>
      </c>
      <c r="AC318" s="197">
        <v>195</v>
      </c>
      <c r="AZ318" s="197">
        <v>2</v>
      </c>
      <c r="BA318" s="197">
        <f>IF(AZ318=1,G318,0)</f>
        <v>0</v>
      </c>
      <c r="BB318" s="197">
        <f>IF(AZ318=2,G318,0)</f>
        <v>0</v>
      </c>
      <c r="BC318" s="197">
        <f>IF(AZ318=3,G318,0)</f>
        <v>0</v>
      </c>
      <c r="BD318" s="197">
        <f>IF(AZ318=4,G318,0)</f>
        <v>0</v>
      </c>
      <c r="BE318" s="197">
        <f>IF(AZ318=5,G318,0)</f>
        <v>0</v>
      </c>
      <c r="CA318" s="224">
        <v>12</v>
      </c>
      <c r="CB318" s="224">
        <v>0</v>
      </c>
    </row>
    <row r="319" spans="1:15" ht="12.75">
      <c r="A319" s="233"/>
      <c r="B319" s="237"/>
      <c r="C319" s="808" t="s">
        <v>884</v>
      </c>
      <c r="D319" s="809"/>
      <c r="E319" s="238">
        <v>1</v>
      </c>
      <c r="F319" s="239"/>
      <c r="G319" s="240"/>
      <c r="H319" s="241"/>
      <c r="I319" s="235"/>
      <c r="J319" s="242"/>
      <c r="K319" s="235"/>
      <c r="M319" s="236" t="s">
        <v>884</v>
      </c>
      <c r="O319" s="224"/>
    </row>
    <row r="320" spans="1:80" ht="12.75">
      <c r="A320" s="225">
        <v>151</v>
      </c>
      <c r="B320" s="226" t="s">
        <v>925</v>
      </c>
      <c r="C320" s="227" t="s">
        <v>926</v>
      </c>
      <c r="D320" s="228" t="s">
        <v>244</v>
      </c>
      <c r="E320" s="229">
        <v>0.0093</v>
      </c>
      <c r="F320" s="229"/>
      <c r="G320" s="230">
        <f>E320*F320</f>
        <v>0</v>
      </c>
      <c r="H320" s="231">
        <v>1</v>
      </c>
      <c r="I320" s="232">
        <f>E320*H320</f>
        <v>0.0093</v>
      </c>
      <c r="J320" s="231"/>
      <c r="K320" s="232">
        <f>E320*J320</f>
        <v>0</v>
      </c>
      <c r="O320" s="224">
        <v>2</v>
      </c>
      <c r="AA320" s="197">
        <v>3</v>
      </c>
      <c r="AB320" s="197">
        <v>7</v>
      </c>
      <c r="AC320" s="197">
        <v>13227948</v>
      </c>
      <c r="AZ320" s="197">
        <v>2</v>
      </c>
      <c r="BA320" s="197">
        <f>IF(AZ320=1,G320,0)</f>
        <v>0</v>
      </c>
      <c r="BB320" s="197">
        <f>IF(AZ320=2,G320,0)</f>
        <v>0</v>
      </c>
      <c r="BC320" s="197">
        <f>IF(AZ320=3,G320,0)</f>
        <v>0</v>
      </c>
      <c r="BD320" s="197">
        <f>IF(AZ320=4,G320,0)</f>
        <v>0</v>
      </c>
      <c r="BE320" s="197">
        <f>IF(AZ320=5,G320,0)</f>
        <v>0</v>
      </c>
      <c r="CA320" s="224">
        <v>3</v>
      </c>
      <c r="CB320" s="224">
        <v>7</v>
      </c>
    </row>
    <row r="321" spans="1:15" ht="12.75">
      <c r="A321" s="233"/>
      <c r="B321" s="237"/>
      <c r="C321" s="808" t="s">
        <v>927</v>
      </c>
      <c r="D321" s="809"/>
      <c r="E321" s="238">
        <v>0.0093</v>
      </c>
      <c r="F321" s="239"/>
      <c r="G321" s="240"/>
      <c r="H321" s="241"/>
      <c r="I321" s="235"/>
      <c r="J321" s="242"/>
      <c r="K321" s="235"/>
      <c r="M321" s="236" t="s">
        <v>927</v>
      </c>
      <c r="O321" s="224"/>
    </row>
    <row r="322" spans="1:80" ht="12.75">
      <c r="A322" s="225">
        <v>152</v>
      </c>
      <c r="B322" s="226" t="s">
        <v>928</v>
      </c>
      <c r="C322" s="227" t="s">
        <v>929</v>
      </c>
      <c r="D322" s="228" t="s">
        <v>1671</v>
      </c>
      <c r="E322" s="229">
        <v>3262.154302</v>
      </c>
      <c r="F322" s="229"/>
      <c r="G322" s="230">
        <f aca="true" t="shared" si="32" ref="G322:G329">E322*F322</f>
        <v>0</v>
      </c>
      <c r="H322" s="231">
        <v>0</v>
      </c>
      <c r="I322" s="232">
        <f aca="true" t="shared" si="33" ref="I322:I329">E322*H322</f>
        <v>0</v>
      </c>
      <c r="J322" s="231"/>
      <c r="K322" s="232">
        <f aca="true" t="shared" si="34" ref="K322:K329">E322*J322</f>
        <v>0</v>
      </c>
      <c r="O322" s="224">
        <v>2</v>
      </c>
      <c r="AA322" s="197">
        <v>7</v>
      </c>
      <c r="AB322" s="197">
        <v>1002</v>
      </c>
      <c r="AC322" s="197">
        <v>5</v>
      </c>
      <c r="AZ322" s="197">
        <v>2</v>
      </c>
      <c r="BA322" s="197">
        <f aca="true" t="shared" si="35" ref="BA322:BA329">IF(AZ322=1,G322,0)</f>
        <v>0</v>
      </c>
      <c r="BB322" s="197">
        <f aca="true" t="shared" si="36" ref="BB322:BB329">IF(AZ322=2,G322,0)</f>
        <v>0</v>
      </c>
      <c r="BC322" s="197">
        <f aca="true" t="shared" si="37" ref="BC322:BC329">IF(AZ322=3,G322,0)</f>
        <v>0</v>
      </c>
      <c r="BD322" s="197">
        <f aca="true" t="shared" si="38" ref="BD322:BD329">IF(AZ322=4,G322,0)</f>
        <v>0</v>
      </c>
      <c r="BE322" s="197">
        <f aca="true" t="shared" si="39" ref="BE322:BE329">IF(AZ322=5,G322,0)</f>
        <v>0</v>
      </c>
      <c r="CA322" s="224">
        <v>7</v>
      </c>
      <c r="CB322" s="224">
        <v>1002</v>
      </c>
    </row>
    <row r="323" spans="1:80" ht="12.75">
      <c r="A323" s="225">
        <v>153</v>
      </c>
      <c r="B323" s="226" t="s">
        <v>783</v>
      </c>
      <c r="C323" s="227" t="s">
        <v>784</v>
      </c>
      <c r="D323" s="228" t="s">
        <v>244</v>
      </c>
      <c r="E323" s="229">
        <v>0.33526</v>
      </c>
      <c r="F323" s="229"/>
      <c r="G323" s="230">
        <f t="shared" si="32"/>
        <v>0</v>
      </c>
      <c r="H323" s="231">
        <v>0</v>
      </c>
      <c r="I323" s="232">
        <f t="shared" si="33"/>
        <v>0</v>
      </c>
      <c r="J323" s="231"/>
      <c r="K323" s="232">
        <f t="shared" si="34"/>
        <v>0</v>
      </c>
      <c r="O323" s="224">
        <v>2</v>
      </c>
      <c r="AA323" s="197">
        <v>8</v>
      </c>
      <c r="AB323" s="197">
        <v>0</v>
      </c>
      <c r="AC323" s="197">
        <v>3</v>
      </c>
      <c r="AZ323" s="197">
        <v>2</v>
      </c>
      <c r="BA323" s="197">
        <f t="shared" si="35"/>
        <v>0</v>
      </c>
      <c r="BB323" s="197">
        <f t="shared" si="36"/>
        <v>0</v>
      </c>
      <c r="BC323" s="197">
        <f t="shared" si="37"/>
        <v>0</v>
      </c>
      <c r="BD323" s="197">
        <f t="shared" si="38"/>
        <v>0</v>
      </c>
      <c r="BE323" s="197">
        <f t="shared" si="39"/>
        <v>0</v>
      </c>
      <c r="CA323" s="224">
        <v>8</v>
      </c>
      <c r="CB323" s="224">
        <v>0</v>
      </c>
    </row>
    <row r="324" spans="1:80" ht="12.75">
      <c r="A324" s="225">
        <v>154</v>
      </c>
      <c r="B324" s="226" t="s">
        <v>785</v>
      </c>
      <c r="C324" s="227" t="s">
        <v>786</v>
      </c>
      <c r="D324" s="228" t="s">
        <v>244</v>
      </c>
      <c r="E324" s="229">
        <v>0.33526</v>
      </c>
      <c r="F324" s="229"/>
      <c r="G324" s="230">
        <f t="shared" si="32"/>
        <v>0</v>
      </c>
      <c r="H324" s="231">
        <v>0</v>
      </c>
      <c r="I324" s="232">
        <f t="shared" si="33"/>
        <v>0</v>
      </c>
      <c r="J324" s="231"/>
      <c r="K324" s="232">
        <f t="shared" si="34"/>
        <v>0</v>
      </c>
      <c r="O324" s="224">
        <v>2</v>
      </c>
      <c r="AA324" s="197">
        <v>8</v>
      </c>
      <c r="AB324" s="197">
        <v>1</v>
      </c>
      <c r="AC324" s="197">
        <v>3</v>
      </c>
      <c r="AZ324" s="197">
        <v>2</v>
      </c>
      <c r="BA324" s="197">
        <f t="shared" si="35"/>
        <v>0</v>
      </c>
      <c r="BB324" s="197">
        <f t="shared" si="36"/>
        <v>0</v>
      </c>
      <c r="BC324" s="197">
        <f t="shared" si="37"/>
        <v>0</v>
      </c>
      <c r="BD324" s="197">
        <f t="shared" si="38"/>
        <v>0</v>
      </c>
      <c r="BE324" s="197">
        <f t="shared" si="39"/>
        <v>0</v>
      </c>
      <c r="CA324" s="224">
        <v>8</v>
      </c>
      <c r="CB324" s="224">
        <v>1</v>
      </c>
    </row>
    <row r="325" spans="1:80" ht="12.75">
      <c r="A325" s="225">
        <v>155</v>
      </c>
      <c r="B325" s="226" t="s">
        <v>787</v>
      </c>
      <c r="C325" s="227" t="s">
        <v>788</v>
      </c>
      <c r="D325" s="228" t="s">
        <v>244</v>
      </c>
      <c r="E325" s="229">
        <v>3.01734</v>
      </c>
      <c r="F325" s="229"/>
      <c r="G325" s="230">
        <f t="shared" si="32"/>
        <v>0</v>
      </c>
      <c r="H325" s="231">
        <v>0</v>
      </c>
      <c r="I325" s="232">
        <f t="shared" si="33"/>
        <v>0</v>
      </c>
      <c r="J325" s="231"/>
      <c r="K325" s="232">
        <f t="shared" si="34"/>
        <v>0</v>
      </c>
      <c r="O325" s="224">
        <v>2</v>
      </c>
      <c r="AA325" s="197">
        <v>8</v>
      </c>
      <c r="AB325" s="197">
        <v>1</v>
      </c>
      <c r="AC325" s="197">
        <v>3</v>
      </c>
      <c r="AZ325" s="197">
        <v>2</v>
      </c>
      <c r="BA325" s="197">
        <f t="shared" si="35"/>
        <v>0</v>
      </c>
      <c r="BB325" s="197">
        <f t="shared" si="36"/>
        <v>0</v>
      </c>
      <c r="BC325" s="197">
        <f t="shared" si="37"/>
        <v>0</v>
      </c>
      <c r="BD325" s="197">
        <f t="shared" si="38"/>
        <v>0</v>
      </c>
      <c r="BE325" s="197">
        <f t="shared" si="39"/>
        <v>0</v>
      </c>
      <c r="CA325" s="224">
        <v>8</v>
      </c>
      <c r="CB325" s="224">
        <v>1</v>
      </c>
    </row>
    <row r="326" spans="1:80" ht="12.75">
      <c r="A326" s="225">
        <v>156</v>
      </c>
      <c r="B326" s="226" t="s">
        <v>789</v>
      </c>
      <c r="C326" s="227" t="s">
        <v>790</v>
      </c>
      <c r="D326" s="228" t="s">
        <v>244</v>
      </c>
      <c r="E326" s="229">
        <v>0.33526</v>
      </c>
      <c r="F326" s="229"/>
      <c r="G326" s="230">
        <f t="shared" si="32"/>
        <v>0</v>
      </c>
      <c r="H326" s="231">
        <v>0</v>
      </c>
      <c r="I326" s="232">
        <f t="shared" si="33"/>
        <v>0</v>
      </c>
      <c r="J326" s="231"/>
      <c r="K326" s="232">
        <f t="shared" si="34"/>
        <v>0</v>
      </c>
      <c r="O326" s="224">
        <v>2</v>
      </c>
      <c r="AA326" s="197">
        <v>8</v>
      </c>
      <c r="AB326" s="197">
        <v>1</v>
      </c>
      <c r="AC326" s="197">
        <v>3</v>
      </c>
      <c r="AZ326" s="197">
        <v>2</v>
      </c>
      <c r="BA326" s="197">
        <f t="shared" si="35"/>
        <v>0</v>
      </c>
      <c r="BB326" s="197">
        <f t="shared" si="36"/>
        <v>0</v>
      </c>
      <c r="BC326" s="197">
        <f t="shared" si="37"/>
        <v>0</v>
      </c>
      <c r="BD326" s="197">
        <f t="shared" si="38"/>
        <v>0</v>
      </c>
      <c r="BE326" s="197">
        <f t="shared" si="39"/>
        <v>0</v>
      </c>
      <c r="CA326" s="224">
        <v>8</v>
      </c>
      <c r="CB326" s="224">
        <v>1</v>
      </c>
    </row>
    <row r="327" spans="1:80" ht="12.75">
      <c r="A327" s="225">
        <v>157</v>
      </c>
      <c r="B327" s="226" t="s">
        <v>791</v>
      </c>
      <c r="C327" s="227" t="s">
        <v>792</v>
      </c>
      <c r="D327" s="228" t="s">
        <v>244</v>
      </c>
      <c r="E327" s="229">
        <v>0.67052</v>
      </c>
      <c r="F327" s="229"/>
      <c r="G327" s="230">
        <f t="shared" si="32"/>
        <v>0</v>
      </c>
      <c r="H327" s="231">
        <v>0</v>
      </c>
      <c r="I327" s="232">
        <f t="shared" si="33"/>
        <v>0</v>
      </c>
      <c r="J327" s="231"/>
      <c r="K327" s="232">
        <f t="shared" si="34"/>
        <v>0</v>
      </c>
      <c r="O327" s="224">
        <v>2</v>
      </c>
      <c r="AA327" s="197">
        <v>8</v>
      </c>
      <c r="AB327" s="197">
        <v>0</v>
      </c>
      <c r="AC327" s="197">
        <v>3</v>
      </c>
      <c r="AZ327" s="197">
        <v>2</v>
      </c>
      <c r="BA327" s="197">
        <f t="shared" si="35"/>
        <v>0</v>
      </c>
      <c r="BB327" s="197">
        <f t="shared" si="36"/>
        <v>0</v>
      </c>
      <c r="BC327" s="197">
        <f t="shared" si="37"/>
        <v>0</v>
      </c>
      <c r="BD327" s="197">
        <f t="shared" si="38"/>
        <v>0</v>
      </c>
      <c r="BE327" s="197">
        <f t="shared" si="39"/>
        <v>0</v>
      </c>
      <c r="CA327" s="224">
        <v>8</v>
      </c>
      <c r="CB327" s="224">
        <v>0</v>
      </c>
    </row>
    <row r="328" spans="1:80" ht="12.75">
      <c r="A328" s="225">
        <v>158</v>
      </c>
      <c r="B328" s="226" t="s">
        <v>793</v>
      </c>
      <c r="C328" s="227" t="s">
        <v>794</v>
      </c>
      <c r="D328" s="228" t="s">
        <v>244</v>
      </c>
      <c r="E328" s="229">
        <v>0.33526</v>
      </c>
      <c r="F328" s="229"/>
      <c r="G328" s="230">
        <f t="shared" si="32"/>
        <v>0</v>
      </c>
      <c r="H328" s="231">
        <v>0</v>
      </c>
      <c r="I328" s="232">
        <f t="shared" si="33"/>
        <v>0</v>
      </c>
      <c r="J328" s="231"/>
      <c r="K328" s="232">
        <f t="shared" si="34"/>
        <v>0</v>
      </c>
      <c r="O328" s="224">
        <v>2</v>
      </c>
      <c r="AA328" s="197">
        <v>8</v>
      </c>
      <c r="AB328" s="197">
        <v>0</v>
      </c>
      <c r="AC328" s="197">
        <v>3</v>
      </c>
      <c r="AZ328" s="197">
        <v>2</v>
      </c>
      <c r="BA328" s="197">
        <f t="shared" si="35"/>
        <v>0</v>
      </c>
      <c r="BB328" s="197">
        <f t="shared" si="36"/>
        <v>0</v>
      </c>
      <c r="BC328" s="197">
        <f t="shared" si="37"/>
        <v>0</v>
      </c>
      <c r="BD328" s="197">
        <f t="shared" si="38"/>
        <v>0</v>
      </c>
      <c r="BE328" s="197">
        <f t="shared" si="39"/>
        <v>0</v>
      </c>
      <c r="CA328" s="224">
        <v>8</v>
      </c>
      <c r="CB328" s="224">
        <v>0</v>
      </c>
    </row>
    <row r="329" spans="1:80" ht="12.75">
      <c r="A329" s="225">
        <v>159</v>
      </c>
      <c r="B329" s="226" t="s">
        <v>795</v>
      </c>
      <c r="C329" s="227" t="s">
        <v>796</v>
      </c>
      <c r="D329" s="228" t="s">
        <v>244</v>
      </c>
      <c r="E329" s="229">
        <v>0.33526</v>
      </c>
      <c r="F329" s="229"/>
      <c r="G329" s="230">
        <f t="shared" si="32"/>
        <v>0</v>
      </c>
      <c r="H329" s="231">
        <v>0</v>
      </c>
      <c r="I329" s="232">
        <f t="shared" si="33"/>
        <v>0</v>
      </c>
      <c r="J329" s="231"/>
      <c r="K329" s="232">
        <f t="shared" si="34"/>
        <v>0</v>
      </c>
      <c r="O329" s="224">
        <v>2</v>
      </c>
      <c r="AA329" s="197">
        <v>8</v>
      </c>
      <c r="AB329" s="197">
        <v>0</v>
      </c>
      <c r="AC329" s="197">
        <v>3</v>
      </c>
      <c r="AZ329" s="197">
        <v>2</v>
      </c>
      <c r="BA329" s="197">
        <f t="shared" si="35"/>
        <v>0</v>
      </c>
      <c r="BB329" s="197">
        <f t="shared" si="36"/>
        <v>0</v>
      </c>
      <c r="BC329" s="197">
        <f t="shared" si="37"/>
        <v>0</v>
      </c>
      <c r="BD329" s="197">
        <f t="shared" si="38"/>
        <v>0</v>
      </c>
      <c r="BE329" s="197">
        <f t="shared" si="39"/>
        <v>0</v>
      </c>
      <c r="CA329" s="224">
        <v>8</v>
      </c>
      <c r="CB329" s="224">
        <v>0</v>
      </c>
    </row>
    <row r="330" spans="1:57" ht="12.75">
      <c r="A330" s="243"/>
      <c r="B330" s="244" t="s">
        <v>1971</v>
      </c>
      <c r="C330" s="245" t="s">
        <v>868</v>
      </c>
      <c r="D330" s="246"/>
      <c r="E330" s="247"/>
      <c r="F330" s="248"/>
      <c r="G330" s="249">
        <f>SUM(G268:G329)</f>
        <v>0</v>
      </c>
      <c r="H330" s="250"/>
      <c r="I330" s="251">
        <f>SUM(I268:I329)</f>
        <v>0.0334114</v>
      </c>
      <c r="J330" s="250"/>
      <c r="K330" s="251">
        <f>SUM(K268:K329)</f>
        <v>-0.33526</v>
      </c>
      <c r="O330" s="224">
        <v>4</v>
      </c>
      <c r="BA330" s="252">
        <f>SUM(BA268:BA329)</f>
        <v>0</v>
      </c>
      <c r="BB330" s="252">
        <f>SUM(BB268:BB329)</f>
        <v>0</v>
      </c>
      <c r="BC330" s="252">
        <f>SUM(BC268:BC329)</f>
        <v>0</v>
      </c>
      <c r="BD330" s="252">
        <f>SUM(BD268:BD329)</f>
        <v>0</v>
      </c>
      <c r="BE330" s="252">
        <f>SUM(BE268:BE329)</f>
        <v>0</v>
      </c>
    </row>
    <row r="331" spans="1:15" ht="12.75">
      <c r="A331" s="214" t="s">
        <v>1969</v>
      </c>
      <c r="B331" s="215" t="s">
        <v>930</v>
      </c>
      <c r="C331" s="216" t="s">
        <v>931</v>
      </c>
      <c r="D331" s="217"/>
      <c r="E331" s="218"/>
      <c r="F331" s="218"/>
      <c r="G331" s="219"/>
      <c r="H331" s="220"/>
      <c r="I331" s="221"/>
      <c r="J331" s="222"/>
      <c r="K331" s="223"/>
      <c r="O331" s="224">
        <v>1</v>
      </c>
    </row>
    <row r="332" spans="1:80" ht="12.75">
      <c r="A332" s="225">
        <v>160</v>
      </c>
      <c r="B332" s="226" t="s">
        <v>933</v>
      </c>
      <c r="C332" s="227" t="s">
        <v>934</v>
      </c>
      <c r="D332" s="228" t="s">
        <v>237</v>
      </c>
      <c r="E332" s="229">
        <v>69.51</v>
      </c>
      <c r="F332" s="229"/>
      <c r="G332" s="230">
        <f>E332*F332</f>
        <v>0</v>
      </c>
      <c r="H332" s="231">
        <v>0</v>
      </c>
      <c r="I332" s="232">
        <f>E332*H332</f>
        <v>0</v>
      </c>
      <c r="J332" s="231">
        <v>0</v>
      </c>
      <c r="K332" s="232">
        <f>E332*J332</f>
        <v>0</v>
      </c>
      <c r="O332" s="224">
        <v>2</v>
      </c>
      <c r="AA332" s="197">
        <v>1</v>
      </c>
      <c r="AB332" s="197">
        <v>0</v>
      </c>
      <c r="AC332" s="197">
        <v>0</v>
      </c>
      <c r="AZ332" s="197">
        <v>2</v>
      </c>
      <c r="BA332" s="197">
        <f>IF(AZ332=1,G332,0)</f>
        <v>0</v>
      </c>
      <c r="BB332" s="197">
        <f>IF(AZ332=2,G332,0)</f>
        <v>0</v>
      </c>
      <c r="BC332" s="197">
        <f>IF(AZ332=3,G332,0)</f>
        <v>0</v>
      </c>
      <c r="BD332" s="197">
        <f>IF(AZ332=4,G332,0)</f>
        <v>0</v>
      </c>
      <c r="BE332" s="197">
        <f>IF(AZ332=5,G332,0)</f>
        <v>0</v>
      </c>
      <c r="CA332" s="224">
        <v>1</v>
      </c>
      <c r="CB332" s="224">
        <v>0</v>
      </c>
    </row>
    <row r="333" spans="1:15" ht="12.75">
      <c r="A333" s="233"/>
      <c r="B333" s="237"/>
      <c r="C333" s="808" t="s">
        <v>935</v>
      </c>
      <c r="D333" s="809"/>
      <c r="E333" s="238">
        <v>69.51</v>
      </c>
      <c r="F333" s="239"/>
      <c r="G333" s="240"/>
      <c r="H333" s="241"/>
      <c r="I333" s="235"/>
      <c r="J333" s="242"/>
      <c r="K333" s="235"/>
      <c r="M333" s="236" t="s">
        <v>935</v>
      </c>
      <c r="O333" s="224"/>
    </row>
    <row r="334" spans="1:80" ht="22.5">
      <c r="A334" s="225">
        <v>161</v>
      </c>
      <c r="B334" s="226" t="s">
        <v>936</v>
      </c>
      <c r="C334" s="227" t="s">
        <v>937</v>
      </c>
      <c r="D334" s="228" t="s">
        <v>276</v>
      </c>
      <c r="E334" s="229">
        <v>70.73</v>
      </c>
      <c r="F334" s="229"/>
      <c r="G334" s="230">
        <f>E334*F334</f>
        <v>0</v>
      </c>
      <c r="H334" s="231">
        <v>0.00059</v>
      </c>
      <c r="I334" s="232">
        <f>E334*H334</f>
        <v>0.0417307</v>
      </c>
      <c r="J334" s="231">
        <v>0</v>
      </c>
      <c r="K334" s="232">
        <f>E334*J334</f>
        <v>0</v>
      </c>
      <c r="O334" s="224">
        <v>2</v>
      </c>
      <c r="AA334" s="197">
        <v>1</v>
      </c>
      <c r="AB334" s="197">
        <v>7</v>
      </c>
      <c r="AC334" s="197">
        <v>7</v>
      </c>
      <c r="AZ334" s="197">
        <v>2</v>
      </c>
      <c r="BA334" s="197">
        <f>IF(AZ334=1,G334,0)</f>
        <v>0</v>
      </c>
      <c r="BB334" s="197">
        <f>IF(AZ334=2,G334,0)</f>
        <v>0</v>
      </c>
      <c r="BC334" s="197">
        <f>IF(AZ334=3,G334,0)</f>
        <v>0</v>
      </c>
      <c r="BD334" s="197">
        <f>IF(AZ334=4,G334,0)</f>
        <v>0</v>
      </c>
      <c r="BE334" s="197">
        <f>IF(AZ334=5,G334,0)</f>
        <v>0</v>
      </c>
      <c r="CA334" s="224">
        <v>1</v>
      </c>
      <c r="CB334" s="224">
        <v>7</v>
      </c>
    </row>
    <row r="335" spans="1:15" ht="12.75">
      <c r="A335" s="233"/>
      <c r="B335" s="237"/>
      <c r="C335" s="808" t="s">
        <v>938</v>
      </c>
      <c r="D335" s="809"/>
      <c r="E335" s="238">
        <v>10.1</v>
      </c>
      <c r="F335" s="239"/>
      <c r="G335" s="240"/>
      <c r="H335" s="241"/>
      <c r="I335" s="235"/>
      <c r="J335" s="242"/>
      <c r="K335" s="235"/>
      <c r="M335" s="236" t="s">
        <v>938</v>
      </c>
      <c r="O335" s="224"/>
    </row>
    <row r="336" spans="1:15" ht="22.5">
      <c r="A336" s="233"/>
      <c r="B336" s="237"/>
      <c r="C336" s="808" t="s">
        <v>939</v>
      </c>
      <c r="D336" s="809"/>
      <c r="E336" s="238">
        <v>38.93</v>
      </c>
      <c r="F336" s="239"/>
      <c r="G336" s="240"/>
      <c r="H336" s="241"/>
      <c r="I336" s="235"/>
      <c r="J336" s="242"/>
      <c r="K336" s="235"/>
      <c r="M336" s="236" t="s">
        <v>939</v>
      </c>
      <c r="O336" s="224"/>
    </row>
    <row r="337" spans="1:15" ht="12.75">
      <c r="A337" s="233"/>
      <c r="B337" s="237"/>
      <c r="C337" s="808" t="s">
        <v>940</v>
      </c>
      <c r="D337" s="809"/>
      <c r="E337" s="238">
        <v>21.7</v>
      </c>
      <c r="F337" s="239"/>
      <c r="G337" s="240"/>
      <c r="H337" s="241"/>
      <c r="I337" s="235"/>
      <c r="J337" s="242"/>
      <c r="K337" s="235"/>
      <c r="M337" s="236" t="s">
        <v>940</v>
      </c>
      <c r="O337" s="224"/>
    </row>
    <row r="338" spans="1:80" ht="12.75">
      <c r="A338" s="225">
        <v>162</v>
      </c>
      <c r="B338" s="226" t="s">
        <v>941</v>
      </c>
      <c r="C338" s="227" t="s">
        <v>942</v>
      </c>
      <c r="D338" s="228" t="s">
        <v>237</v>
      </c>
      <c r="E338" s="229">
        <v>69.51</v>
      </c>
      <c r="F338" s="229"/>
      <c r="G338" s="230">
        <f>E338*F338</f>
        <v>0</v>
      </c>
      <c r="H338" s="231">
        <v>0</v>
      </c>
      <c r="I338" s="232">
        <f>E338*H338</f>
        <v>0</v>
      </c>
      <c r="J338" s="231">
        <v>-0.001</v>
      </c>
      <c r="K338" s="232">
        <f>E338*J338</f>
        <v>-0.06951</v>
      </c>
      <c r="O338" s="224">
        <v>2</v>
      </c>
      <c r="AA338" s="197">
        <v>1</v>
      </c>
      <c r="AB338" s="197">
        <v>7</v>
      </c>
      <c r="AC338" s="197">
        <v>7</v>
      </c>
      <c r="AZ338" s="197">
        <v>2</v>
      </c>
      <c r="BA338" s="197">
        <f>IF(AZ338=1,G338,0)</f>
        <v>0</v>
      </c>
      <c r="BB338" s="197">
        <f>IF(AZ338=2,G338,0)</f>
        <v>0</v>
      </c>
      <c r="BC338" s="197">
        <f>IF(AZ338=3,G338,0)</f>
        <v>0</v>
      </c>
      <c r="BD338" s="197">
        <f>IF(AZ338=4,G338,0)</f>
        <v>0</v>
      </c>
      <c r="BE338" s="197">
        <f>IF(AZ338=5,G338,0)</f>
        <v>0</v>
      </c>
      <c r="CA338" s="224">
        <v>1</v>
      </c>
      <c r="CB338" s="224">
        <v>7</v>
      </c>
    </row>
    <row r="339" spans="1:15" ht="12.75">
      <c r="A339" s="233"/>
      <c r="B339" s="237"/>
      <c r="C339" s="808" t="s">
        <v>1229</v>
      </c>
      <c r="D339" s="809"/>
      <c r="E339" s="238">
        <v>13.98</v>
      </c>
      <c r="F339" s="239"/>
      <c r="G339" s="240"/>
      <c r="H339" s="241"/>
      <c r="I339" s="235"/>
      <c r="J339" s="242"/>
      <c r="K339" s="235"/>
      <c r="M339" s="236" t="s">
        <v>1229</v>
      </c>
      <c r="O339" s="224"/>
    </row>
    <row r="340" spans="1:15" ht="12.75">
      <c r="A340" s="233"/>
      <c r="B340" s="237"/>
      <c r="C340" s="808" t="s">
        <v>1230</v>
      </c>
      <c r="D340" s="809"/>
      <c r="E340" s="238">
        <v>55.53</v>
      </c>
      <c r="F340" s="239"/>
      <c r="G340" s="240"/>
      <c r="H340" s="241"/>
      <c r="I340" s="235"/>
      <c r="J340" s="242"/>
      <c r="K340" s="235"/>
      <c r="M340" s="236" t="s">
        <v>1230</v>
      </c>
      <c r="O340" s="224"/>
    </row>
    <row r="341" spans="1:80" ht="12.75">
      <c r="A341" s="225">
        <v>163</v>
      </c>
      <c r="B341" s="226" t="s">
        <v>943</v>
      </c>
      <c r="C341" s="227" t="s">
        <v>944</v>
      </c>
      <c r="D341" s="228" t="s">
        <v>237</v>
      </c>
      <c r="E341" s="229">
        <v>69.51</v>
      </c>
      <c r="F341" s="229"/>
      <c r="G341" s="230">
        <f>E341*F341</f>
        <v>0</v>
      </c>
      <c r="H341" s="231">
        <v>0.00025</v>
      </c>
      <c r="I341" s="232">
        <f>E341*H341</f>
        <v>0.0173775</v>
      </c>
      <c r="J341" s="231">
        <v>0</v>
      </c>
      <c r="K341" s="232">
        <f>E341*J341</f>
        <v>0</v>
      </c>
      <c r="O341" s="224">
        <v>2</v>
      </c>
      <c r="AA341" s="197">
        <v>1</v>
      </c>
      <c r="AB341" s="197">
        <v>7</v>
      </c>
      <c r="AC341" s="197">
        <v>7</v>
      </c>
      <c r="AZ341" s="197">
        <v>2</v>
      </c>
      <c r="BA341" s="197">
        <f>IF(AZ341=1,G341,0)</f>
        <v>0</v>
      </c>
      <c r="BB341" s="197">
        <f>IF(AZ341=2,G341,0)</f>
        <v>0</v>
      </c>
      <c r="BC341" s="197">
        <f>IF(AZ341=3,G341,0)</f>
        <v>0</v>
      </c>
      <c r="BD341" s="197">
        <f>IF(AZ341=4,G341,0)</f>
        <v>0</v>
      </c>
      <c r="BE341" s="197">
        <f>IF(AZ341=5,G341,0)</f>
        <v>0</v>
      </c>
      <c r="CA341" s="224">
        <v>1</v>
      </c>
      <c r="CB341" s="224">
        <v>7</v>
      </c>
    </row>
    <row r="342" spans="1:15" ht="12.75">
      <c r="A342" s="233"/>
      <c r="B342" s="237"/>
      <c r="C342" s="808" t="s">
        <v>1229</v>
      </c>
      <c r="D342" s="809"/>
      <c r="E342" s="238">
        <v>13.98</v>
      </c>
      <c r="F342" s="239"/>
      <c r="G342" s="240"/>
      <c r="H342" s="241"/>
      <c r="I342" s="235"/>
      <c r="J342" s="242"/>
      <c r="K342" s="235"/>
      <c r="M342" s="236" t="s">
        <v>1229</v>
      </c>
      <c r="O342" s="224"/>
    </row>
    <row r="343" spans="1:15" ht="12.75">
      <c r="A343" s="233"/>
      <c r="B343" s="237"/>
      <c r="C343" s="808" t="s">
        <v>1230</v>
      </c>
      <c r="D343" s="809"/>
      <c r="E343" s="238">
        <v>55.53</v>
      </c>
      <c r="F343" s="239"/>
      <c r="G343" s="240"/>
      <c r="H343" s="241"/>
      <c r="I343" s="235"/>
      <c r="J343" s="242"/>
      <c r="K343" s="235"/>
      <c r="M343" s="236" t="s">
        <v>1230</v>
      </c>
      <c r="O343" s="224"/>
    </row>
    <row r="344" spans="1:80" ht="22.5">
      <c r="A344" s="225">
        <v>164</v>
      </c>
      <c r="B344" s="226" t="s">
        <v>945</v>
      </c>
      <c r="C344" s="227" t="s">
        <v>946</v>
      </c>
      <c r="D344" s="228" t="s">
        <v>276</v>
      </c>
      <c r="E344" s="229">
        <v>15.4</v>
      </c>
      <c r="F344" s="229"/>
      <c r="G344" s="230">
        <f>E344*F344</f>
        <v>0</v>
      </c>
      <c r="H344" s="231">
        <v>0.00014</v>
      </c>
      <c r="I344" s="232">
        <f>E344*H344</f>
        <v>0.002156</v>
      </c>
      <c r="J344" s="231">
        <v>0</v>
      </c>
      <c r="K344" s="232">
        <f>E344*J344</f>
        <v>0</v>
      </c>
      <c r="O344" s="224">
        <v>2</v>
      </c>
      <c r="AA344" s="197">
        <v>1</v>
      </c>
      <c r="AB344" s="197">
        <v>7</v>
      </c>
      <c r="AC344" s="197">
        <v>7</v>
      </c>
      <c r="AZ344" s="197">
        <v>2</v>
      </c>
      <c r="BA344" s="197">
        <f>IF(AZ344=1,G344,0)</f>
        <v>0</v>
      </c>
      <c r="BB344" s="197">
        <f>IF(AZ344=2,G344,0)</f>
        <v>0</v>
      </c>
      <c r="BC344" s="197">
        <f>IF(AZ344=3,G344,0)</f>
        <v>0</v>
      </c>
      <c r="BD344" s="197">
        <f>IF(AZ344=4,G344,0)</f>
        <v>0</v>
      </c>
      <c r="BE344" s="197">
        <f>IF(AZ344=5,G344,0)</f>
        <v>0</v>
      </c>
      <c r="CA344" s="224">
        <v>1</v>
      </c>
      <c r="CB344" s="224">
        <v>7</v>
      </c>
    </row>
    <row r="345" spans="1:15" ht="12.75">
      <c r="A345" s="233"/>
      <c r="B345" s="237"/>
      <c r="C345" s="808" t="s">
        <v>947</v>
      </c>
      <c r="D345" s="809"/>
      <c r="E345" s="238">
        <v>15.4</v>
      </c>
      <c r="F345" s="239"/>
      <c r="G345" s="240"/>
      <c r="H345" s="241"/>
      <c r="I345" s="235"/>
      <c r="J345" s="242"/>
      <c r="K345" s="235"/>
      <c r="M345" s="236" t="s">
        <v>947</v>
      </c>
      <c r="O345" s="224"/>
    </row>
    <row r="346" spans="1:80" ht="12.75">
      <c r="A346" s="225">
        <v>165</v>
      </c>
      <c r="B346" s="226" t="s">
        <v>948</v>
      </c>
      <c r="C346" s="227" t="s">
        <v>949</v>
      </c>
      <c r="D346" s="228" t="s">
        <v>237</v>
      </c>
      <c r="E346" s="229">
        <v>73</v>
      </c>
      <c r="F346" s="229"/>
      <c r="G346" s="230">
        <f>E346*F346</f>
        <v>0</v>
      </c>
      <c r="H346" s="231">
        <v>0.003</v>
      </c>
      <c r="I346" s="232">
        <f>E346*H346</f>
        <v>0.219</v>
      </c>
      <c r="J346" s="231"/>
      <c r="K346" s="232">
        <f>E346*J346</f>
        <v>0</v>
      </c>
      <c r="O346" s="224">
        <v>2</v>
      </c>
      <c r="AA346" s="197">
        <v>3</v>
      </c>
      <c r="AB346" s="197">
        <v>7</v>
      </c>
      <c r="AC346" s="197">
        <v>28412266</v>
      </c>
      <c r="AZ346" s="197">
        <v>2</v>
      </c>
      <c r="BA346" s="197">
        <f>IF(AZ346=1,G346,0)</f>
        <v>0</v>
      </c>
      <c r="BB346" s="197">
        <f>IF(AZ346=2,G346,0)</f>
        <v>0</v>
      </c>
      <c r="BC346" s="197">
        <f>IF(AZ346=3,G346,0)</f>
        <v>0</v>
      </c>
      <c r="BD346" s="197">
        <f>IF(AZ346=4,G346,0)</f>
        <v>0</v>
      </c>
      <c r="BE346" s="197">
        <f>IF(AZ346=5,G346,0)</f>
        <v>0</v>
      </c>
      <c r="CA346" s="224">
        <v>3</v>
      </c>
      <c r="CB346" s="224">
        <v>7</v>
      </c>
    </row>
    <row r="347" spans="1:15" ht="12.75">
      <c r="A347" s="233"/>
      <c r="B347" s="237"/>
      <c r="C347" s="808" t="s">
        <v>950</v>
      </c>
      <c r="D347" s="809"/>
      <c r="E347" s="238">
        <v>15</v>
      </c>
      <c r="F347" s="239"/>
      <c r="G347" s="240"/>
      <c r="H347" s="241"/>
      <c r="I347" s="235"/>
      <c r="J347" s="242"/>
      <c r="K347" s="235"/>
      <c r="M347" s="236" t="s">
        <v>950</v>
      </c>
      <c r="O347" s="224"/>
    </row>
    <row r="348" spans="1:15" ht="12.75">
      <c r="A348" s="233"/>
      <c r="B348" s="237"/>
      <c r="C348" s="808" t="s">
        <v>951</v>
      </c>
      <c r="D348" s="809"/>
      <c r="E348" s="238">
        <v>58</v>
      </c>
      <c r="F348" s="239"/>
      <c r="G348" s="240"/>
      <c r="H348" s="241"/>
      <c r="I348" s="235"/>
      <c r="J348" s="242"/>
      <c r="K348" s="235"/>
      <c r="M348" s="236" t="s">
        <v>951</v>
      </c>
      <c r="O348" s="224"/>
    </row>
    <row r="349" spans="1:80" ht="12.75">
      <c r="A349" s="225">
        <v>166</v>
      </c>
      <c r="B349" s="226" t="s">
        <v>952</v>
      </c>
      <c r="C349" s="227" t="s">
        <v>953</v>
      </c>
      <c r="D349" s="228" t="s">
        <v>1671</v>
      </c>
      <c r="E349" s="229">
        <v>658.637</v>
      </c>
      <c r="F349" s="229"/>
      <c r="G349" s="230">
        <f aca="true" t="shared" si="40" ref="G349:G356">E349*F349</f>
        <v>0</v>
      </c>
      <c r="H349" s="231">
        <v>0</v>
      </c>
      <c r="I349" s="232">
        <f aca="true" t="shared" si="41" ref="I349:I356">E349*H349</f>
        <v>0</v>
      </c>
      <c r="J349" s="231"/>
      <c r="K349" s="232">
        <f aca="true" t="shared" si="42" ref="K349:K356">E349*J349</f>
        <v>0</v>
      </c>
      <c r="O349" s="224">
        <v>2</v>
      </c>
      <c r="AA349" s="197">
        <v>7</v>
      </c>
      <c r="AB349" s="197">
        <v>1002</v>
      </c>
      <c r="AC349" s="197">
        <v>5</v>
      </c>
      <c r="AZ349" s="197">
        <v>2</v>
      </c>
      <c r="BA349" s="197">
        <f aca="true" t="shared" si="43" ref="BA349:BA356">IF(AZ349=1,G349,0)</f>
        <v>0</v>
      </c>
      <c r="BB349" s="197">
        <f aca="true" t="shared" si="44" ref="BB349:BB356">IF(AZ349=2,G349,0)</f>
        <v>0</v>
      </c>
      <c r="BC349" s="197">
        <f aca="true" t="shared" si="45" ref="BC349:BC356">IF(AZ349=3,G349,0)</f>
        <v>0</v>
      </c>
      <c r="BD349" s="197">
        <f aca="true" t="shared" si="46" ref="BD349:BD356">IF(AZ349=4,G349,0)</f>
        <v>0</v>
      </c>
      <c r="BE349" s="197">
        <f aca="true" t="shared" si="47" ref="BE349:BE356">IF(AZ349=5,G349,0)</f>
        <v>0</v>
      </c>
      <c r="CA349" s="224">
        <v>7</v>
      </c>
      <c r="CB349" s="224">
        <v>1002</v>
      </c>
    </row>
    <row r="350" spans="1:80" ht="12.75">
      <c r="A350" s="225">
        <v>167</v>
      </c>
      <c r="B350" s="226" t="s">
        <v>783</v>
      </c>
      <c r="C350" s="227" t="s">
        <v>784</v>
      </c>
      <c r="D350" s="228" t="s">
        <v>244</v>
      </c>
      <c r="E350" s="229">
        <v>0.06951</v>
      </c>
      <c r="F350" s="229"/>
      <c r="G350" s="230">
        <f t="shared" si="40"/>
        <v>0</v>
      </c>
      <c r="H350" s="231">
        <v>0</v>
      </c>
      <c r="I350" s="232">
        <f t="shared" si="41"/>
        <v>0</v>
      </c>
      <c r="J350" s="231"/>
      <c r="K350" s="232">
        <f t="shared" si="42"/>
        <v>0</v>
      </c>
      <c r="O350" s="224">
        <v>2</v>
      </c>
      <c r="AA350" s="197">
        <v>8</v>
      </c>
      <c r="AB350" s="197">
        <v>0</v>
      </c>
      <c r="AC350" s="197">
        <v>3</v>
      </c>
      <c r="AZ350" s="197">
        <v>2</v>
      </c>
      <c r="BA350" s="197">
        <f t="shared" si="43"/>
        <v>0</v>
      </c>
      <c r="BB350" s="197">
        <f t="shared" si="44"/>
        <v>0</v>
      </c>
      <c r="BC350" s="197">
        <f t="shared" si="45"/>
        <v>0</v>
      </c>
      <c r="BD350" s="197">
        <f t="shared" si="46"/>
        <v>0</v>
      </c>
      <c r="BE350" s="197">
        <f t="shared" si="47"/>
        <v>0</v>
      </c>
      <c r="CA350" s="224">
        <v>8</v>
      </c>
      <c r="CB350" s="224">
        <v>0</v>
      </c>
    </row>
    <row r="351" spans="1:80" ht="12.75">
      <c r="A351" s="225">
        <v>168</v>
      </c>
      <c r="B351" s="226" t="s">
        <v>785</v>
      </c>
      <c r="C351" s="227" t="s">
        <v>786</v>
      </c>
      <c r="D351" s="228" t="s">
        <v>244</v>
      </c>
      <c r="E351" s="229">
        <v>0.06951</v>
      </c>
      <c r="F351" s="229"/>
      <c r="G351" s="230">
        <f t="shared" si="40"/>
        <v>0</v>
      </c>
      <c r="H351" s="231">
        <v>0</v>
      </c>
      <c r="I351" s="232">
        <f t="shared" si="41"/>
        <v>0</v>
      </c>
      <c r="J351" s="231"/>
      <c r="K351" s="232">
        <f t="shared" si="42"/>
        <v>0</v>
      </c>
      <c r="O351" s="224">
        <v>2</v>
      </c>
      <c r="AA351" s="197">
        <v>8</v>
      </c>
      <c r="AB351" s="197">
        <v>1</v>
      </c>
      <c r="AC351" s="197">
        <v>3</v>
      </c>
      <c r="AZ351" s="197">
        <v>2</v>
      </c>
      <c r="BA351" s="197">
        <f t="shared" si="43"/>
        <v>0</v>
      </c>
      <c r="BB351" s="197">
        <f t="shared" si="44"/>
        <v>0</v>
      </c>
      <c r="BC351" s="197">
        <f t="shared" si="45"/>
        <v>0</v>
      </c>
      <c r="BD351" s="197">
        <f t="shared" si="46"/>
        <v>0</v>
      </c>
      <c r="BE351" s="197">
        <f t="shared" si="47"/>
        <v>0</v>
      </c>
      <c r="CA351" s="224">
        <v>8</v>
      </c>
      <c r="CB351" s="224">
        <v>1</v>
      </c>
    </row>
    <row r="352" spans="1:80" ht="12.75">
      <c r="A352" s="225">
        <v>169</v>
      </c>
      <c r="B352" s="226" t="s">
        <v>787</v>
      </c>
      <c r="C352" s="227" t="s">
        <v>788</v>
      </c>
      <c r="D352" s="228" t="s">
        <v>244</v>
      </c>
      <c r="E352" s="229">
        <v>0.62559</v>
      </c>
      <c r="F352" s="229"/>
      <c r="G352" s="230">
        <f t="shared" si="40"/>
        <v>0</v>
      </c>
      <c r="H352" s="231">
        <v>0</v>
      </c>
      <c r="I352" s="232">
        <f t="shared" si="41"/>
        <v>0</v>
      </c>
      <c r="J352" s="231"/>
      <c r="K352" s="232">
        <f t="shared" si="42"/>
        <v>0</v>
      </c>
      <c r="O352" s="224">
        <v>2</v>
      </c>
      <c r="AA352" s="197">
        <v>8</v>
      </c>
      <c r="AB352" s="197">
        <v>1</v>
      </c>
      <c r="AC352" s="197">
        <v>3</v>
      </c>
      <c r="AZ352" s="197">
        <v>2</v>
      </c>
      <c r="BA352" s="197">
        <f t="shared" si="43"/>
        <v>0</v>
      </c>
      <c r="BB352" s="197">
        <f t="shared" si="44"/>
        <v>0</v>
      </c>
      <c r="BC352" s="197">
        <f t="shared" si="45"/>
        <v>0</v>
      </c>
      <c r="BD352" s="197">
        <f t="shared" si="46"/>
        <v>0</v>
      </c>
      <c r="BE352" s="197">
        <f t="shared" si="47"/>
        <v>0</v>
      </c>
      <c r="CA352" s="224">
        <v>8</v>
      </c>
      <c r="CB352" s="224">
        <v>1</v>
      </c>
    </row>
    <row r="353" spans="1:80" ht="12.75">
      <c r="A353" s="225">
        <v>170</v>
      </c>
      <c r="B353" s="226" t="s">
        <v>789</v>
      </c>
      <c r="C353" s="227" t="s">
        <v>790</v>
      </c>
      <c r="D353" s="228" t="s">
        <v>244</v>
      </c>
      <c r="E353" s="229">
        <v>0.06951</v>
      </c>
      <c r="F353" s="229"/>
      <c r="G353" s="230">
        <f t="shared" si="40"/>
        <v>0</v>
      </c>
      <c r="H353" s="231">
        <v>0</v>
      </c>
      <c r="I353" s="232">
        <f t="shared" si="41"/>
        <v>0</v>
      </c>
      <c r="J353" s="231"/>
      <c r="K353" s="232">
        <f t="shared" si="42"/>
        <v>0</v>
      </c>
      <c r="O353" s="224">
        <v>2</v>
      </c>
      <c r="AA353" s="197">
        <v>8</v>
      </c>
      <c r="AB353" s="197">
        <v>1</v>
      </c>
      <c r="AC353" s="197">
        <v>3</v>
      </c>
      <c r="AZ353" s="197">
        <v>2</v>
      </c>
      <c r="BA353" s="197">
        <f t="shared" si="43"/>
        <v>0</v>
      </c>
      <c r="BB353" s="197">
        <f t="shared" si="44"/>
        <v>0</v>
      </c>
      <c r="BC353" s="197">
        <f t="shared" si="45"/>
        <v>0</v>
      </c>
      <c r="BD353" s="197">
        <f t="shared" si="46"/>
        <v>0</v>
      </c>
      <c r="BE353" s="197">
        <f t="shared" si="47"/>
        <v>0</v>
      </c>
      <c r="CA353" s="224">
        <v>8</v>
      </c>
      <c r="CB353" s="224">
        <v>1</v>
      </c>
    </row>
    <row r="354" spans="1:80" ht="12.75">
      <c r="A354" s="225">
        <v>171</v>
      </c>
      <c r="B354" s="226" t="s">
        <v>791</v>
      </c>
      <c r="C354" s="227" t="s">
        <v>792</v>
      </c>
      <c r="D354" s="228" t="s">
        <v>244</v>
      </c>
      <c r="E354" s="229">
        <v>0.13902</v>
      </c>
      <c r="F354" s="229"/>
      <c r="G354" s="230">
        <f t="shared" si="40"/>
        <v>0</v>
      </c>
      <c r="H354" s="231">
        <v>0</v>
      </c>
      <c r="I354" s="232">
        <f t="shared" si="41"/>
        <v>0</v>
      </c>
      <c r="J354" s="231"/>
      <c r="K354" s="232">
        <f t="shared" si="42"/>
        <v>0</v>
      </c>
      <c r="O354" s="224">
        <v>2</v>
      </c>
      <c r="AA354" s="197">
        <v>8</v>
      </c>
      <c r="AB354" s="197">
        <v>0</v>
      </c>
      <c r="AC354" s="197">
        <v>3</v>
      </c>
      <c r="AZ354" s="197">
        <v>2</v>
      </c>
      <c r="BA354" s="197">
        <f t="shared" si="43"/>
        <v>0</v>
      </c>
      <c r="BB354" s="197">
        <f t="shared" si="44"/>
        <v>0</v>
      </c>
      <c r="BC354" s="197">
        <f t="shared" si="45"/>
        <v>0</v>
      </c>
      <c r="BD354" s="197">
        <f t="shared" si="46"/>
        <v>0</v>
      </c>
      <c r="BE354" s="197">
        <f t="shared" si="47"/>
        <v>0</v>
      </c>
      <c r="CA354" s="224">
        <v>8</v>
      </c>
      <c r="CB354" s="224">
        <v>0</v>
      </c>
    </row>
    <row r="355" spans="1:80" ht="12.75">
      <c r="A355" s="225">
        <v>172</v>
      </c>
      <c r="B355" s="226" t="s">
        <v>793</v>
      </c>
      <c r="C355" s="227" t="s">
        <v>794</v>
      </c>
      <c r="D355" s="228" t="s">
        <v>244</v>
      </c>
      <c r="E355" s="229">
        <v>0.06951</v>
      </c>
      <c r="F355" s="229"/>
      <c r="G355" s="230">
        <f t="shared" si="40"/>
        <v>0</v>
      </c>
      <c r="H355" s="231">
        <v>0</v>
      </c>
      <c r="I355" s="232">
        <f t="shared" si="41"/>
        <v>0</v>
      </c>
      <c r="J355" s="231"/>
      <c r="K355" s="232">
        <f t="shared" si="42"/>
        <v>0</v>
      </c>
      <c r="O355" s="224">
        <v>2</v>
      </c>
      <c r="AA355" s="197">
        <v>8</v>
      </c>
      <c r="AB355" s="197">
        <v>0</v>
      </c>
      <c r="AC355" s="197">
        <v>3</v>
      </c>
      <c r="AZ355" s="197">
        <v>2</v>
      </c>
      <c r="BA355" s="197">
        <f t="shared" si="43"/>
        <v>0</v>
      </c>
      <c r="BB355" s="197">
        <f t="shared" si="44"/>
        <v>0</v>
      </c>
      <c r="BC355" s="197">
        <f t="shared" si="45"/>
        <v>0</v>
      </c>
      <c r="BD355" s="197">
        <f t="shared" si="46"/>
        <v>0</v>
      </c>
      <c r="BE355" s="197">
        <f t="shared" si="47"/>
        <v>0</v>
      </c>
      <c r="CA355" s="224">
        <v>8</v>
      </c>
      <c r="CB355" s="224">
        <v>0</v>
      </c>
    </row>
    <row r="356" spans="1:80" ht="12.75">
      <c r="A356" s="225">
        <v>173</v>
      </c>
      <c r="B356" s="226" t="s">
        <v>954</v>
      </c>
      <c r="C356" s="227" t="s">
        <v>955</v>
      </c>
      <c r="D356" s="228" t="s">
        <v>244</v>
      </c>
      <c r="E356" s="229">
        <v>0.06951</v>
      </c>
      <c r="F356" s="229"/>
      <c r="G356" s="230">
        <f t="shared" si="40"/>
        <v>0</v>
      </c>
      <c r="H356" s="231">
        <v>0</v>
      </c>
      <c r="I356" s="232">
        <f t="shared" si="41"/>
        <v>0</v>
      </c>
      <c r="J356" s="231"/>
      <c r="K356" s="232">
        <f t="shared" si="42"/>
        <v>0</v>
      </c>
      <c r="O356" s="224">
        <v>2</v>
      </c>
      <c r="AA356" s="197">
        <v>8</v>
      </c>
      <c r="AB356" s="197">
        <v>0</v>
      </c>
      <c r="AC356" s="197">
        <v>3</v>
      </c>
      <c r="AZ356" s="197">
        <v>2</v>
      </c>
      <c r="BA356" s="197">
        <f t="shared" si="43"/>
        <v>0</v>
      </c>
      <c r="BB356" s="197">
        <f t="shared" si="44"/>
        <v>0</v>
      </c>
      <c r="BC356" s="197">
        <f t="shared" si="45"/>
        <v>0</v>
      </c>
      <c r="BD356" s="197">
        <f t="shared" si="46"/>
        <v>0</v>
      </c>
      <c r="BE356" s="197">
        <f t="shared" si="47"/>
        <v>0</v>
      </c>
      <c r="CA356" s="224">
        <v>8</v>
      </c>
      <c r="CB356" s="224">
        <v>0</v>
      </c>
    </row>
    <row r="357" spans="1:57" ht="12.75">
      <c r="A357" s="243"/>
      <c r="B357" s="244" t="s">
        <v>1971</v>
      </c>
      <c r="C357" s="245" t="s">
        <v>932</v>
      </c>
      <c r="D357" s="246"/>
      <c r="E357" s="247"/>
      <c r="F357" s="248"/>
      <c r="G357" s="249">
        <f>SUM(G331:G356)</f>
        <v>0</v>
      </c>
      <c r="H357" s="250"/>
      <c r="I357" s="251">
        <f>SUM(I331:I356)</f>
        <v>0.2802642</v>
      </c>
      <c r="J357" s="250"/>
      <c r="K357" s="251">
        <f>SUM(K331:K356)</f>
        <v>-0.06951</v>
      </c>
      <c r="O357" s="224">
        <v>4</v>
      </c>
      <c r="BA357" s="252">
        <f>SUM(BA331:BA356)</f>
        <v>0</v>
      </c>
      <c r="BB357" s="252">
        <f>SUM(BB331:BB356)</f>
        <v>0</v>
      </c>
      <c r="BC357" s="252">
        <f>SUM(BC331:BC356)</f>
        <v>0</v>
      </c>
      <c r="BD357" s="252">
        <f>SUM(BD331:BD356)</f>
        <v>0</v>
      </c>
      <c r="BE357" s="252">
        <f>SUM(BE331:BE356)</f>
        <v>0</v>
      </c>
    </row>
    <row r="358" spans="1:15" ht="12.75">
      <c r="A358" s="214" t="s">
        <v>1969</v>
      </c>
      <c r="B358" s="215" t="s">
        <v>956</v>
      </c>
      <c r="C358" s="216" t="s">
        <v>957</v>
      </c>
      <c r="D358" s="217"/>
      <c r="E358" s="218"/>
      <c r="F358" s="218"/>
      <c r="G358" s="219"/>
      <c r="H358" s="220"/>
      <c r="I358" s="221"/>
      <c r="J358" s="222"/>
      <c r="K358" s="223"/>
      <c r="O358" s="224">
        <v>1</v>
      </c>
    </row>
    <row r="359" spans="1:80" ht="12.75">
      <c r="A359" s="225">
        <v>174</v>
      </c>
      <c r="B359" s="226" t="s">
        <v>959</v>
      </c>
      <c r="C359" s="227" t="s">
        <v>960</v>
      </c>
      <c r="D359" s="228" t="s">
        <v>237</v>
      </c>
      <c r="E359" s="229">
        <v>25</v>
      </c>
      <c r="F359" s="229"/>
      <c r="G359" s="230">
        <f>E359*F359</f>
        <v>0</v>
      </c>
      <c r="H359" s="231">
        <v>0.00031</v>
      </c>
      <c r="I359" s="232">
        <f>E359*H359</f>
        <v>0.00775</v>
      </c>
      <c r="J359" s="231">
        <v>0</v>
      </c>
      <c r="K359" s="232">
        <f>E359*J359</f>
        <v>0</v>
      </c>
      <c r="O359" s="224">
        <v>2</v>
      </c>
      <c r="AA359" s="197">
        <v>1</v>
      </c>
      <c r="AB359" s="197">
        <v>7</v>
      </c>
      <c r="AC359" s="197">
        <v>7</v>
      </c>
      <c r="AZ359" s="197">
        <v>2</v>
      </c>
      <c r="BA359" s="197">
        <f>IF(AZ359=1,G359,0)</f>
        <v>0</v>
      </c>
      <c r="BB359" s="197">
        <f>IF(AZ359=2,G359,0)</f>
        <v>0</v>
      </c>
      <c r="BC359" s="197">
        <f>IF(AZ359=3,G359,0)</f>
        <v>0</v>
      </c>
      <c r="BD359" s="197">
        <f>IF(AZ359=4,G359,0)</f>
        <v>0</v>
      </c>
      <c r="BE359" s="197">
        <f>IF(AZ359=5,G359,0)</f>
        <v>0</v>
      </c>
      <c r="CA359" s="224">
        <v>1</v>
      </c>
      <c r="CB359" s="224">
        <v>7</v>
      </c>
    </row>
    <row r="360" spans="1:15" ht="22.5">
      <c r="A360" s="233"/>
      <c r="B360" s="237"/>
      <c r="C360" s="808" t="s">
        <v>961</v>
      </c>
      <c r="D360" s="809"/>
      <c r="E360" s="238">
        <v>25</v>
      </c>
      <c r="F360" s="239"/>
      <c r="G360" s="240"/>
      <c r="H360" s="241"/>
      <c r="I360" s="235"/>
      <c r="J360" s="242"/>
      <c r="K360" s="235"/>
      <c r="M360" s="236" t="s">
        <v>961</v>
      </c>
      <c r="O360" s="224"/>
    </row>
    <row r="361" spans="1:80" ht="12.75">
      <c r="A361" s="225">
        <v>175</v>
      </c>
      <c r="B361" s="226" t="s">
        <v>962</v>
      </c>
      <c r="C361" s="227" t="s">
        <v>963</v>
      </c>
      <c r="D361" s="228" t="s">
        <v>237</v>
      </c>
      <c r="E361" s="229">
        <v>2.1875</v>
      </c>
      <c r="F361" s="229"/>
      <c r="G361" s="230">
        <f>E361*F361</f>
        <v>0</v>
      </c>
      <c r="H361" s="231">
        <v>1E-05</v>
      </c>
      <c r="I361" s="232">
        <f>E361*H361</f>
        <v>2.1875000000000003E-05</v>
      </c>
      <c r="J361" s="231">
        <v>0</v>
      </c>
      <c r="K361" s="232">
        <f>E361*J361</f>
        <v>0</v>
      </c>
      <c r="O361" s="224">
        <v>2</v>
      </c>
      <c r="AA361" s="197">
        <v>1</v>
      </c>
      <c r="AB361" s="197">
        <v>7</v>
      </c>
      <c r="AC361" s="197">
        <v>7</v>
      </c>
      <c r="AZ361" s="197">
        <v>2</v>
      </c>
      <c r="BA361" s="197">
        <f>IF(AZ361=1,G361,0)</f>
        <v>0</v>
      </c>
      <c r="BB361" s="197">
        <f>IF(AZ361=2,G361,0)</f>
        <v>0</v>
      </c>
      <c r="BC361" s="197">
        <f>IF(AZ361=3,G361,0)</f>
        <v>0</v>
      </c>
      <c r="BD361" s="197">
        <f>IF(AZ361=4,G361,0)</f>
        <v>0</v>
      </c>
      <c r="BE361" s="197">
        <f>IF(AZ361=5,G361,0)</f>
        <v>0</v>
      </c>
      <c r="CA361" s="224">
        <v>1</v>
      </c>
      <c r="CB361" s="224">
        <v>7</v>
      </c>
    </row>
    <row r="362" spans="1:15" ht="12.75">
      <c r="A362" s="233"/>
      <c r="B362" s="237"/>
      <c r="C362" s="808" t="s">
        <v>964</v>
      </c>
      <c r="D362" s="809"/>
      <c r="E362" s="238">
        <v>2.1875</v>
      </c>
      <c r="F362" s="239"/>
      <c r="G362" s="240"/>
      <c r="H362" s="241"/>
      <c r="I362" s="235"/>
      <c r="J362" s="242"/>
      <c r="K362" s="235"/>
      <c r="M362" s="236" t="s">
        <v>964</v>
      </c>
      <c r="O362" s="224"/>
    </row>
    <row r="363" spans="1:80" ht="12.75">
      <c r="A363" s="225">
        <v>176</v>
      </c>
      <c r="B363" s="226" t="s">
        <v>965</v>
      </c>
      <c r="C363" s="227" t="s">
        <v>966</v>
      </c>
      <c r="D363" s="228" t="s">
        <v>237</v>
      </c>
      <c r="E363" s="229">
        <v>2.1875</v>
      </c>
      <c r="F363" s="229"/>
      <c r="G363" s="230">
        <f>E363*F363</f>
        <v>0</v>
      </c>
      <c r="H363" s="231">
        <v>0.00038</v>
      </c>
      <c r="I363" s="232">
        <f>E363*H363</f>
        <v>0.0008312500000000001</v>
      </c>
      <c r="J363" s="231">
        <v>0</v>
      </c>
      <c r="K363" s="232">
        <f>E363*J363</f>
        <v>0</v>
      </c>
      <c r="O363" s="224">
        <v>2</v>
      </c>
      <c r="AA363" s="197">
        <v>1</v>
      </c>
      <c r="AB363" s="197">
        <v>7</v>
      </c>
      <c r="AC363" s="197">
        <v>7</v>
      </c>
      <c r="AZ363" s="197">
        <v>2</v>
      </c>
      <c r="BA363" s="197">
        <f>IF(AZ363=1,G363,0)</f>
        <v>0</v>
      </c>
      <c r="BB363" s="197">
        <f>IF(AZ363=2,G363,0)</f>
        <v>0</v>
      </c>
      <c r="BC363" s="197">
        <f>IF(AZ363=3,G363,0)</f>
        <v>0</v>
      </c>
      <c r="BD363" s="197">
        <f>IF(AZ363=4,G363,0)</f>
        <v>0</v>
      </c>
      <c r="BE363" s="197">
        <f>IF(AZ363=5,G363,0)</f>
        <v>0</v>
      </c>
      <c r="CA363" s="224">
        <v>1</v>
      </c>
      <c r="CB363" s="224">
        <v>7</v>
      </c>
    </row>
    <row r="364" spans="1:15" ht="12.75">
      <c r="A364" s="233"/>
      <c r="B364" s="237"/>
      <c r="C364" s="808" t="s">
        <v>967</v>
      </c>
      <c r="D364" s="809"/>
      <c r="E364" s="238">
        <v>2.1875</v>
      </c>
      <c r="F364" s="239"/>
      <c r="G364" s="240"/>
      <c r="H364" s="241"/>
      <c r="I364" s="235"/>
      <c r="J364" s="242"/>
      <c r="K364" s="235"/>
      <c r="M364" s="236" t="s">
        <v>967</v>
      </c>
      <c r="O364" s="224"/>
    </row>
    <row r="365" spans="1:57" ht="12.75">
      <c r="A365" s="243"/>
      <c r="B365" s="244" t="s">
        <v>1971</v>
      </c>
      <c r="C365" s="245" t="s">
        <v>958</v>
      </c>
      <c r="D365" s="246"/>
      <c r="E365" s="247"/>
      <c r="F365" s="248"/>
      <c r="G365" s="249">
        <f>SUM(G358:G364)</f>
        <v>0</v>
      </c>
      <c r="H365" s="250"/>
      <c r="I365" s="251">
        <f>SUM(I358:I364)</f>
        <v>0.008603125</v>
      </c>
      <c r="J365" s="250"/>
      <c r="K365" s="251">
        <f>SUM(K358:K364)</f>
        <v>0</v>
      </c>
      <c r="O365" s="224">
        <v>4</v>
      </c>
      <c r="BA365" s="252">
        <f>SUM(BA358:BA364)</f>
        <v>0</v>
      </c>
      <c r="BB365" s="252">
        <f>SUM(BB358:BB364)</f>
        <v>0</v>
      </c>
      <c r="BC365" s="252">
        <f>SUM(BC358:BC364)</f>
        <v>0</v>
      </c>
      <c r="BD365" s="252">
        <f>SUM(BD358:BD364)</f>
        <v>0</v>
      </c>
      <c r="BE365" s="252">
        <f>SUM(BE358:BE364)</f>
        <v>0</v>
      </c>
    </row>
    <row r="366" spans="1:15" ht="12.75">
      <c r="A366" s="214" t="s">
        <v>1969</v>
      </c>
      <c r="B366" s="215" t="s">
        <v>968</v>
      </c>
      <c r="C366" s="216" t="s">
        <v>969</v>
      </c>
      <c r="D366" s="217"/>
      <c r="E366" s="218"/>
      <c r="F366" s="218"/>
      <c r="G366" s="219"/>
      <c r="H366" s="220"/>
      <c r="I366" s="221"/>
      <c r="J366" s="222"/>
      <c r="K366" s="223"/>
      <c r="O366" s="224">
        <v>1</v>
      </c>
    </row>
    <row r="367" spans="1:80" ht="12.75">
      <c r="A367" s="225">
        <v>177</v>
      </c>
      <c r="B367" s="226" t="s">
        <v>971</v>
      </c>
      <c r="C367" s="227" t="s">
        <v>972</v>
      </c>
      <c r="D367" s="228" t="s">
        <v>237</v>
      </c>
      <c r="E367" s="229">
        <v>521.713</v>
      </c>
      <c r="F367" s="229"/>
      <c r="G367" s="230">
        <f>E367*F367</f>
        <v>0</v>
      </c>
      <c r="H367" s="231">
        <v>7E-05</v>
      </c>
      <c r="I367" s="232">
        <f>E367*H367</f>
        <v>0.036519909999999996</v>
      </c>
      <c r="J367" s="231">
        <v>0</v>
      </c>
      <c r="K367" s="232">
        <f>E367*J367</f>
        <v>0</v>
      </c>
      <c r="O367" s="224">
        <v>2</v>
      </c>
      <c r="AA367" s="197">
        <v>1</v>
      </c>
      <c r="AB367" s="197">
        <v>7</v>
      </c>
      <c r="AC367" s="197">
        <v>7</v>
      </c>
      <c r="AZ367" s="197">
        <v>2</v>
      </c>
      <c r="BA367" s="197">
        <f>IF(AZ367=1,G367,0)</f>
        <v>0</v>
      </c>
      <c r="BB367" s="197">
        <f>IF(AZ367=2,G367,0)</f>
        <v>0</v>
      </c>
      <c r="BC367" s="197">
        <f>IF(AZ367=3,G367,0)</f>
        <v>0</v>
      </c>
      <c r="BD367" s="197">
        <f>IF(AZ367=4,G367,0)</f>
        <v>0</v>
      </c>
      <c r="BE367" s="197">
        <f>IF(AZ367=5,G367,0)</f>
        <v>0</v>
      </c>
      <c r="CA367" s="224">
        <v>1</v>
      </c>
      <c r="CB367" s="224">
        <v>7</v>
      </c>
    </row>
    <row r="368" spans="1:15" ht="12.75">
      <c r="A368" s="233"/>
      <c r="B368" s="237"/>
      <c r="C368" s="808" t="s">
        <v>973</v>
      </c>
      <c r="D368" s="809"/>
      <c r="E368" s="238">
        <v>198.96</v>
      </c>
      <c r="F368" s="239"/>
      <c r="G368" s="240"/>
      <c r="H368" s="241"/>
      <c r="I368" s="235"/>
      <c r="J368" s="242"/>
      <c r="K368" s="235"/>
      <c r="M368" s="236" t="s">
        <v>973</v>
      </c>
      <c r="O368" s="224"/>
    </row>
    <row r="369" spans="1:15" ht="22.5">
      <c r="A369" s="233"/>
      <c r="B369" s="237"/>
      <c r="C369" s="808" t="s">
        <v>974</v>
      </c>
      <c r="D369" s="809"/>
      <c r="E369" s="238">
        <v>322.753</v>
      </c>
      <c r="F369" s="239"/>
      <c r="G369" s="240"/>
      <c r="H369" s="241"/>
      <c r="I369" s="235"/>
      <c r="J369" s="242"/>
      <c r="K369" s="235"/>
      <c r="M369" s="236" t="s">
        <v>974</v>
      </c>
      <c r="O369" s="224"/>
    </row>
    <row r="370" spans="1:80" ht="12.75">
      <c r="A370" s="225">
        <v>178</v>
      </c>
      <c r="B370" s="226" t="s">
        <v>975</v>
      </c>
      <c r="C370" s="227" t="s">
        <v>976</v>
      </c>
      <c r="D370" s="228" t="s">
        <v>237</v>
      </c>
      <c r="E370" s="229">
        <v>821.713</v>
      </c>
      <c r="F370" s="229"/>
      <c r="G370" s="230">
        <f>E370*F370</f>
        <v>0</v>
      </c>
      <c r="H370" s="231">
        <v>0.00015</v>
      </c>
      <c r="I370" s="232">
        <f>E370*H370</f>
        <v>0.12325694999999999</v>
      </c>
      <c r="J370" s="231">
        <v>0</v>
      </c>
      <c r="K370" s="232">
        <f>E370*J370</f>
        <v>0</v>
      </c>
      <c r="O370" s="224">
        <v>2</v>
      </c>
      <c r="AA370" s="197">
        <v>1</v>
      </c>
      <c r="AB370" s="197">
        <v>7</v>
      </c>
      <c r="AC370" s="197">
        <v>7</v>
      </c>
      <c r="AZ370" s="197">
        <v>2</v>
      </c>
      <c r="BA370" s="197">
        <f>IF(AZ370=1,G370,0)</f>
        <v>0</v>
      </c>
      <c r="BB370" s="197">
        <f>IF(AZ370=2,G370,0)</f>
        <v>0</v>
      </c>
      <c r="BC370" s="197">
        <f>IF(AZ370=3,G370,0)</f>
        <v>0</v>
      </c>
      <c r="BD370" s="197">
        <f>IF(AZ370=4,G370,0)</f>
        <v>0</v>
      </c>
      <c r="BE370" s="197">
        <f>IF(AZ370=5,G370,0)</f>
        <v>0</v>
      </c>
      <c r="CA370" s="224">
        <v>1</v>
      </c>
      <c r="CB370" s="224">
        <v>7</v>
      </c>
    </row>
    <row r="371" spans="1:15" ht="12.75">
      <c r="A371" s="233"/>
      <c r="B371" s="237"/>
      <c r="C371" s="808" t="s">
        <v>977</v>
      </c>
      <c r="D371" s="809"/>
      <c r="E371" s="238">
        <v>521.713</v>
      </c>
      <c r="F371" s="239"/>
      <c r="G371" s="240"/>
      <c r="H371" s="241"/>
      <c r="I371" s="235"/>
      <c r="J371" s="242"/>
      <c r="K371" s="235"/>
      <c r="M371" s="236" t="s">
        <v>977</v>
      </c>
      <c r="O371" s="224"/>
    </row>
    <row r="372" spans="1:15" ht="12.75">
      <c r="A372" s="233"/>
      <c r="B372" s="237"/>
      <c r="C372" s="808" t="s">
        <v>978</v>
      </c>
      <c r="D372" s="809"/>
      <c r="E372" s="238">
        <v>300</v>
      </c>
      <c r="F372" s="239"/>
      <c r="G372" s="240"/>
      <c r="H372" s="241"/>
      <c r="I372" s="235"/>
      <c r="J372" s="242"/>
      <c r="K372" s="235"/>
      <c r="M372" s="236" t="s">
        <v>978</v>
      </c>
      <c r="O372" s="224"/>
    </row>
    <row r="373" spans="1:80" ht="12.75">
      <c r="A373" s="225">
        <v>179</v>
      </c>
      <c r="B373" s="226" t="s">
        <v>979</v>
      </c>
      <c r="C373" s="227" t="s">
        <v>980</v>
      </c>
      <c r="D373" s="228" t="s">
        <v>237</v>
      </c>
      <c r="E373" s="229">
        <v>268.507</v>
      </c>
      <c r="F373" s="229"/>
      <c r="G373" s="230">
        <f>E373*F373</f>
        <v>0</v>
      </c>
      <c r="H373" s="231">
        <v>0</v>
      </c>
      <c r="I373" s="232">
        <f>E373*H373</f>
        <v>0</v>
      </c>
      <c r="J373" s="231">
        <v>0</v>
      </c>
      <c r="K373" s="232">
        <f>E373*J373</f>
        <v>0</v>
      </c>
      <c r="O373" s="224">
        <v>2</v>
      </c>
      <c r="AA373" s="197">
        <v>1</v>
      </c>
      <c r="AB373" s="197">
        <v>7</v>
      </c>
      <c r="AC373" s="197">
        <v>7</v>
      </c>
      <c r="AZ373" s="197">
        <v>2</v>
      </c>
      <c r="BA373" s="197">
        <f>IF(AZ373=1,G373,0)</f>
        <v>0</v>
      </c>
      <c r="BB373" s="197">
        <f>IF(AZ373=2,G373,0)</f>
        <v>0</v>
      </c>
      <c r="BC373" s="197">
        <f>IF(AZ373=3,G373,0)</f>
        <v>0</v>
      </c>
      <c r="BD373" s="197">
        <f>IF(AZ373=4,G373,0)</f>
        <v>0</v>
      </c>
      <c r="BE373" s="197">
        <f>IF(AZ373=5,G373,0)</f>
        <v>0</v>
      </c>
      <c r="CA373" s="224">
        <v>1</v>
      </c>
      <c r="CB373" s="224">
        <v>7</v>
      </c>
    </row>
    <row r="374" spans="1:15" ht="12.75">
      <c r="A374" s="233"/>
      <c r="B374" s="237"/>
      <c r="C374" s="808" t="s">
        <v>981</v>
      </c>
      <c r="D374" s="809"/>
      <c r="E374" s="238">
        <v>268.507</v>
      </c>
      <c r="F374" s="239"/>
      <c r="G374" s="240"/>
      <c r="H374" s="241"/>
      <c r="I374" s="235"/>
      <c r="J374" s="242"/>
      <c r="K374" s="235"/>
      <c r="M374" s="236" t="s">
        <v>981</v>
      </c>
      <c r="O374" s="224"/>
    </row>
    <row r="375" spans="1:57" ht="12.75">
      <c r="A375" s="243"/>
      <c r="B375" s="244" t="s">
        <v>1971</v>
      </c>
      <c r="C375" s="245" t="s">
        <v>970</v>
      </c>
      <c r="D375" s="246"/>
      <c r="E375" s="247"/>
      <c r="F375" s="248"/>
      <c r="G375" s="249">
        <f>SUM(G366:G374)</f>
        <v>0</v>
      </c>
      <c r="H375" s="250"/>
      <c r="I375" s="251">
        <f>SUM(I366:I374)</f>
        <v>0.15977686</v>
      </c>
      <c r="J375" s="250"/>
      <c r="K375" s="251">
        <f>SUM(K366:K374)</f>
        <v>0</v>
      </c>
      <c r="O375" s="224">
        <v>4</v>
      </c>
      <c r="BA375" s="252">
        <f>SUM(BA366:BA374)</f>
        <v>0</v>
      </c>
      <c r="BB375" s="252">
        <f>SUM(BB366:BB374)</f>
        <v>0</v>
      </c>
      <c r="BC375" s="252">
        <f>SUM(BC366:BC374)</f>
        <v>0</v>
      </c>
      <c r="BD375" s="252">
        <f>SUM(BD366:BD374)</f>
        <v>0</v>
      </c>
      <c r="BE375" s="252">
        <f>SUM(BE366:BE374)</f>
        <v>0</v>
      </c>
    </row>
    <row r="376" spans="1:15" ht="12.75">
      <c r="A376" s="214" t="s">
        <v>1969</v>
      </c>
      <c r="B376" s="215" t="s">
        <v>982</v>
      </c>
      <c r="C376" s="216" t="s">
        <v>983</v>
      </c>
      <c r="D376" s="217"/>
      <c r="E376" s="218"/>
      <c r="F376" s="218"/>
      <c r="G376" s="219"/>
      <c r="H376" s="220"/>
      <c r="I376" s="221"/>
      <c r="J376" s="222"/>
      <c r="K376" s="223"/>
      <c r="O376" s="224">
        <v>1</v>
      </c>
    </row>
    <row r="377" spans="1:80" ht="22.5">
      <c r="A377" s="225">
        <v>180</v>
      </c>
      <c r="B377" s="226" t="s">
        <v>985</v>
      </c>
      <c r="C377" s="227" t="s">
        <v>986</v>
      </c>
      <c r="D377" s="228" t="s">
        <v>325</v>
      </c>
      <c r="E377" s="229">
        <v>13</v>
      </c>
      <c r="F377" s="229"/>
      <c r="G377" s="230">
        <f>E377*F377</f>
        <v>0</v>
      </c>
      <c r="H377" s="231">
        <v>0</v>
      </c>
      <c r="I377" s="232">
        <f>E377*H377</f>
        <v>0</v>
      </c>
      <c r="J377" s="231"/>
      <c r="K377" s="232">
        <f>E377*J377</f>
        <v>0</v>
      </c>
      <c r="O377" s="224">
        <v>2</v>
      </c>
      <c r="AA377" s="197">
        <v>12</v>
      </c>
      <c r="AB377" s="197">
        <v>0</v>
      </c>
      <c r="AC377" s="197">
        <v>119</v>
      </c>
      <c r="AZ377" s="197">
        <v>2</v>
      </c>
      <c r="BA377" s="197">
        <f>IF(AZ377=1,G377,0)</f>
        <v>0</v>
      </c>
      <c r="BB377" s="197">
        <f>IF(AZ377=2,G377,0)</f>
        <v>0</v>
      </c>
      <c r="BC377" s="197">
        <f>IF(AZ377=3,G377,0)</f>
        <v>0</v>
      </c>
      <c r="BD377" s="197">
        <f>IF(AZ377=4,G377,0)</f>
        <v>0</v>
      </c>
      <c r="BE377" s="197">
        <f>IF(AZ377=5,G377,0)</f>
        <v>0</v>
      </c>
      <c r="CA377" s="224">
        <v>12</v>
      </c>
      <c r="CB377" s="224">
        <v>0</v>
      </c>
    </row>
    <row r="378" spans="1:15" ht="12.75">
      <c r="A378" s="233"/>
      <c r="B378" s="237"/>
      <c r="C378" s="808" t="s">
        <v>987</v>
      </c>
      <c r="D378" s="809"/>
      <c r="E378" s="238">
        <v>13</v>
      </c>
      <c r="F378" s="239"/>
      <c r="G378" s="240"/>
      <c r="H378" s="241"/>
      <c r="I378" s="235"/>
      <c r="J378" s="242"/>
      <c r="K378" s="235"/>
      <c r="M378" s="236" t="s">
        <v>987</v>
      </c>
      <c r="O378" s="224"/>
    </row>
    <row r="379" spans="1:80" ht="22.5">
      <c r="A379" s="225">
        <v>181</v>
      </c>
      <c r="B379" s="226" t="s">
        <v>988</v>
      </c>
      <c r="C379" s="227" t="s">
        <v>989</v>
      </c>
      <c r="D379" s="228" t="s">
        <v>325</v>
      </c>
      <c r="E379" s="229">
        <v>2</v>
      </c>
      <c r="F379" s="229"/>
      <c r="G379" s="230">
        <f>E379*F379</f>
        <v>0</v>
      </c>
      <c r="H379" s="231">
        <v>0</v>
      </c>
      <c r="I379" s="232">
        <f>E379*H379</f>
        <v>0</v>
      </c>
      <c r="J379" s="231"/>
      <c r="K379" s="232">
        <f>E379*J379</f>
        <v>0</v>
      </c>
      <c r="O379" s="224">
        <v>2</v>
      </c>
      <c r="AA379" s="197">
        <v>12</v>
      </c>
      <c r="AB379" s="197">
        <v>0</v>
      </c>
      <c r="AC379" s="197">
        <v>155</v>
      </c>
      <c r="AZ379" s="197">
        <v>2</v>
      </c>
      <c r="BA379" s="197">
        <f>IF(AZ379=1,G379,0)</f>
        <v>0</v>
      </c>
      <c r="BB379" s="197">
        <f>IF(AZ379=2,G379,0)</f>
        <v>0</v>
      </c>
      <c r="BC379" s="197">
        <f>IF(AZ379=3,G379,0)</f>
        <v>0</v>
      </c>
      <c r="BD379" s="197">
        <f>IF(AZ379=4,G379,0)</f>
        <v>0</v>
      </c>
      <c r="BE379" s="197">
        <f>IF(AZ379=5,G379,0)</f>
        <v>0</v>
      </c>
      <c r="CA379" s="224">
        <v>12</v>
      </c>
      <c r="CB379" s="224">
        <v>0</v>
      </c>
    </row>
    <row r="380" spans="1:15" ht="12.75">
      <c r="A380" s="233"/>
      <c r="B380" s="237"/>
      <c r="C380" s="808" t="s">
        <v>990</v>
      </c>
      <c r="D380" s="809"/>
      <c r="E380" s="238">
        <v>2</v>
      </c>
      <c r="F380" s="239"/>
      <c r="G380" s="240"/>
      <c r="H380" s="241"/>
      <c r="I380" s="235"/>
      <c r="J380" s="242"/>
      <c r="K380" s="235"/>
      <c r="M380" s="236" t="s">
        <v>990</v>
      </c>
      <c r="O380" s="224"/>
    </row>
    <row r="381" spans="1:80" ht="22.5">
      <c r="A381" s="225">
        <v>182</v>
      </c>
      <c r="B381" s="226" t="s">
        <v>991</v>
      </c>
      <c r="C381" s="227" t="s">
        <v>992</v>
      </c>
      <c r="D381" s="228" t="s">
        <v>325</v>
      </c>
      <c r="E381" s="229">
        <v>1</v>
      </c>
      <c r="F381" s="229"/>
      <c r="G381" s="230">
        <f>E381*F381</f>
        <v>0</v>
      </c>
      <c r="H381" s="231">
        <v>0</v>
      </c>
      <c r="I381" s="232">
        <f>E381*H381</f>
        <v>0</v>
      </c>
      <c r="J381" s="231"/>
      <c r="K381" s="232">
        <f>E381*J381</f>
        <v>0</v>
      </c>
      <c r="O381" s="224">
        <v>2</v>
      </c>
      <c r="AA381" s="197">
        <v>12</v>
      </c>
      <c r="AB381" s="197">
        <v>0</v>
      </c>
      <c r="AC381" s="197">
        <v>156</v>
      </c>
      <c r="AZ381" s="197">
        <v>2</v>
      </c>
      <c r="BA381" s="197">
        <f>IF(AZ381=1,G381,0)</f>
        <v>0</v>
      </c>
      <c r="BB381" s="197">
        <f>IF(AZ381=2,G381,0)</f>
        <v>0</v>
      </c>
      <c r="BC381" s="197">
        <f>IF(AZ381=3,G381,0)</f>
        <v>0</v>
      </c>
      <c r="BD381" s="197">
        <f>IF(AZ381=4,G381,0)</f>
        <v>0</v>
      </c>
      <c r="BE381" s="197">
        <f>IF(AZ381=5,G381,0)</f>
        <v>0</v>
      </c>
      <c r="CA381" s="224">
        <v>12</v>
      </c>
      <c r="CB381" s="224">
        <v>0</v>
      </c>
    </row>
    <row r="382" spans="1:15" ht="12.75">
      <c r="A382" s="233"/>
      <c r="B382" s="237"/>
      <c r="C382" s="808" t="s">
        <v>993</v>
      </c>
      <c r="D382" s="809"/>
      <c r="E382" s="238">
        <v>1</v>
      </c>
      <c r="F382" s="239"/>
      <c r="G382" s="240"/>
      <c r="H382" s="241"/>
      <c r="I382" s="235"/>
      <c r="J382" s="242"/>
      <c r="K382" s="235"/>
      <c r="M382" s="236" t="s">
        <v>993</v>
      </c>
      <c r="O382" s="224"/>
    </row>
    <row r="383" spans="1:80" ht="22.5">
      <c r="A383" s="225">
        <v>183</v>
      </c>
      <c r="B383" s="226" t="s">
        <v>994</v>
      </c>
      <c r="C383" s="227" t="s">
        <v>995</v>
      </c>
      <c r="D383" s="228" t="s">
        <v>325</v>
      </c>
      <c r="E383" s="229">
        <v>1</v>
      </c>
      <c r="F383" s="229"/>
      <c r="G383" s="230">
        <f>E383*F383</f>
        <v>0</v>
      </c>
      <c r="H383" s="231">
        <v>0</v>
      </c>
      <c r="I383" s="232">
        <f>E383*H383</f>
        <v>0</v>
      </c>
      <c r="J383" s="231"/>
      <c r="K383" s="232">
        <f>E383*J383</f>
        <v>0</v>
      </c>
      <c r="O383" s="224">
        <v>2</v>
      </c>
      <c r="AA383" s="197">
        <v>12</v>
      </c>
      <c r="AB383" s="197">
        <v>0</v>
      </c>
      <c r="AC383" s="197">
        <v>157</v>
      </c>
      <c r="AZ383" s="197">
        <v>2</v>
      </c>
      <c r="BA383" s="197">
        <f>IF(AZ383=1,G383,0)</f>
        <v>0</v>
      </c>
      <c r="BB383" s="197">
        <f>IF(AZ383=2,G383,0)</f>
        <v>0</v>
      </c>
      <c r="BC383" s="197">
        <f>IF(AZ383=3,G383,0)</f>
        <v>0</v>
      </c>
      <c r="BD383" s="197">
        <f>IF(AZ383=4,G383,0)</f>
        <v>0</v>
      </c>
      <c r="BE383" s="197">
        <f>IF(AZ383=5,G383,0)</f>
        <v>0</v>
      </c>
      <c r="CA383" s="224">
        <v>12</v>
      </c>
      <c r="CB383" s="224">
        <v>0</v>
      </c>
    </row>
    <row r="384" spans="1:15" ht="12.75">
      <c r="A384" s="233"/>
      <c r="B384" s="237"/>
      <c r="C384" s="808" t="s">
        <v>993</v>
      </c>
      <c r="D384" s="809"/>
      <c r="E384" s="238">
        <v>1</v>
      </c>
      <c r="F384" s="239"/>
      <c r="G384" s="240"/>
      <c r="H384" s="241"/>
      <c r="I384" s="235"/>
      <c r="J384" s="242"/>
      <c r="K384" s="235"/>
      <c r="M384" s="236" t="s">
        <v>993</v>
      </c>
      <c r="O384" s="224"/>
    </row>
    <row r="385" spans="1:80" ht="22.5">
      <c r="A385" s="225">
        <v>184</v>
      </c>
      <c r="B385" s="226" t="s">
        <v>996</v>
      </c>
      <c r="C385" s="227" t="s">
        <v>997</v>
      </c>
      <c r="D385" s="228" t="s">
        <v>325</v>
      </c>
      <c r="E385" s="229">
        <v>1</v>
      </c>
      <c r="F385" s="229"/>
      <c r="G385" s="230">
        <f>E385*F385</f>
        <v>0</v>
      </c>
      <c r="H385" s="231">
        <v>0</v>
      </c>
      <c r="I385" s="232">
        <f>E385*H385</f>
        <v>0</v>
      </c>
      <c r="J385" s="231"/>
      <c r="K385" s="232">
        <f>E385*J385</f>
        <v>0</v>
      </c>
      <c r="O385" s="224">
        <v>2</v>
      </c>
      <c r="AA385" s="197">
        <v>12</v>
      </c>
      <c r="AB385" s="197">
        <v>0</v>
      </c>
      <c r="AC385" s="197">
        <v>158</v>
      </c>
      <c r="AZ385" s="197">
        <v>2</v>
      </c>
      <c r="BA385" s="197">
        <f>IF(AZ385=1,G385,0)</f>
        <v>0</v>
      </c>
      <c r="BB385" s="197">
        <f>IF(AZ385=2,G385,0)</f>
        <v>0</v>
      </c>
      <c r="BC385" s="197">
        <f>IF(AZ385=3,G385,0)</f>
        <v>0</v>
      </c>
      <c r="BD385" s="197">
        <f>IF(AZ385=4,G385,0)</f>
        <v>0</v>
      </c>
      <c r="BE385" s="197">
        <f>IF(AZ385=5,G385,0)</f>
        <v>0</v>
      </c>
      <c r="CA385" s="224">
        <v>12</v>
      </c>
      <c r="CB385" s="224">
        <v>0</v>
      </c>
    </row>
    <row r="386" spans="1:15" ht="12.75">
      <c r="A386" s="233"/>
      <c r="B386" s="237"/>
      <c r="C386" s="808" t="s">
        <v>993</v>
      </c>
      <c r="D386" s="809"/>
      <c r="E386" s="238">
        <v>1</v>
      </c>
      <c r="F386" s="239"/>
      <c r="G386" s="240"/>
      <c r="H386" s="241"/>
      <c r="I386" s="235"/>
      <c r="J386" s="242"/>
      <c r="K386" s="235"/>
      <c r="M386" s="236" t="s">
        <v>993</v>
      </c>
      <c r="O386" s="224"/>
    </row>
    <row r="387" spans="1:80" ht="22.5">
      <c r="A387" s="225">
        <v>185</v>
      </c>
      <c r="B387" s="226" t="s">
        <v>998</v>
      </c>
      <c r="C387" s="227" t="s">
        <v>999</v>
      </c>
      <c r="D387" s="228" t="s">
        <v>276</v>
      </c>
      <c r="E387" s="229">
        <v>26.5</v>
      </c>
      <c r="F387" s="229"/>
      <c r="G387" s="230">
        <f>E387*F387</f>
        <v>0</v>
      </c>
      <c r="H387" s="231">
        <v>0</v>
      </c>
      <c r="I387" s="232">
        <f>E387*H387</f>
        <v>0</v>
      </c>
      <c r="J387" s="231"/>
      <c r="K387" s="232">
        <f>E387*J387</f>
        <v>0</v>
      </c>
      <c r="O387" s="224">
        <v>2</v>
      </c>
      <c r="AA387" s="197">
        <v>12</v>
      </c>
      <c r="AB387" s="197">
        <v>0</v>
      </c>
      <c r="AC387" s="197">
        <v>159</v>
      </c>
      <c r="AZ387" s="197">
        <v>2</v>
      </c>
      <c r="BA387" s="197">
        <f>IF(AZ387=1,G387,0)</f>
        <v>0</v>
      </c>
      <c r="BB387" s="197">
        <f>IF(AZ387=2,G387,0)</f>
        <v>0</v>
      </c>
      <c r="BC387" s="197">
        <f>IF(AZ387=3,G387,0)</f>
        <v>0</v>
      </c>
      <c r="BD387" s="197">
        <f>IF(AZ387=4,G387,0)</f>
        <v>0</v>
      </c>
      <c r="BE387" s="197">
        <f>IF(AZ387=5,G387,0)</f>
        <v>0</v>
      </c>
      <c r="CA387" s="224">
        <v>12</v>
      </c>
      <c r="CB387" s="224">
        <v>0</v>
      </c>
    </row>
    <row r="388" spans="1:15" ht="12.75">
      <c r="A388" s="233"/>
      <c r="B388" s="237"/>
      <c r="C388" s="808" t="s">
        <v>1000</v>
      </c>
      <c r="D388" s="809"/>
      <c r="E388" s="238">
        <v>26.5</v>
      </c>
      <c r="F388" s="239"/>
      <c r="G388" s="240"/>
      <c r="H388" s="241"/>
      <c r="I388" s="235"/>
      <c r="J388" s="242"/>
      <c r="K388" s="235"/>
      <c r="M388" s="236" t="s">
        <v>1000</v>
      </c>
      <c r="O388" s="224"/>
    </row>
    <row r="389" spans="1:80" ht="22.5">
      <c r="A389" s="225">
        <v>186</v>
      </c>
      <c r="B389" s="226" t="s">
        <v>1001</v>
      </c>
      <c r="C389" s="227" t="s">
        <v>1002</v>
      </c>
      <c r="D389" s="228" t="s">
        <v>325</v>
      </c>
      <c r="E389" s="229">
        <v>1</v>
      </c>
      <c r="F389" s="229"/>
      <c r="G389" s="230">
        <f>E389*F389</f>
        <v>0</v>
      </c>
      <c r="H389" s="231">
        <v>0</v>
      </c>
      <c r="I389" s="232">
        <f>E389*H389</f>
        <v>0</v>
      </c>
      <c r="J389" s="231"/>
      <c r="K389" s="232">
        <f>E389*J389</f>
        <v>0</v>
      </c>
      <c r="O389" s="224">
        <v>2</v>
      </c>
      <c r="AA389" s="197">
        <v>12</v>
      </c>
      <c r="AB389" s="197">
        <v>0</v>
      </c>
      <c r="AC389" s="197">
        <v>160</v>
      </c>
      <c r="AZ389" s="197">
        <v>2</v>
      </c>
      <c r="BA389" s="197">
        <f>IF(AZ389=1,G389,0)</f>
        <v>0</v>
      </c>
      <c r="BB389" s="197">
        <f>IF(AZ389=2,G389,0)</f>
        <v>0</v>
      </c>
      <c r="BC389" s="197">
        <f>IF(AZ389=3,G389,0)</f>
        <v>0</v>
      </c>
      <c r="BD389" s="197">
        <f>IF(AZ389=4,G389,0)</f>
        <v>0</v>
      </c>
      <c r="BE389" s="197">
        <f>IF(AZ389=5,G389,0)</f>
        <v>0</v>
      </c>
      <c r="CA389" s="224">
        <v>12</v>
      </c>
      <c r="CB389" s="224">
        <v>0</v>
      </c>
    </row>
    <row r="390" spans="1:15" ht="12.75">
      <c r="A390" s="233"/>
      <c r="B390" s="237"/>
      <c r="C390" s="808" t="s">
        <v>993</v>
      </c>
      <c r="D390" s="809"/>
      <c r="E390" s="238">
        <v>1</v>
      </c>
      <c r="F390" s="239"/>
      <c r="G390" s="240"/>
      <c r="H390" s="241"/>
      <c r="I390" s="235"/>
      <c r="J390" s="242"/>
      <c r="K390" s="235"/>
      <c r="M390" s="236" t="s">
        <v>993</v>
      </c>
      <c r="O390" s="224"/>
    </row>
    <row r="391" spans="1:80" ht="22.5">
      <c r="A391" s="225">
        <v>187</v>
      </c>
      <c r="B391" s="226" t="s">
        <v>1003</v>
      </c>
      <c r="C391" s="227" t="s">
        <v>1004</v>
      </c>
      <c r="D391" s="228" t="s">
        <v>325</v>
      </c>
      <c r="E391" s="229">
        <v>1</v>
      </c>
      <c r="F391" s="229"/>
      <c r="G391" s="230">
        <f>E391*F391</f>
        <v>0</v>
      </c>
      <c r="H391" s="231">
        <v>0</v>
      </c>
      <c r="I391" s="232">
        <f>E391*H391</f>
        <v>0</v>
      </c>
      <c r="J391" s="231"/>
      <c r="K391" s="232">
        <f>E391*J391</f>
        <v>0</v>
      </c>
      <c r="O391" s="224">
        <v>2</v>
      </c>
      <c r="AA391" s="197">
        <v>12</v>
      </c>
      <c r="AB391" s="197">
        <v>0</v>
      </c>
      <c r="AC391" s="197">
        <v>125</v>
      </c>
      <c r="AZ391" s="197">
        <v>2</v>
      </c>
      <c r="BA391" s="197">
        <f>IF(AZ391=1,G391,0)</f>
        <v>0</v>
      </c>
      <c r="BB391" s="197">
        <f>IF(AZ391=2,G391,0)</f>
        <v>0</v>
      </c>
      <c r="BC391" s="197">
        <f>IF(AZ391=3,G391,0)</f>
        <v>0</v>
      </c>
      <c r="BD391" s="197">
        <f>IF(AZ391=4,G391,0)</f>
        <v>0</v>
      </c>
      <c r="BE391" s="197">
        <f>IF(AZ391=5,G391,0)</f>
        <v>0</v>
      </c>
      <c r="CA391" s="224">
        <v>12</v>
      </c>
      <c r="CB391" s="224">
        <v>0</v>
      </c>
    </row>
    <row r="392" spans="1:15" ht="12.75">
      <c r="A392" s="233"/>
      <c r="B392" s="237"/>
      <c r="C392" s="808" t="s">
        <v>993</v>
      </c>
      <c r="D392" s="809"/>
      <c r="E392" s="238">
        <v>1</v>
      </c>
      <c r="F392" s="239"/>
      <c r="G392" s="240"/>
      <c r="H392" s="241"/>
      <c r="I392" s="235"/>
      <c r="J392" s="242"/>
      <c r="K392" s="235"/>
      <c r="M392" s="236" t="s">
        <v>993</v>
      </c>
      <c r="O392" s="224"/>
    </row>
    <row r="393" spans="1:80" ht="22.5">
      <c r="A393" s="225">
        <v>188</v>
      </c>
      <c r="B393" s="226" t="s">
        <v>1005</v>
      </c>
      <c r="C393" s="227" t="s">
        <v>1006</v>
      </c>
      <c r="D393" s="228" t="s">
        <v>325</v>
      </c>
      <c r="E393" s="229">
        <v>1</v>
      </c>
      <c r="F393" s="229"/>
      <c r="G393" s="230">
        <f>E393*F393</f>
        <v>0</v>
      </c>
      <c r="H393" s="231">
        <v>0</v>
      </c>
      <c r="I393" s="232">
        <f>E393*H393</f>
        <v>0</v>
      </c>
      <c r="J393" s="231"/>
      <c r="K393" s="232">
        <f>E393*J393</f>
        <v>0</v>
      </c>
      <c r="O393" s="224">
        <v>2</v>
      </c>
      <c r="AA393" s="197">
        <v>12</v>
      </c>
      <c r="AB393" s="197">
        <v>0</v>
      </c>
      <c r="AC393" s="197">
        <v>126</v>
      </c>
      <c r="AZ393" s="197">
        <v>2</v>
      </c>
      <c r="BA393" s="197">
        <f>IF(AZ393=1,G393,0)</f>
        <v>0</v>
      </c>
      <c r="BB393" s="197">
        <f>IF(AZ393=2,G393,0)</f>
        <v>0</v>
      </c>
      <c r="BC393" s="197">
        <f>IF(AZ393=3,G393,0)</f>
        <v>0</v>
      </c>
      <c r="BD393" s="197">
        <f>IF(AZ393=4,G393,0)</f>
        <v>0</v>
      </c>
      <c r="BE393" s="197">
        <f>IF(AZ393=5,G393,0)</f>
        <v>0</v>
      </c>
      <c r="CA393" s="224">
        <v>12</v>
      </c>
      <c r="CB393" s="224">
        <v>0</v>
      </c>
    </row>
    <row r="394" spans="1:15" ht="12.75">
      <c r="A394" s="233"/>
      <c r="B394" s="237"/>
      <c r="C394" s="808" t="s">
        <v>993</v>
      </c>
      <c r="D394" s="809"/>
      <c r="E394" s="238">
        <v>1</v>
      </c>
      <c r="F394" s="239"/>
      <c r="G394" s="240"/>
      <c r="H394" s="241"/>
      <c r="I394" s="235"/>
      <c r="J394" s="242"/>
      <c r="K394" s="235"/>
      <c r="M394" s="236" t="s">
        <v>993</v>
      </c>
      <c r="O394" s="224"/>
    </row>
    <row r="395" spans="1:80" ht="22.5">
      <c r="A395" s="225">
        <v>189</v>
      </c>
      <c r="B395" s="226" t="s">
        <v>1007</v>
      </c>
      <c r="C395" s="227" t="s">
        <v>1008</v>
      </c>
      <c r="D395" s="228" t="s">
        <v>325</v>
      </c>
      <c r="E395" s="229">
        <v>1</v>
      </c>
      <c r="F395" s="229"/>
      <c r="G395" s="230">
        <f>E395*F395</f>
        <v>0</v>
      </c>
      <c r="H395" s="231">
        <v>0</v>
      </c>
      <c r="I395" s="232">
        <f>E395*H395</f>
        <v>0</v>
      </c>
      <c r="J395" s="231"/>
      <c r="K395" s="232">
        <f>E395*J395</f>
        <v>0</v>
      </c>
      <c r="O395" s="224">
        <v>2</v>
      </c>
      <c r="AA395" s="197">
        <v>12</v>
      </c>
      <c r="AB395" s="197">
        <v>0</v>
      </c>
      <c r="AC395" s="197">
        <v>127</v>
      </c>
      <c r="AZ395" s="197">
        <v>2</v>
      </c>
      <c r="BA395" s="197">
        <f>IF(AZ395=1,G395,0)</f>
        <v>0</v>
      </c>
      <c r="BB395" s="197">
        <f>IF(AZ395=2,G395,0)</f>
        <v>0</v>
      </c>
      <c r="BC395" s="197">
        <f>IF(AZ395=3,G395,0)</f>
        <v>0</v>
      </c>
      <c r="BD395" s="197">
        <f>IF(AZ395=4,G395,0)</f>
        <v>0</v>
      </c>
      <c r="BE395" s="197">
        <f>IF(AZ395=5,G395,0)</f>
        <v>0</v>
      </c>
      <c r="CA395" s="224">
        <v>12</v>
      </c>
      <c r="CB395" s="224">
        <v>0</v>
      </c>
    </row>
    <row r="396" spans="1:15" ht="12.75">
      <c r="A396" s="233"/>
      <c r="B396" s="237"/>
      <c r="C396" s="808" t="s">
        <v>993</v>
      </c>
      <c r="D396" s="809"/>
      <c r="E396" s="238">
        <v>1</v>
      </c>
      <c r="F396" s="239"/>
      <c r="G396" s="240"/>
      <c r="H396" s="241"/>
      <c r="I396" s="235"/>
      <c r="J396" s="242"/>
      <c r="K396" s="235"/>
      <c r="M396" s="236" t="s">
        <v>993</v>
      </c>
      <c r="O396" s="224"/>
    </row>
    <row r="397" spans="1:80" ht="22.5">
      <c r="A397" s="225">
        <v>190</v>
      </c>
      <c r="B397" s="226" t="s">
        <v>1009</v>
      </c>
      <c r="C397" s="227" t="s">
        <v>1010</v>
      </c>
      <c r="D397" s="228" t="s">
        <v>325</v>
      </c>
      <c r="E397" s="229">
        <v>1</v>
      </c>
      <c r="F397" s="229"/>
      <c r="G397" s="230">
        <f>E397*F397</f>
        <v>0</v>
      </c>
      <c r="H397" s="231">
        <v>0</v>
      </c>
      <c r="I397" s="232">
        <f>E397*H397</f>
        <v>0</v>
      </c>
      <c r="J397" s="231"/>
      <c r="K397" s="232">
        <f>E397*J397</f>
        <v>0</v>
      </c>
      <c r="O397" s="224">
        <v>2</v>
      </c>
      <c r="AA397" s="197">
        <v>12</v>
      </c>
      <c r="AB397" s="197">
        <v>0</v>
      </c>
      <c r="AC397" s="197">
        <v>128</v>
      </c>
      <c r="AZ397" s="197">
        <v>2</v>
      </c>
      <c r="BA397" s="197">
        <f>IF(AZ397=1,G397,0)</f>
        <v>0</v>
      </c>
      <c r="BB397" s="197">
        <f>IF(AZ397=2,G397,0)</f>
        <v>0</v>
      </c>
      <c r="BC397" s="197">
        <f>IF(AZ397=3,G397,0)</f>
        <v>0</v>
      </c>
      <c r="BD397" s="197">
        <f>IF(AZ397=4,G397,0)</f>
        <v>0</v>
      </c>
      <c r="BE397" s="197">
        <f>IF(AZ397=5,G397,0)</f>
        <v>0</v>
      </c>
      <c r="CA397" s="224">
        <v>12</v>
      </c>
      <c r="CB397" s="224">
        <v>0</v>
      </c>
    </row>
    <row r="398" spans="1:15" ht="12.75">
      <c r="A398" s="233"/>
      <c r="B398" s="237"/>
      <c r="C398" s="808" t="s">
        <v>993</v>
      </c>
      <c r="D398" s="809"/>
      <c r="E398" s="238">
        <v>1</v>
      </c>
      <c r="F398" s="239"/>
      <c r="G398" s="240"/>
      <c r="H398" s="241"/>
      <c r="I398" s="235"/>
      <c r="J398" s="242"/>
      <c r="K398" s="235"/>
      <c r="M398" s="236" t="s">
        <v>993</v>
      </c>
      <c r="O398" s="224"/>
    </row>
    <row r="399" spans="1:80" ht="22.5">
      <c r="A399" s="225">
        <v>191</v>
      </c>
      <c r="B399" s="226" t="s">
        <v>1011</v>
      </c>
      <c r="C399" s="227" t="s">
        <v>1012</v>
      </c>
      <c r="D399" s="228" t="s">
        <v>325</v>
      </c>
      <c r="E399" s="229">
        <v>6</v>
      </c>
      <c r="F399" s="229"/>
      <c r="G399" s="230">
        <f>E399*F399</f>
        <v>0</v>
      </c>
      <c r="H399" s="231">
        <v>0</v>
      </c>
      <c r="I399" s="232">
        <f>E399*H399</f>
        <v>0</v>
      </c>
      <c r="J399" s="231"/>
      <c r="K399" s="232">
        <f>E399*J399</f>
        <v>0</v>
      </c>
      <c r="O399" s="224">
        <v>2</v>
      </c>
      <c r="AA399" s="197">
        <v>12</v>
      </c>
      <c r="AB399" s="197">
        <v>0</v>
      </c>
      <c r="AC399" s="197">
        <v>129</v>
      </c>
      <c r="AZ399" s="197">
        <v>2</v>
      </c>
      <c r="BA399" s="197">
        <f>IF(AZ399=1,G399,0)</f>
        <v>0</v>
      </c>
      <c r="BB399" s="197">
        <f>IF(AZ399=2,G399,0)</f>
        <v>0</v>
      </c>
      <c r="BC399" s="197">
        <f>IF(AZ399=3,G399,0)</f>
        <v>0</v>
      </c>
      <c r="BD399" s="197">
        <f>IF(AZ399=4,G399,0)</f>
        <v>0</v>
      </c>
      <c r="BE399" s="197">
        <f>IF(AZ399=5,G399,0)</f>
        <v>0</v>
      </c>
      <c r="CA399" s="224">
        <v>12</v>
      </c>
      <c r="CB399" s="224">
        <v>0</v>
      </c>
    </row>
    <row r="400" spans="1:15" ht="12.75">
      <c r="A400" s="233"/>
      <c r="B400" s="237"/>
      <c r="C400" s="808" t="s">
        <v>1013</v>
      </c>
      <c r="D400" s="809"/>
      <c r="E400" s="238">
        <v>6</v>
      </c>
      <c r="F400" s="239"/>
      <c r="G400" s="240"/>
      <c r="H400" s="241"/>
      <c r="I400" s="235"/>
      <c r="J400" s="242"/>
      <c r="K400" s="235"/>
      <c r="M400" s="236" t="s">
        <v>1013</v>
      </c>
      <c r="O400" s="224"/>
    </row>
    <row r="401" spans="1:80" ht="22.5">
      <c r="A401" s="225">
        <v>192</v>
      </c>
      <c r="B401" s="226" t="s">
        <v>1014</v>
      </c>
      <c r="C401" s="227" t="s">
        <v>1015</v>
      </c>
      <c r="D401" s="228" t="s">
        <v>325</v>
      </c>
      <c r="E401" s="229">
        <v>2</v>
      </c>
      <c r="F401" s="229"/>
      <c r="G401" s="230">
        <f>E401*F401</f>
        <v>0</v>
      </c>
      <c r="H401" s="231">
        <v>0</v>
      </c>
      <c r="I401" s="232">
        <f>E401*H401</f>
        <v>0</v>
      </c>
      <c r="J401" s="231"/>
      <c r="K401" s="232">
        <f>E401*J401</f>
        <v>0</v>
      </c>
      <c r="O401" s="224">
        <v>2</v>
      </c>
      <c r="AA401" s="197">
        <v>12</v>
      </c>
      <c r="AB401" s="197">
        <v>0</v>
      </c>
      <c r="AC401" s="197">
        <v>196</v>
      </c>
      <c r="AZ401" s="197">
        <v>2</v>
      </c>
      <c r="BA401" s="197">
        <f>IF(AZ401=1,G401,0)</f>
        <v>0</v>
      </c>
      <c r="BB401" s="197">
        <f>IF(AZ401=2,G401,0)</f>
        <v>0</v>
      </c>
      <c r="BC401" s="197">
        <f>IF(AZ401=3,G401,0)</f>
        <v>0</v>
      </c>
      <c r="BD401" s="197">
        <f>IF(AZ401=4,G401,0)</f>
        <v>0</v>
      </c>
      <c r="BE401" s="197">
        <f>IF(AZ401=5,G401,0)</f>
        <v>0</v>
      </c>
      <c r="CA401" s="224">
        <v>12</v>
      </c>
      <c r="CB401" s="224">
        <v>0</v>
      </c>
    </row>
    <row r="402" spans="1:15" ht="12.75">
      <c r="A402" s="233"/>
      <c r="B402" s="237"/>
      <c r="C402" s="808" t="s">
        <v>990</v>
      </c>
      <c r="D402" s="809"/>
      <c r="E402" s="238">
        <v>2</v>
      </c>
      <c r="F402" s="239"/>
      <c r="G402" s="240"/>
      <c r="H402" s="241"/>
      <c r="I402" s="235"/>
      <c r="J402" s="242"/>
      <c r="K402" s="235"/>
      <c r="M402" s="236" t="s">
        <v>990</v>
      </c>
      <c r="O402" s="224"/>
    </row>
    <row r="403" spans="1:80" ht="22.5">
      <c r="A403" s="225">
        <v>193</v>
      </c>
      <c r="B403" s="226" t="s">
        <v>1016</v>
      </c>
      <c r="C403" s="227" t="s">
        <v>1017</v>
      </c>
      <c r="D403" s="228" t="s">
        <v>325</v>
      </c>
      <c r="E403" s="229">
        <v>2</v>
      </c>
      <c r="F403" s="229"/>
      <c r="G403" s="230">
        <f>E403*F403</f>
        <v>0</v>
      </c>
      <c r="H403" s="231">
        <v>0</v>
      </c>
      <c r="I403" s="232">
        <f>E403*H403</f>
        <v>0</v>
      </c>
      <c r="J403" s="231"/>
      <c r="K403" s="232">
        <f>E403*J403</f>
        <v>0</v>
      </c>
      <c r="O403" s="224">
        <v>2</v>
      </c>
      <c r="AA403" s="197">
        <v>12</v>
      </c>
      <c r="AB403" s="197">
        <v>0</v>
      </c>
      <c r="AC403" s="197">
        <v>197</v>
      </c>
      <c r="AZ403" s="197">
        <v>2</v>
      </c>
      <c r="BA403" s="197">
        <f>IF(AZ403=1,G403,0)</f>
        <v>0</v>
      </c>
      <c r="BB403" s="197">
        <f>IF(AZ403=2,G403,0)</f>
        <v>0</v>
      </c>
      <c r="BC403" s="197">
        <f>IF(AZ403=3,G403,0)</f>
        <v>0</v>
      </c>
      <c r="BD403" s="197">
        <f>IF(AZ403=4,G403,0)</f>
        <v>0</v>
      </c>
      <c r="BE403" s="197">
        <f>IF(AZ403=5,G403,0)</f>
        <v>0</v>
      </c>
      <c r="CA403" s="224">
        <v>12</v>
      </c>
      <c r="CB403" s="224">
        <v>0</v>
      </c>
    </row>
    <row r="404" spans="1:15" ht="12.75">
      <c r="A404" s="233"/>
      <c r="B404" s="237"/>
      <c r="C404" s="808" t="s">
        <v>990</v>
      </c>
      <c r="D404" s="809"/>
      <c r="E404" s="238">
        <v>2</v>
      </c>
      <c r="F404" s="239"/>
      <c r="G404" s="240"/>
      <c r="H404" s="241"/>
      <c r="I404" s="235"/>
      <c r="J404" s="242"/>
      <c r="K404" s="235"/>
      <c r="M404" s="236" t="s">
        <v>990</v>
      </c>
      <c r="O404" s="224"/>
    </row>
    <row r="405" spans="1:80" ht="22.5">
      <c r="A405" s="225">
        <v>194</v>
      </c>
      <c r="B405" s="226" t="s">
        <v>1018</v>
      </c>
      <c r="C405" s="227" t="s">
        <v>1019</v>
      </c>
      <c r="D405" s="228" t="s">
        <v>913</v>
      </c>
      <c r="E405" s="229">
        <v>1</v>
      </c>
      <c r="F405" s="229"/>
      <c r="G405" s="230">
        <f>E405*F405</f>
        <v>0</v>
      </c>
      <c r="H405" s="231">
        <v>0</v>
      </c>
      <c r="I405" s="232">
        <f>E405*H405</f>
        <v>0</v>
      </c>
      <c r="J405" s="231"/>
      <c r="K405" s="232">
        <f>E405*J405</f>
        <v>0</v>
      </c>
      <c r="O405" s="224">
        <v>2</v>
      </c>
      <c r="AA405" s="197">
        <v>12</v>
      </c>
      <c r="AB405" s="197">
        <v>0</v>
      </c>
      <c r="AC405" s="197">
        <v>132</v>
      </c>
      <c r="AZ405" s="197">
        <v>2</v>
      </c>
      <c r="BA405" s="197">
        <f>IF(AZ405=1,G405,0)</f>
        <v>0</v>
      </c>
      <c r="BB405" s="197">
        <f>IF(AZ405=2,G405,0)</f>
        <v>0</v>
      </c>
      <c r="BC405" s="197">
        <f>IF(AZ405=3,G405,0)</f>
        <v>0</v>
      </c>
      <c r="BD405" s="197">
        <f>IF(AZ405=4,G405,0)</f>
        <v>0</v>
      </c>
      <c r="BE405" s="197">
        <f>IF(AZ405=5,G405,0)</f>
        <v>0</v>
      </c>
      <c r="CA405" s="224">
        <v>12</v>
      </c>
      <c r="CB405" s="224">
        <v>0</v>
      </c>
    </row>
    <row r="406" spans="1:15" ht="12.75">
      <c r="A406" s="233"/>
      <c r="B406" s="237"/>
      <c r="C406" s="808" t="s">
        <v>1970</v>
      </c>
      <c r="D406" s="809"/>
      <c r="E406" s="238">
        <v>1</v>
      </c>
      <c r="F406" s="239"/>
      <c r="G406" s="240"/>
      <c r="H406" s="241"/>
      <c r="I406" s="235"/>
      <c r="J406" s="242"/>
      <c r="K406" s="235"/>
      <c r="M406" s="236">
        <v>1</v>
      </c>
      <c r="O406" s="224"/>
    </row>
    <row r="407" spans="1:57" ht="12.75">
      <c r="A407" s="243"/>
      <c r="B407" s="244" t="s">
        <v>1971</v>
      </c>
      <c r="C407" s="245" t="s">
        <v>984</v>
      </c>
      <c r="D407" s="246"/>
      <c r="E407" s="247"/>
      <c r="F407" s="248"/>
      <c r="G407" s="249">
        <f>SUM(G376:G406)</f>
        <v>0</v>
      </c>
      <c r="H407" s="250"/>
      <c r="I407" s="251">
        <f>SUM(I376:I406)</f>
        <v>0</v>
      </c>
      <c r="J407" s="250"/>
      <c r="K407" s="251">
        <f>SUM(K376:K406)</f>
        <v>0</v>
      </c>
      <c r="O407" s="224">
        <v>4</v>
      </c>
      <c r="BA407" s="252">
        <f>SUM(BA376:BA406)</f>
        <v>0</v>
      </c>
      <c r="BB407" s="252">
        <f>SUM(BB376:BB406)</f>
        <v>0</v>
      </c>
      <c r="BC407" s="252">
        <f>SUM(BC376:BC406)</f>
        <v>0</v>
      </c>
      <c r="BD407" s="252">
        <f>SUM(BD376:BD406)</f>
        <v>0</v>
      </c>
      <c r="BE407" s="252">
        <f>SUM(BE376:BE406)</f>
        <v>0</v>
      </c>
    </row>
    <row r="408" ht="12.75">
      <c r="E408" s="197"/>
    </row>
    <row r="409" ht="12.75">
      <c r="E409" s="197"/>
    </row>
    <row r="410" ht="12.75">
      <c r="E410" s="197"/>
    </row>
    <row r="411" ht="12.75">
      <c r="E411" s="197"/>
    </row>
    <row r="412" ht="12.75">
      <c r="E412" s="197"/>
    </row>
    <row r="413" ht="12.75">
      <c r="E413" s="197"/>
    </row>
    <row r="414" ht="12.75">
      <c r="E414" s="197"/>
    </row>
    <row r="415" ht="12.75">
      <c r="E415" s="197"/>
    </row>
    <row r="416" ht="12.75">
      <c r="E416" s="197"/>
    </row>
    <row r="417" ht="12.75">
      <c r="E417" s="197"/>
    </row>
    <row r="418" ht="12.75">
      <c r="E418" s="197"/>
    </row>
    <row r="419" ht="12.75">
      <c r="E419" s="197"/>
    </row>
    <row r="420" ht="12.75">
      <c r="E420" s="197"/>
    </row>
    <row r="421" ht="12.75">
      <c r="E421" s="197"/>
    </row>
    <row r="422" ht="12.75">
      <c r="E422" s="197"/>
    </row>
    <row r="423" ht="12.75">
      <c r="E423" s="197"/>
    </row>
    <row r="424" ht="12.75">
      <c r="E424" s="197"/>
    </row>
    <row r="425" ht="12.75">
      <c r="E425" s="197"/>
    </row>
    <row r="426" ht="12.75">
      <c r="E426" s="197"/>
    </row>
    <row r="427" ht="12.75">
      <c r="E427" s="197"/>
    </row>
    <row r="428" ht="12.75">
      <c r="E428" s="197"/>
    </row>
    <row r="429" ht="12.75">
      <c r="E429" s="197"/>
    </row>
    <row r="430" ht="12.75">
      <c r="E430" s="197"/>
    </row>
    <row r="431" spans="1:7" ht="12.75">
      <c r="A431" s="242"/>
      <c r="B431" s="242"/>
      <c r="C431" s="242"/>
      <c r="D431" s="242"/>
      <c r="E431" s="242"/>
      <c r="F431" s="242"/>
      <c r="G431" s="242"/>
    </row>
    <row r="432" spans="1:7" ht="12.75">
      <c r="A432" s="242"/>
      <c r="B432" s="242"/>
      <c r="C432" s="242"/>
      <c r="D432" s="242"/>
      <c r="E432" s="242"/>
      <c r="F432" s="242"/>
      <c r="G432" s="242"/>
    </row>
    <row r="433" spans="1:7" ht="12.75">
      <c r="A433" s="242"/>
      <c r="B433" s="242"/>
      <c r="C433" s="242"/>
      <c r="D433" s="242"/>
      <c r="E433" s="242"/>
      <c r="F433" s="242"/>
      <c r="G433" s="242"/>
    </row>
    <row r="434" spans="1:7" ht="12.75">
      <c r="A434" s="242"/>
      <c r="B434" s="242"/>
      <c r="C434" s="242"/>
      <c r="D434" s="242"/>
      <c r="E434" s="242"/>
      <c r="F434" s="242"/>
      <c r="G434" s="242"/>
    </row>
    <row r="435" ht="12.75">
      <c r="E435" s="197"/>
    </row>
    <row r="436" ht="12.75">
      <c r="E436" s="197"/>
    </row>
    <row r="437" ht="12.75">
      <c r="E437" s="197"/>
    </row>
    <row r="438" ht="12.75">
      <c r="E438" s="197"/>
    </row>
    <row r="439" ht="12.75">
      <c r="E439" s="197"/>
    </row>
    <row r="440" ht="12.75">
      <c r="E440" s="197"/>
    </row>
    <row r="441" ht="12.75">
      <c r="E441" s="197"/>
    </row>
    <row r="442" ht="12.75">
      <c r="E442" s="197"/>
    </row>
    <row r="443" ht="12.75">
      <c r="E443" s="197"/>
    </row>
    <row r="444" ht="12.75">
      <c r="E444" s="197"/>
    </row>
    <row r="445" ht="12.75">
      <c r="E445" s="197"/>
    </row>
    <row r="446" ht="12.75">
      <c r="E446" s="197"/>
    </row>
    <row r="447" ht="12.75">
      <c r="E447" s="197"/>
    </row>
    <row r="448" ht="12.75">
      <c r="E448" s="197"/>
    </row>
    <row r="449" ht="12.75">
      <c r="E449" s="197"/>
    </row>
    <row r="450" ht="12.75">
      <c r="E450" s="197"/>
    </row>
    <row r="451" ht="12.75">
      <c r="E451" s="197"/>
    </row>
    <row r="452" ht="12.75">
      <c r="E452" s="197"/>
    </row>
    <row r="453" ht="12.75">
      <c r="E453" s="197"/>
    </row>
    <row r="454" ht="12.75">
      <c r="E454" s="197"/>
    </row>
    <row r="455" ht="12.75">
      <c r="E455" s="197"/>
    </row>
    <row r="456" ht="12.75">
      <c r="E456" s="197"/>
    </row>
    <row r="457" ht="12.75">
      <c r="E457" s="197"/>
    </row>
    <row r="458" ht="12.75">
      <c r="E458" s="197"/>
    </row>
    <row r="459" ht="12.75">
      <c r="E459" s="197"/>
    </row>
    <row r="460" ht="12.75">
      <c r="E460" s="197"/>
    </row>
    <row r="461" ht="12.75">
      <c r="E461" s="197"/>
    </row>
    <row r="462" ht="12.75">
      <c r="E462" s="197"/>
    </row>
    <row r="463" ht="12.75">
      <c r="E463" s="197"/>
    </row>
    <row r="464" ht="12.75">
      <c r="E464" s="197"/>
    </row>
    <row r="465" ht="12.75">
      <c r="E465" s="197"/>
    </row>
    <row r="466" spans="1:2" ht="12.75">
      <c r="A466" s="253"/>
      <c r="B466" s="253"/>
    </row>
    <row r="467" spans="1:7" ht="12.75">
      <c r="A467" s="242"/>
      <c r="B467" s="242"/>
      <c r="C467" s="254"/>
      <c r="D467" s="254"/>
      <c r="E467" s="255"/>
      <c r="F467" s="254"/>
      <c r="G467" s="256"/>
    </row>
    <row r="468" spans="1:7" ht="12.75">
      <c r="A468" s="257"/>
      <c r="B468" s="257"/>
      <c r="C468" s="242"/>
      <c r="D468" s="242"/>
      <c r="E468" s="258"/>
      <c r="F468" s="242"/>
      <c r="G468" s="242"/>
    </row>
    <row r="469" spans="1:7" ht="12.75">
      <c r="A469" s="242"/>
      <c r="B469" s="242"/>
      <c r="C469" s="242"/>
      <c r="D469" s="242"/>
      <c r="E469" s="258"/>
      <c r="F469" s="242"/>
      <c r="G469" s="242"/>
    </row>
    <row r="470" spans="1:7" ht="12.75">
      <c r="A470" s="242"/>
      <c r="B470" s="242"/>
      <c r="C470" s="242"/>
      <c r="D470" s="242"/>
      <c r="E470" s="258"/>
      <c r="F470" s="242"/>
      <c r="G470" s="242"/>
    </row>
    <row r="471" spans="1:7" ht="12.75">
      <c r="A471" s="242"/>
      <c r="B471" s="242"/>
      <c r="C471" s="242"/>
      <c r="D471" s="242"/>
      <c r="E471" s="258"/>
      <c r="F471" s="242"/>
      <c r="G471" s="242"/>
    </row>
    <row r="472" spans="1:7" ht="12.75">
      <c r="A472" s="242"/>
      <c r="B472" s="242"/>
      <c r="C472" s="242"/>
      <c r="D472" s="242"/>
      <c r="E472" s="258"/>
      <c r="F472" s="242"/>
      <c r="G472" s="242"/>
    </row>
    <row r="473" spans="1:7" ht="12.75">
      <c r="A473" s="242"/>
      <c r="B473" s="242"/>
      <c r="C473" s="242"/>
      <c r="D473" s="242"/>
      <c r="E473" s="258"/>
      <c r="F473" s="242"/>
      <c r="G473" s="242"/>
    </row>
    <row r="474" spans="1:7" ht="12.75">
      <c r="A474" s="242"/>
      <c r="B474" s="242"/>
      <c r="C474" s="242"/>
      <c r="D474" s="242"/>
      <c r="E474" s="258"/>
      <c r="F474" s="242"/>
      <c r="G474" s="242"/>
    </row>
    <row r="475" spans="1:7" ht="12.75">
      <c r="A475" s="242"/>
      <c r="B475" s="242"/>
      <c r="C475" s="242"/>
      <c r="D475" s="242"/>
      <c r="E475" s="258"/>
      <c r="F475" s="242"/>
      <c r="G475" s="242"/>
    </row>
    <row r="476" spans="1:7" ht="12.75">
      <c r="A476" s="242"/>
      <c r="B476" s="242"/>
      <c r="C476" s="242"/>
      <c r="D476" s="242"/>
      <c r="E476" s="258"/>
      <c r="F476" s="242"/>
      <c r="G476" s="242"/>
    </row>
    <row r="477" spans="1:7" ht="12.75">
      <c r="A477" s="242"/>
      <c r="B477" s="242"/>
      <c r="C477" s="242"/>
      <c r="D477" s="242"/>
      <c r="E477" s="258"/>
      <c r="F477" s="242"/>
      <c r="G477" s="242"/>
    </row>
    <row r="478" spans="1:7" ht="12.75">
      <c r="A478" s="242"/>
      <c r="B478" s="242"/>
      <c r="C478" s="242"/>
      <c r="D478" s="242"/>
      <c r="E478" s="258"/>
      <c r="F478" s="242"/>
      <c r="G478" s="242"/>
    </row>
    <row r="479" spans="1:7" ht="12.75">
      <c r="A479" s="242"/>
      <c r="B479" s="242"/>
      <c r="C479" s="242"/>
      <c r="D479" s="242"/>
      <c r="E479" s="258"/>
      <c r="F479" s="242"/>
      <c r="G479" s="242"/>
    </row>
    <row r="480" spans="1:7" ht="12.75">
      <c r="A480" s="242"/>
      <c r="B480" s="242"/>
      <c r="C480" s="242"/>
      <c r="D480" s="242"/>
      <c r="E480" s="258"/>
      <c r="F480" s="242"/>
      <c r="G480" s="242"/>
    </row>
  </sheetData>
  <sheetProtection/>
  <mergeCells count="177">
    <mergeCell ref="C402:D402"/>
    <mergeCell ref="C404:D404"/>
    <mergeCell ref="C406:D406"/>
    <mergeCell ref="C394:D394"/>
    <mergeCell ref="C396:D396"/>
    <mergeCell ref="C398:D398"/>
    <mergeCell ref="C400:D400"/>
    <mergeCell ref="C378:D378"/>
    <mergeCell ref="C380:D380"/>
    <mergeCell ref="C382:D382"/>
    <mergeCell ref="C384:D384"/>
    <mergeCell ref="C386:D386"/>
    <mergeCell ref="C388:D388"/>
    <mergeCell ref="C390:D390"/>
    <mergeCell ref="C392:D392"/>
    <mergeCell ref="C374:D374"/>
    <mergeCell ref="C360:D360"/>
    <mergeCell ref="C362:D362"/>
    <mergeCell ref="C364:D364"/>
    <mergeCell ref="C368:D368"/>
    <mergeCell ref="C369:D369"/>
    <mergeCell ref="C371:D371"/>
    <mergeCell ref="C372:D372"/>
    <mergeCell ref="C333:D333"/>
    <mergeCell ref="C335:D335"/>
    <mergeCell ref="C336:D336"/>
    <mergeCell ref="C337:D337"/>
    <mergeCell ref="C339:D339"/>
    <mergeCell ref="C340:D340"/>
    <mergeCell ref="C342:D342"/>
    <mergeCell ref="C343:D343"/>
    <mergeCell ref="C347:D347"/>
    <mergeCell ref="C348:D348"/>
    <mergeCell ref="C309:D309"/>
    <mergeCell ref="C311:D311"/>
    <mergeCell ref="C313:D313"/>
    <mergeCell ref="C315:D315"/>
    <mergeCell ref="C345:D345"/>
    <mergeCell ref="C317:D317"/>
    <mergeCell ref="C319:D319"/>
    <mergeCell ref="C321:D321"/>
    <mergeCell ref="C301:D301"/>
    <mergeCell ref="C303:D303"/>
    <mergeCell ref="C305:D305"/>
    <mergeCell ref="C307:D307"/>
    <mergeCell ref="C293:D293"/>
    <mergeCell ref="C295:D295"/>
    <mergeCell ref="C297:D297"/>
    <mergeCell ref="C299:D299"/>
    <mergeCell ref="C285:D285"/>
    <mergeCell ref="C287:D287"/>
    <mergeCell ref="C289:D289"/>
    <mergeCell ref="C291:D291"/>
    <mergeCell ref="C270:D270"/>
    <mergeCell ref="C272:D272"/>
    <mergeCell ref="C274:D274"/>
    <mergeCell ref="C275:D275"/>
    <mergeCell ref="C277:D277"/>
    <mergeCell ref="C279:D279"/>
    <mergeCell ref="C281:D281"/>
    <mergeCell ref="C283:D283"/>
    <mergeCell ref="C256:D256"/>
    <mergeCell ref="C258:D258"/>
    <mergeCell ref="C222:D222"/>
    <mergeCell ref="C234:D234"/>
    <mergeCell ref="C236:D236"/>
    <mergeCell ref="C238:D238"/>
    <mergeCell ref="C240:D240"/>
    <mergeCell ref="C242:D242"/>
    <mergeCell ref="C244:D244"/>
    <mergeCell ref="C208:D208"/>
    <mergeCell ref="C200:D200"/>
    <mergeCell ref="C202:D202"/>
    <mergeCell ref="C204:D204"/>
    <mergeCell ref="C206:D206"/>
    <mergeCell ref="C192:D192"/>
    <mergeCell ref="C194:D194"/>
    <mergeCell ref="C196:D196"/>
    <mergeCell ref="C198:D198"/>
    <mergeCell ref="C184:D184"/>
    <mergeCell ref="C186:D186"/>
    <mergeCell ref="C188:D188"/>
    <mergeCell ref="C190:D190"/>
    <mergeCell ref="C153:D153"/>
    <mergeCell ref="C155:D155"/>
    <mergeCell ref="C176:D176"/>
    <mergeCell ref="C178:D178"/>
    <mergeCell ref="C180:D180"/>
    <mergeCell ref="C182:D182"/>
    <mergeCell ref="C168:D168"/>
    <mergeCell ref="C170:D170"/>
    <mergeCell ref="C172:D172"/>
    <mergeCell ref="C174:D174"/>
    <mergeCell ref="C136:G136"/>
    <mergeCell ref="C137:D137"/>
    <mergeCell ref="C160:D160"/>
    <mergeCell ref="C162:D162"/>
    <mergeCell ref="C164:D164"/>
    <mergeCell ref="C166:D166"/>
    <mergeCell ref="C145:D145"/>
    <mergeCell ref="C147:D147"/>
    <mergeCell ref="C149:D149"/>
    <mergeCell ref="C151:D151"/>
    <mergeCell ref="C122:D122"/>
    <mergeCell ref="C124:D124"/>
    <mergeCell ref="C157:D157"/>
    <mergeCell ref="C158:D158"/>
    <mergeCell ref="C139:D139"/>
    <mergeCell ref="C141:D141"/>
    <mergeCell ref="C128:D128"/>
    <mergeCell ref="C129:D129"/>
    <mergeCell ref="C133:D133"/>
    <mergeCell ref="C134:D134"/>
    <mergeCell ref="C106:D106"/>
    <mergeCell ref="C108:D108"/>
    <mergeCell ref="C113:D113"/>
    <mergeCell ref="C114:D114"/>
    <mergeCell ref="C118:D118"/>
    <mergeCell ref="C120:D120"/>
    <mergeCell ref="C110:D110"/>
    <mergeCell ref="C111:D111"/>
    <mergeCell ref="C89:D89"/>
    <mergeCell ref="C90:D90"/>
    <mergeCell ref="C92:D92"/>
    <mergeCell ref="C94:D94"/>
    <mergeCell ref="C96:D96"/>
    <mergeCell ref="C98:D98"/>
    <mergeCell ref="C102:D102"/>
    <mergeCell ref="C104:D104"/>
    <mergeCell ref="C84:D84"/>
    <mergeCell ref="C85:D85"/>
    <mergeCell ref="C87:D87"/>
    <mergeCell ref="C88:D88"/>
    <mergeCell ref="C79:D79"/>
    <mergeCell ref="C80:D80"/>
    <mergeCell ref="C81:D81"/>
    <mergeCell ref="C82:D82"/>
    <mergeCell ref="C62:D62"/>
    <mergeCell ref="C64:D64"/>
    <mergeCell ref="C68:D68"/>
    <mergeCell ref="C70:D70"/>
    <mergeCell ref="C72:D72"/>
    <mergeCell ref="C74:D74"/>
    <mergeCell ref="C76:D76"/>
    <mergeCell ref="C77:D77"/>
    <mergeCell ref="C45:D45"/>
    <mergeCell ref="C49:G49"/>
    <mergeCell ref="C50:D50"/>
    <mergeCell ref="C52:D52"/>
    <mergeCell ref="C54:D54"/>
    <mergeCell ref="C56:D56"/>
    <mergeCell ref="C58:D58"/>
    <mergeCell ref="C60:D60"/>
    <mergeCell ref="C37:D37"/>
    <mergeCell ref="C39:D39"/>
    <mergeCell ref="C41:D41"/>
    <mergeCell ref="C43:D43"/>
    <mergeCell ref="C30:G30"/>
    <mergeCell ref="C31:D31"/>
    <mergeCell ref="C33:D33"/>
    <mergeCell ref="C35:D35"/>
    <mergeCell ref="C25:G25"/>
    <mergeCell ref="C26:G26"/>
    <mergeCell ref="C27:D27"/>
    <mergeCell ref="C29:G29"/>
    <mergeCell ref="C17:D17"/>
    <mergeCell ref="C19:D19"/>
    <mergeCell ref="C21:D21"/>
    <mergeCell ref="C23:D23"/>
    <mergeCell ref="C13:D13"/>
    <mergeCell ref="C15:D15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7" t="s">
        <v>1262</v>
      </c>
      <c r="B1" s="78"/>
      <c r="C1" s="78"/>
      <c r="D1" s="78"/>
      <c r="E1" s="78"/>
      <c r="F1" s="78"/>
      <c r="G1" s="78"/>
    </row>
    <row r="2" spans="1:7" ht="12.75" customHeight="1">
      <c r="A2" s="79" t="s">
        <v>1687</v>
      </c>
      <c r="B2" s="80"/>
      <c r="C2" s="81" t="s">
        <v>1020</v>
      </c>
      <c r="D2" s="81" t="s">
        <v>1021</v>
      </c>
      <c r="E2" s="82"/>
      <c r="F2" s="83" t="s">
        <v>1688</v>
      </c>
      <c r="G2" s="84"/>
    </row>
    <row r="3" spans="1:7" ht="3" customHeight="1" hidden="1">
      <c r="A3" s="85"/>
      <c r="B3" s="86"/>
      <c r="C3" s="87"/>
      <c r="D3" s="87"/>
      <c r="E3" s="88"/>
      <c r="F3" s="89"/>
      <c r="G3" s="90"/>
    </row>
    <row r="4" spans="1:7" ht="12" customHeight="1">
      <c r="A4" s="91" t="s">
        <v>1689</v>
      </c>
      <c r="B4" s="86"/>
      <c r="C4" s="87"/>
      <c r="D4" s="87"/>
      <c r="E4" s="88"/>
      <c r="F4" s="89" t="s">
        <v>1690</v>
      </c>
      <c r="G4" s="92"/>
    </row>
    <row r="5" spans="1:7" ht="12.75" customHeight="1">
      <c r="A5" s="93" t="s">
        <v>1020</v>
      </c>
      <c r="B5" s="94"/>
      <c r="C5" s="95" t="s">
        <v>1021</v>
      </c>
      <c r="D5" s="96"/>
      <c r="E5" s="94"/>
      <c r="F5" s="89" t="s">
        <v>1691</v>
      </c>
      <c r="G5" s="90"/>
    </row>
    <row r="6" spans="1:15" ht="12.75" customHeight="1">
      <c r="A6" s="91" t="s">
        <v>1692</v>
      </c>
      <c r="B6" s="86"/>
      <c r="C6" s="87"/>
      <c r="D6" s="87"/>
      <c r="E6" s="88"/>
      <c r="F6" s="97" t="s">
        <v>1693</v>
      </c>
      <c r="G6" s="98">
        <v>0</v>
      </c>
      <c r="O6" s="99"/>
    </row>
    <row r="7" spans="1:7" ht="12.75" customHeight="1">
      <c r="A7" s="100" t="s">
        <v>1972</v>
      </c>
      <c r="B7" s="101"/>
      <c r="C7" s="102" t="s">
        <v>1973</v>
      </c>
      <c r="D7" s="103"/>
      <c r="E7" s="103"/>
      <c r="F7" s="104" t="s">
        <v>1694</v>
      </c>
      <c r="G7" s="98">
        <f>IF(G6=0,,ROUND((F30+F32)/G6,1))</f>
        <v>0</v>
      </c>
    </row>
    <row r="8" spans="1:9" ht="12.75">
      <c r="A8" s="105" t="s">
        <v>1695</v>
      </c>
      <c r="B8" s="89"/>
      <c r="C8" s="787"/>
      <c r="D8" s="787"/>
      <c r="E8" s="788"/>
      <c r="F8" s="106" t="s">
        <v>1696</v>
      </c>
      <c r="G8" s="107"/>
      <c r="H8" s="108"/>
      <c r="I8" s="109"/>
    </row>
    <row r="9" spans="1:8" ht="12.75">
      <c r="A9" s="105" t="s">
        <v>1697</v>
      </c>
      <c r="B9" s="89"/>
      <c r="C9" s="787"/>
      <c r="D9" s="787"/>
      <c r="E9" s="788"/>
      <c r="F9" s="89"/>
      <c r="G9" s="110"/>
      <c r="H9" s="111"/>
    </row>
    <row r="10" spans="1:8" ht="12.75">
      <c r="A10" s="105" t="s">
        <v>1698</v>
      </c>
      <c r="B10" s="89"/>
      <c r="C10" s="787"/>
      <c r="D10" s="787"/>
      <c r="E10" s="787"/>
      <c r="F10" s="112"/>
      <c r="G10" s="113"/>
      <c r="H10" s="114"/>
    </row>
    <row r="11" spans="1:57" ht="13.5" customHeight="1">
      <c r="A11" s="105" t="s">
        <v>1699</v>
      </c>
      <c r="B11" s="89"/>
      <c r="C11" s="787"/>
      <c r="D11" s="787"/>
      <c r="E11" s="787"/>
      <c r="F11" s="115" t="s">
        <v>1700</v>
      </c>
      <c r="G11" s="116"/>
      <c r="H11" s="111"/>
      <c r="BA11" s="117"/>
      <c r="BB11" s="117"/>
      <c r="BC11" s="117"/>
      <c r="BD11" s="117"/>
      <c r="BE11" s="117"/>
    </row>
    <row r="12" spans="1:8" ht="12.75" customHeight="1">
      <c r="A12" s="118" t="s">
        <v>1701</v>
      </c>
      <c r="B12" s="86"/>
      <c r="C12" s="789"/>
      <c r="D12" s="789"/>
      <c r="E12" s="789"/>
      <c r="F12" s="119" t="s">
        <v>1702</v>
      </c>
      <c r="G12" s="120"/>
      <c r="H12" s="111"/>
    </row>
    <row r="13" spans="1:8" ht="28.5" customHeight="1" thickBot="1">
      <c r="A13" s="121" t="s">
        <v>1703</v>
      </c>
      <c r="B13" s="122"/>
      <c r="C13" s="122"/>
      <c r="D13" s="122"/>
      <c r="E13" s="123"/>
      <c r="F13" s="123"/>
      <c r="G13" s="124"/>
      <c r="H13" s="111"/>
    </row>
    <row r="14" spans="1:7" ht="17.25" customHeight="1" thickBot="1">
      <c r="A14" s="125" t="s">
        <v>1704</v>
      </c>
      <c r="B14" s="126"/>
      <c r="C14" s="127"/>
      <c r="D14" s="128" t="s">
        <v>1705</v>
      </c>
      <c r="E14" s="129"/>
      <c r="F14" s="129"/>
      <c r="G14" s="127"/>
    </row>
    <row r="15" spans="1:7" ht="15.75" customHeight="1">
      <c r="A15" s="130"/>
      <c r="B15" s="131" t="s">
        <v>1706</v>
      </c>
      <c r="C15" s="132">
        <f>'02 02 Rek'!E30</f>
        <v>0</v>
      </c>
      <c r="D15" s="133">
        <f>'02 02 Rek'!A35</f>
        <v>0</v>
      </c>
      <c r="E15" s="134"/>
      <c r="F15" s="135"/>
      <c r="G15" s="132">
        <f>'02 02 Rek'!I35</f>
        <v>0</v>
      </c>
    </row>
    <row r="16" spans="1:7" ht="15.75" customHeight="1">
      <c r="A16" s="130" t="s">
        <v>1707</v>
      </c>
      <c r="B16" s="131" t="s">
        <v>1708</v>
      </c>
      <c r="C16" s="132">
        <f>'02 02 Rek'!F30</f>
        <v>0</v>
      </c>
      <c r="D16" s="85">
        <f>'02 02 Rek'!A36</f>
        <v>0</v>
      </c>
      <c r="E16" s="136"/>
      <c r="F16" s="137"/>
      <c r="G16" s="132">
        <f>'02 02 Rek'!I36</f>
        <v>0</v>
      </c>
    </row>
    <row r="17" spans="1:7" ht="15.75" customHeight="1">
      <c r="A17" s="130" t="s">
        <v>1709</v>
      </c>
      <c r="B17" s="131" t="s">
        <v>1710</v>
      </c>
      <c r="C17" s="132">
        <f>'02 02 Rek'!H30</f>
        <v>0</v>
      </c>
      <c r="D17" s="85">
        <f>'02 02 Rek'!A37</f>
        <v>0</v>
      </c>
      <c r="E17" s="136"/>
      <c r="F17" s="137"/>
      <c r="G17" s="132">
        <f>'02 02 Rek'!I37</f>
        <v>0</v>
      </c>
    </row>
    <row r="18" spans="1:7" ht="15.75" customHeight="1">
      <c r="A18" s="138" t="s">
        <v>1711</v>
      </c>
      <c r="B18" s="139" t="s">
        <v>1712</v>
      </c>
      <c r="C18" s="132">
        <f>'02 02 Rek'!G30</f>
        <v>0</v>
      </c>
      <c r="D18" s="85">
        <f>'02 02 Rek'!A38</f>
        <v>0</v>
      </c>
      <c r="E18" s="136"/>
      <c r="F18" s="137"/>
      <c r="G18" s="132">
        <f>'02 02 Rek'!I38</f>
        <v>0</v>
      </c>
    </row>
    <row r="19" spans="1:7" ht="15.75" customHeight="1">
      <c r="A19" s="140" t="s">
        <v>1713</v>
      </c>
      <c r="B19" s="131"/>
      <c r="C19" s="132">
        <f>SUM(C15:C18)</f>
        <v>0</v>
      </c>
      <c r="D19" s="85">
        <f>'02 02 Rek'!A39</f>
        <v>0</v>
      </c>
      <c r="E19" s="136"/>
      <c r="F19" s="137"/>
      <c r="G19" s="132">
        <f>'02 02 Rek'!I39</f>
        <v>0</v>
      </c>
    </row>
    <row r="20" spans="1:7" ht="15.75" customHeight="1">
      <c r="A20" s="140"/>
      <c r="B20" s="131"/>
      <c r="C20" s="132"/>
      <c r="D20" s="85">
        <f>'02 02 Rek'!A40</f>
        <v>0</v>
      </c>
      <c r="E20" s="136"/>
      <c r="F20" s="137"/>
      <c r="G20" s="132">
        <f>'02 02 Rek'!I40</f>
        <v>0</v>
      </c>
    </row>
    <row r="21" spans="1:7" ht="15.75" customHeight="1">
      <c r="A21" s="140" t="s">
        <v>1686</v>
      </c>
      <c r="B21" s="131"/>
      <c r="C21" s="132">
        <f>'02 02 Rek'!I30</f>
        <v>0</v>
      </c>
      <c r="D21" s="85">
        <f>'02 02 Rek'!A41</f>
        <v>0</v>
      </c>
      <c r="E21" s="136"/>
      <c r="F21" s="137"/>
      <c r="G21" s="132">
        <f>'02 02 Rek'!I41</f>
        <v>0</v>
      </c>
    </row>
    <row r="22" spans="1:7" ht="15.75" customHeight="1">
      <c r="A22" s="141" t="s">
        <v>1714</v>
      </c>
      <c r="B22" s="111"/>
      <c r="C22" s="132">
        <f>C19+C21</f>
        <v>0</v>
      </c>
      <c r="D22" s="85" t="s">
        <v>1715</v>
      </c>
      <c r="E22" s="136"/>
      <c r="F22" s="137"/>
      <c r="G22" s="132">
        <f>G23-SUM(G15:G21)</f>
        <v>0</v>
      </c>
    </row>
    <row r="23" spans="1:7" ht="15.75" customHeight="1" thickBot="1">
      <c r="A23" s="790" t="s">
        <v>1716</v>
      </c>
      <c r="B23" s="791"/>
      <c r="C23" s="142">
        <f>C22+G23</f>
        <v>0</v>
      </c>
      <c r="D23" s="143" t="s">
        <v>1717</v>
      </c>
      <c r="E23" s="144"/>
      <c r="F23" s="145"/>
      <c r="G23" s="132">
        <f>'02 02 Rek'!H43</f>
        <v>0</v>
      </c>
    </row>
    <row r="24" spans="1:7" ht="12.75">
      <c r="A24" s="146" t="s">
        <v>1718</v>
      </c>
      <c r="B24" s="147"/>
      <c r="C24" s="148"/>
      <c r="D24" s="147" t="s">
        <v>1719</v>
      </c>
      <c r="E24" s="147"/>
      <c r="F24" s="149" t="s">
        <v>1720</v>
      </c>
      <c r="G24" s="150"/>
    </row>
    <row r="25" spans="1:7" ht="12.75">
      <c r="A25" s="141" t="s">
        <v>1721</v>
      </c>
      <c r="B25" s="111"/>
      <c r="C25" s="151"/>
      <c r="D25" s="111" t="s">
        <v>1721</v>
      </c>
      <c r="F25" s="152" t="s">
        <v>1721</v>
      </c>
      <c r="G25" s="153"/>
    </row>
    <row r="26" spans="1:7" ht="37.5" customHeight="1">
      <c r="A26" s="141" t="s">
        <v>1722</v>
      </c>
      <c r="B26" s="154"/>
      <c r="C26" s="151"/>
      <c r="D26" s="111" t="s">
        <v>1722</v>
      </c>
      <c r="F26" s="152" t="s">
        <v>1722</v>
      </c>
      <c r="G26" s="153"/>
    </row>
    <row r="27" spans="1:7" ht="12.75">
      <c r="A27" s="141"/>
      <c r="B27" s="155"/>
      <c r="C27" s="151"/>
      <c r="D27" s="111"/>
      <c r="F27" s="152"/>
      <c r="G27" s="153"/>
    </row>
    <row r="28" spans="1:7" ht="12.75">
      <c r="A28" s="141" t="s">
        <v>1723</v>
      </c>
      <c r="B28" s="111"/>
      <c r="C28" s="151"/>
      <c r="D28" s="152" t="s">
        <v>1724</v>
      </c>
      <c r="E28" s="151"/>
      <c r="F28" s="156" t="s">
        <v>1724</v>
      </c>
      <c r="G28" s="153"/>
    </row>
    <row r="29" spans="1:7" ht="69" customHeight="1">
      <c r="A29" s="141"/>
      <c r="B29" s="111"/>
      <c r="C29" s="157"/>
      <c r="D29" s="158"/>
      <c r="E29" s="157"/>
      <c r="F29" s="111"/>
      <c r="G29" s="153"/>
    </row>
    <row r="30" spans="1:7" ht="12.75">
      <c r="A30" s="159" t="s">
        <v>1670</v>
      </c>
      <c r="B30" s="160"/>
      <c r="C30" s="161">
        <v>21</v>
      </c>
      <c r="D30" s="160" t="s">
        <v>1725</v>
      </c>
      <c r="E30" s="162"/>
      <c r="F30" s="782">
        <f>C23-F32</f>
        <v>0</v>
      </c>
      <c r="G30" s="783"/>
    </row>
    <row r="31" spans="1:7" ht="12.75">
      <c r="A31" s="159" t="s">
        <v>1726</v>
      </c>
      <c r="B31" s="160"/>
      <c r="C31" s="161">
        <f>C30</f>
        <v>21</v>
      </c>
      <c r="D31" s="160" t="s">
        <v>1727</v>
      </c>
      <c r="E31" s="162"/>
      <c r="F31" s="782">
        <f>ROUND(PRODUCT(F30,C31/100),0)</f>
        <v>0</v>
      </c>
      <c r="G31" s="783"/>
    </row>
    <row r="32" spans="1:7" ht="12.75">
      <c r="A32" s="159" t="s">
        <v>1670</v>
      </c>
      <c r="B32" s="160"/>
      <c r="C32" s="161">
        <v>0</v>
      </c>
      <c r="D32" s="160" t="s">
        <v>1727</v>
      </c>
      <c r="E32" s="162"/>
      <c r="F32" s="782">
        <v>0</v>
      </c>
      <c r="G32" s="783"/>
    </row>
    <row r="33" spans="1:7" ht="12.75">
      <c r="A33" s="159" t="s">
        <v>1726</v>
      </c>
      <c r="B33" s="163"/>
      <c r="C33" s="164">
        <f>C32</f>
        <v>0</v>
      </c>
      <c r="D33" s="160" t="s">
        <v>1727</v>
      </c>
      <c r="E33" s="137"/>
      <c r="F33" s="782">
        <f>ROUND(PRODUCT(F32,C33/100),0)</f>
        <v>0</v>
      </c>
      <c r="G33" s="783"/>
    </row>
    <row r="34" spans="1:7" s="168" customFormat="1" ht="19.5" customHeight="1" thickBot="1">
      <c r="A34" s="165" t="s">
        <v>1950</v>
      </c>
      <c r="B34" s="166"/>
      <c r="C34" s="166"/>
      <c r="D34" s="166"/>
      <c r="E34" s="167"/>
      <c r="F34" s="784">
        <f>ROUND(SUM(F30:F33),0)</f>
        <v>0</v>
      </c>
      <c r="G34" s="785"/>
    </row>
    <row r="36" spans="1:8" ht="12.75">
      <c r="A36" s="2" t="s">
        <v>1951</v>
      </c>
      <c r="B36" s="2"/>
      <c r="C36" s="2"/>
      <c r="D36" s="2"/>
      <c r="E36" s="2"/>
      <c r="F36" s="2"/>
      <c r="G36" s="2"/>
      <c r="H36" s="1" t="s">
        <v>1660</v>
      </c>
    </row>
    <row r="37" spans="1:8" ht="14.25" customHeight="1">
      <c r="A37" s="2"/>
      <c r="B37" s="786"/>
      <c r="C37" s="786"/>
      <c r="D37" s="786"/>
      <c r="E37" s="786"/>
      <c r="F37" s="786"/>
      <c r="G37" s="786"/>
      <c r="H37" s="1" t="s">
        <v>1660</v>
      </c>
    </row>
    <row r="38" spans="1:8" ht="12.75" customHeight="1">
      <c r="A38" s="169"/>
      <c r="B38" s="786"/>
      <c r="C38" s="786"/>
      <c r="D38" s="786"/>
      <c r="E38" s="786"/>
      <c r="F38" s="786"/>
      <c r="G38" s="786"/>
      <c r="H38" s="1" t="s">
        <v>1660</v>
      </c>
    </row>
    <row r="39" spans="1:8" ht="12.75">
      <c r="A39" s="169"/>
      <c r="B39" s="786"/>
      <c r="C39" s="786"/>
      <c r="D39" s="786"/>
      <c r="E39" s="786"/>
      <c r="F39" s="786"/>
      <c r="G39" s="786"/>
      <c r="H39" s="1" t="s">
        <v>1660</v>
      </c>
    </row>
    <row r="40" spans="1:8" ht="12.75">
      <c r="A40" s="169"/>
      <c r="B40" s="786"/>
      <c r="C40" s="786"/>
      <c r="D40" s="786"/>
      <c r="E40" s="786"/>
      <c r="F40" s="786"/>
      <c r="G40" s="786"/>
      <c r="H40" s="1" t="s">
        <v>1660</v>
      </c>
    </row>
    <row r="41" spans="1:8" ht="12.75">
      <c r="A41" s="169"/>
      <c r="B41" s="786"/>
      <c r="C41" s="786"/>
      <c r="D41" s="786"/>
      <c r="E41" s="786"/>
      <c r="F41" s="786"/>
      <c r="G41" s="786"/>
      <c r="H41" s="1" t="s">
        <v>1660</v>
      </c>
    </row>
    <row r="42" spans="1:8" ht="12.75">
      <c r="A42" s="169"/>
      <c r="B42" s="786"/>
      <c r="C42" s="786"/>
      <c r="D42" s="786"/>
      <c r="E42" s="786"/>
      <c r="F42" s="786"/>
      <c r="G42" s="786"/>
      <c r="H42" s="1" t="s">
        <v>1660</v>
      </c>
    </row>
    <row r="43" spans="1:8" ht="12.75">
      <c r="A43" s="169"/>
      <c r="B43" s="786"/>
      <c r="C43" s="786"/>
      <c r="D43" s="786"/>
      <c r="E43" s="786"/>
      <c r="F43" s="786"/>
      <c r="G43" s="786"/>
      <c r="H43" s="1" t="s">
        <v>1660</v>
      </c>
    </row>
    <row r="44" spans="1:8" ht="12.75" customHeight="1">
      <c r="A44" s="169"/>
      <c r="B44" s="786"/>
      <c r="C44" s="786"/>
      <c r="D44" s="786"/>
      <c r="E44" s="786"/>
      <c r="F44" s="786"/>
      <c r="G44" s="786"/>
      <c r="H44" s="1" t="s">
        <v>1660</v>
      </c>
    </row>
    <row r="45" spans="1:8" ht="12.75" customHeight="1">
      <c r="A45" s="169"/>
      <c r="B45" s="786"/>
      <c r="C45" s="786"/>
      <c r="D45" s="786"/>
      <c r="E45" s="786"/>
      <c r="F45" s="786"/>
      <c r="G45" s="786"/>
      <c r="H45" s="1" t="s">
        <v>1660</v>
      </c>
    </row>
    <row r="46" spans="2:7" ht="12.75">
      <c r="B46" s="781"/>
      <c r="C46" s="781"/>
      <c r="D46" s="781"/>
      <c r="E46" s="781"/>
      <c r="F46" s="781"/>
      <c r="G46" s="781"/>
    </row>
    <row r="47" spans="2:7" ht="12.75">
      <c r="B47" s="781"/>
      <c r="C47" s="781"/>
      <c r="D47" s="781"/>
      <c r="E47" s="781"/>
      <c r="F47" s="781"/>
      <c r="G47" s="781"/>
    </row>
    <row r="48" spans="2:7" ht="12.75">
      <c r="B48" s="781"/>
      <c r="C48" s="781"/>
      <c r="D48" s="781"/>
      <c r="E48" s="781"/>
      <c r="F48" s="781"/>
      <c r="G48" s="781"/>
    </row>
    <row r="49" spans="2:7" ht="12.75">
      <c r="B49" s="781"/>
      <c r="C49" s="781"/>
      <c r="D49" s="781"/>
      <c r="E49" s="781"/>
      <c r="F49" s="781"/>
      <c r="G49" s="781"/>
    </row>
    <row r="50" spans="2:7" ht="12.75">
      <c r="B50" s="781"/>
      <c r="C50" s="781"/>
      <c r="D50" s="781"/>
      <c r="E50" s="781"/>
      <c r="F50" s="781"/>
      <c r="G50" s="781"/>
    </row>
    <row r="51" spans="2:7" ht="12.75">
      <c r="B51" s="781"/>
      <c r="C51" s="781"/>
      <c r="D51" s="781"/>
      <c r="E51" s="781"/>
      <c r="F51" s="781"/>
      <c r="G51" s="781"/>
    </row>
  </sheetData>
  <sheetProtection/>
  <mergeCells count="18">
    <mergeCell ref="C8:E8"/>
    <mergeCell ref="C10:E10"/>
    <mergeCell ref="C12:E12"/>
    <mergeCell ref="A23:B23"/>
    <mergeCell ref="C9:E9"/>
    <mergeCell ref="C11:E11"/>
    <mergeCell ref="B51:G51"/>
    <mergeCell ref="B46:G46"/>
    <mergeCell ref="B47:G47"/>
    <mergeCell ref="B48:G48"/>
    <mergeCell ref="F34:G34"/>
    <mergeCell ref="B37:G45"/>
    <mergeCell ref="B49:G49"/>
    <mergeCell ref="B50:G50"/>
    <mergeCell ref="F32:G32"/>
    <mergeCell ref="F30:G30"/>
    <mergeCell ref="F31:G31"/>
    <mergeCell ref="F33:G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E94"/>
  <sheetViews>
    <sheetView zoomScalePageLayoutView="0" workbookViewId="0" topLeftCell="A16">
      <selection activeCell="F37" sqref="F37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793" t="s">
        <v>1661</v>
      </c>
      <c r="B1" s="794"/>
      <c r="C1" s="170" t="s">
        <v>1974</v>
      </c>
      <c r="D1" s="171"/>
      <c r="E1" s="172"/>
      <c r="F1" s="171"/>
      <c r="G1" s="173" t="s">
        <v>1952</v>
      </c>
      <c r="H1" s="174" t="s">
        <v>1020</v>
      </c>
      <c r="I1" s="175"/>
    </row>
    <row r="2" spans="1:9" ht="13.5" thickBot="1">
      <c r="A2" s="795" t="s">
        <v>1953</v>
      </c>
      <c r="B2" s="796"/>
      <c r="C2" s="176" t="s">
        <v>1022</v>
      </c>
      <c r="D2" s="177"/>
      <c r="E2" s="178"/>
      <c r="F2" s="177"/>
      <c r="G2" s="797" t="s">
        <v>1021</v>
      </c>
      <c r="H2" s="798"/>
      <c r="I2" s="799"/>
    </row>
    <row r="3" ht="13.5" thickTop="1">
      <c r="F3" s="111"/>
    </row>
    <row r="4" spans="1:9" ht="19.5" customHeight="1">
      <c r="A4" s="179" t="s">
        <v>1954</v>
      </c>
      <c r="B4" s="180"/>
      <c r="C4" s="180"/>
      <c r="D4" s="180"/>
      <c r="E4" s="181"/>
      <c r="F4" s="180"/>
      <c r="G4" s="180"/>
      <c r="H4" s="180"/>
      <c r="I4" s="180"/>
    </row>
    <row r="5" ht="13.5" thickBot="1"/>
    <row r="6" spans="1:9" s="111" customFormat="1" ht="13.5" thickBot="1">
      <c r="A6" s="182"/>
      <c r="B6" s="183" t="s">
        <v>1955</v>
      </c>
      <c r="C6" s="183"/>
      <c r="D6" s="184"/>
      <c r="E6" s="185" t="s">
        <v>1682</v>
      </c>
      <c r="F6" s="186" t="s">
        <v>1683</v>
      </c>
      <c r="G6" s="186" t="s">
        <v>1684</v>
      </c>
      <c r="H6" s="186" t="s">
        <v>1685</v>
      </c>
      <c r="I6" s="187" t="s">
        <v>1686</v>
      </c>
    </row>
    <row r="7" spans="1:9" s="111" customFormat="1" ht="12.75">
      <c r="A7" s="259" t="str">
        <f>'02 02 Pol'!B7</f>
        <v>3</v>
      </c>
      <c r="B7" s="60" t="str">
        <f>'02 02 Pol'!C7</f>
        <v>Svislé a kompletní konstrukce</v>
      </c>
      <c r="D7" s="188"/>
      <c r="E7" s="260">
        <f>'02 02 Pol'!BA31</f>
        <v>0</v>
      </c>
      <c r="F7" s="261">
        <f>'02 02 Pol'!BB31</f>
        <v>0</v>
      </c>
      <c r="G7" s="261">
        <f>'02 02 Pol'!BC31</f>
        <v>0</v>
      </c>
      <c r="H7" s="261">
        <f>'02 02 Pol'!BD31</f>
        <v>0</v>
      </c>
      <c r="I7" s="262">
        <f>'02 02 Pol'!BE31</f>
        <v>0</v>
      </c>
    </row>
    <row r="8" spans="1:9" s="111" customFormat="1" ht="12.75">
      <c r="A8" s="259" t="str">
        <f>'02 02 Pol'!B32</f>
        <v>4</v>
      </c>
      <c r="B8" s="60" t="str">
        <f>'02 02 Pol'!C32</f>
        <v>Vodorovné konstrukce</v>
      </c>
      <c r="D8" s="188"/>
      <c r="E8" s="260">
        <f>'02 02 Pol'!BA36</f>
        <v>0</v>
      </c>
      <c r="F8" s="261">
        <f>'02 02 Pol'!BB36</f>
        <v>0</v>
      </c>
      <c r="G8" s="261">
        <f>'02 02 Pol'!BC36</f>
        <v>0</v>
      </c>
      <c r="H8" s="261">
        <f>'02 02 Pol'!BD36</f>
        <v>0</v>
      </c>
      <c r="I8" s="262">
        <f>'02 02 Pol'!BE36</f>
        <v>0</v>
      </c>
    </row>
    <row r="9" spans="1:9" s="111" customFormat="1" ht="12.75">
      <c r="A9" s="259" t="str">
        <f>'02 02 Pol'!B37</f>
        <v>61</v>
      </c>
      <c r="B9" s="60" t="str">
        <f>'02 02 Pol'!C37</f>
        <v>Upravy povrchů vnitřní</v>
      </c>
      <c r="D9" s="188"/>
      <c r="E9" s="260">
        <f>'02 02 Pol'!BA78</f>
        <v>0</v>
      </c>
      <c r="F9" s="261">
        <f>'02 02 Pol'!BB78</f>
        <v>0</v>
      </c>
      <c r="G9" s="261">
        <f>'02 02 Pol'!BC78</f>
        <v>0</v>
      </c>
      <c r="H9" s="261">
        <f>'02 02 Pol'!BD78</f>
        <v>0</v>
      </c>
      <c r="I9" s="262">
        <f>'02 02 Pol'!BE78</f>
        <v>0</v>
      </c>
    </row>
    <row r="10" spans="1:9" s="111" customFormat="1" ht="12.75">
      <c r="A10" s="259" t="str">
        <f>'02 02 Pol'!B79</f>
        <v>63</v>
      </c>
      <c r="B10" s="60" t="str">
        <f>'02 02 Pol'!C79</f>
        <v>Podlahy a podlahové konstrukce</v>
      </c>
      <c r="D10" s="188"/>
      <c r="E10" s="260">
        <f>'02 02 Pol'!BA119</f>
        <v>0</v>
      </c>
      <c r="F10" s="261">
        <f>'02 02 Pol'!BB119</f>
        <v>0</v>
      </c>
      <c r="G10" s="261">
        <f>'02 02 Pol'!BC119</f>
        <v>0</v>
      </c>
      <c r="H10" s="261">
        <f>'02 02 Pol'!BD119</f>
        <v>0</v>
      </c>
      <c r="I10" s="262">
        <f>'02 02 Pol'!BE119</f>
        <v>0</v>
      </c>
    </row>
    <row r="11" spans="1:9" s="111" customFormat="1" ht="12.75">
      <c r="A11" s="259" t="str">
        <f>'02 02 Pol'!B120</f>
        <v>94</v>
      </c>
      <c r="B11" s="60" t="str">
        <f>'02 02 Pol'!C120</f>
        <v>Lešení a stavební výtahy</v>
      </c>
      <c r="D11" s="188"/>
      <c r="E11" s="260">
        <f>'02 02 Pol'!BA126</f>
        <v>0</v>
      </c>
      <c r="F11" s="261">
        <f>'02 02 Pol'!BB126</f>
        <v>0</v>
      </c>
      <c r="G11" s="261">
        <f>'02 02 Pol'!BC126</f>
        <v>0</v>
      </c>
      <c r="H11" s="261">
        <f>'02 02 Pol'!BD126</f>
        <v>0</v>
      </c>
      <c r="I11" s="262">
        <f>'02 02 Pol'!BE126</f>
        <v>0</v>
      </c>
    </row>
    <row r="12" spans="1:9" s="111" customFormat="1" ht="12.75">
      <c r="A12" s="259" t="str">
        <f>'02 02 Pol'!B127</f>
        <v>95</v>
      </c>
      <c r="B12" s="60" t="str">
        <f>'02 02 Pol'!C127</f>
        <v>Dokončovací konstrukce na pozemních stavbách</v>
      </c>
      <c r="D12" s="188"/>
      <c r="E12" s="260">
        <f>'02 02 Pol'!BA143</f>
        <v>0</v>
      </c>
      <c r="F12" s="261">
        <f>'02 02 Pol'!BB143</f>
        <v>0</v>
      </c>
      <c r="G12" s="261">
        <f>'02 02 Pol'!BC143</f>
        <v>0</v>
      </c>
      <c r="H12" s="261">
        <f>'02 02 Pol'!BD143</f>
        <v>0</v>
      </c>
      <c r="I12" s="262">
        <f>'02 02 Pol'!BE143</f>
        <v>0</v>
      </c>
    </row>
    <row r="13" spans="1:9" s="111" customFormat="1" ht="12.75">
      <c r="A13" s="259" t="str">
        <f>'02 02 Pol'!B144</f>
        <v>96</v>
      </c>
      <c r="B13" s="60" t="str">
        <f>'02 02 Pol'!C144</f>
        <v>Bourání konstrukcí</v>
      </c>
      <c r="D13" s="188"/>
      <c r="E13" s="260">
        <f>'02 02 Pol'!BA240</f>
        <v>0</v>
      </c>
      <c r="F13" s="261">
        <f>'02 02 Pol'!BB240</f>
        <v>0</v>
      </c>
      <c r="G13" s="261">
        <f>'02 02 Pol'!BC240</f>
        <v>0</v>
      </c>
      <c r="H13" s="261">
        <f>'02 02 Pol'!BD240</f>
        <v>0</v>
      </c>
      <c r="I13" s="262">
        <f>'02 02 Pol'!BE240</f>
        <v>0</v>
      </c>
    </row>
    <row r="14" spans="1:9" s="111" customFormat="1" ht="12.75">
      <c r="A14" s="259" t="str">
        <f>'02 02 Pol'!B241</f>
        <v>99</v>
      </c>
      <c r="B14" s="60" t="str">
        <f>'02 02 Pol'!C241</f>
        <v>Staveništní přesun hmot</v>
      </c>
      <c r="D14" s="188"/>
      <c r="E14" s="260">
        <f>'02 02 Pol'!BA243</f>
        <v>0</v>
      </c>
      <c r="F14" s="261">
        <f>'02 02 Pol'!BB243</f>
        <v>0</v>
      </c>
      <c r="G14" s="261">
        <f>'02 02 Pol'!BC243</f>
        <v>0</v>
      </c>
      <c r="H14" s="261">
        <f>'02 02 Pol'!BD243</f>
        <v>0</v>
      </c>
      <c r="I14" s="262">
        <f>'02 02 Pol'!BE243</f>
        <v>0</v>
      </c>
    </row>
    <row r="15" spans="1:9" s="111" customFormat="1" ht="12.75">
      <c r="A15" s="259" t="str">
        <f>'02 02 Pol'!B244</f>
        <v>711</v>
      </c>
      <c r="B15" s="60" t="str">
        <f>'02 02 Pol'!C244</f>
        <v>Izolace proti vodě</v>
      </c>
      <c r="D15" s="188"/>
      <c r="E15" s="260">
        <f>'02 02 Pol'!BA263</f>
        <v>0</v>
      </c>
      <c r="F15" s="261">
        <f>'02 02 Pol'!BB263</f>
        <v>0</v>
      </c>
      <c r="G15" s="261">
        <f>'02 02 Pol'!BC263</f>
        <v>0</v>
      </c>
      <c r="H15" s="261">
        <f>'02 02 Pol'!BD263</f>
        <v>0</v>
      </c>
      <c r="I15" s="262">
        <f>'02 02 Pol'!BE263</f>
        <v>0</v>
      </c>
    </row>
    <row r="16" spans="1:9" s="111" customFormat="1" ht="12.75">
      <c r="A16" s="259" t="str">
        <f>'02 02 Pol'!B264</f>
        <v>713</v>
      </c>
      <c r="B16" s="60" t="str">
        <f>'02 02 Pol'!C264</f>
        <v>Izolace tepelné</v>
      </c>
      <c r="D16" s="188"/>
      <c r="E16" s="260">
        <f>'02 02 Pol'!BA310</f>
        <v>0</v>
      </c>
      <c r="F16" s="261">
        <f>'02 02 Pol'!BB310</f>
        <v>0</v>
      </c>
      <c r="G16" s="261">
        <f>'02 02 Pol'!BC310</f>
        <v>0</v>
      </c>
      <c r="H16" s="261">
        <f>'02 02 Pol'!BD310</f>
        <v>0</v>
      </c>
      <c r="I16" s="262">
        <f>'02 02 Pol'!BE310</f>
        <v>0</v>
      </c>
    </row>
    <row r="17" spans="1:9" s="111" customFormat="1" ht="12.75">
      <c r="A17" s="259" t="str">
        <f>'02 02 Pol'!B311</f>
        <v>766</v>
      </c>
      <c r="B17" s="60" t="str">
        <f>'02 02 Pol'!C311</f>
        <v>Konstrukce truhlářské</v>
      </c>
      <c r="D17" s="188"/>
      <c r="E17" s="260">
        <f>'02 02 Pol'!BA326</f>
        <v>0</v>
      </c>
      <c r="F17" s="261">
        <f>'02 02 Pol'!BB326</f>
        <v>0</v>
      </c>
      <c r="G17" s="261">
        <f>'02 02 Pol'!BC326</f>
        <v>0</v>
      </c>
      <c r="H17" s="261">
        <f>'02 02 Pol'!BD326</f>
        <v>0</v>
      </c>
      <c r="I17" s="262">
        <f>'02 02 Pol'!BE326</f>
        <v>0</v>
      </c>
    </row>
    <row r="18" spans="1:9" s="111" customFormat="1" ht="12.75">
      <c r="A18" s="259" t="str">
        <f>'02 02 Pol'!B327</f>
        <v>767</v>
      </c>
      <c r="B18" s="60" t="str">
        <f>'02 02 Pol'!C327</f>
        <v>Konstrukce zámečnické</v>
      </c>
      <c r="D18" s="188"/>
      <c r="E18" s="260">
        <f>'02 02 Pol'!BA384</f>
        <v>0</v>
      </c>
      <c r="F18" s="261">
        <f>'02 02 Pol'!BB384</f>
        <v>0</v>
      </c>
      <c r="G18" s="261">
        <f>'02 02 Pol'!BC384</f>
        <v>0</v>
      </c>
      <c r="H18" s="261">
        <f>'02 02 Pol'!BD384</f>
        <v>0</v>
      </c>
      <c r="I18" s="262">
        <f>'02 02 Pol'!BE384</f>
        <v>0</v>
      </c>
    </row>
    <row r="19" spans="1:9" s="111" customFormat="1" ht="12.75">
      <c r="A19" s="259" t="str">
        <f>'02 02 Pol'!B385</f>
        <v>771</v>
      </c>
      <c r="B19" s="60" t="str">
        <f>'02 02 Pol'!C385</f>
        <v>Podlahy z dlaždic a obklady</v>
      </c>
      <c r="D19" s="188"/>
      <c r="E19" s="260">
        <f>'02 02 Pol'!BA403</f>
        <v>0</v>
      </c>
      <c r="F19" s="261">
        <f>'02 02 Pol'!BB403</f>
        <v>0</v>
      </c>
      <c r="G19" s="261">
        <f>'02 02 Pol'!BC403</f>
        <v>0</v>
      </c>
      <c r="H19" s="261">
        <f>'02 02 Pol'!BD403</f>
        <v>0</v>
      </c>
      <c r="I19" s="262">
        <f>'02 02 Pol'!BE403</f>
        <v>0</v>
      </c>
    </row>
    <row r="20" spans="1:9" s="111" customFormat="1" ht="12.75">
      <c r="A20" s="259" t="str">
        <f>'02 02 Pol'!B404</f>
        <v>772</v>
      </c>
      <c r="B20" s="60" t="str">
        <f>'02 02 Pol'!C404</f>
        <v>Kamenné  dlažby</v>
      </c>
      <c r="D20" s="188"/>
      <c r="E20" s="260">
        <f>'02 02 Pol'!BA410</f>
        <v>0</v>
      </c>
      <c r="F20" s="261">
        <f>'02 02 Pol'!BB410</f>
        <v>0</v>
      </c>
      <c r="G20" s="261">
        <f>'02 02 Pol'!BC410</f>
        <v>0</v>
      </c>
      <c r="H20" s="261">
        <f>'02 02 Pol'!BD410</f>
        <v>0</v>
      </c>
      <c r="I20" s="262">
        <f>'02 02 Pol'!BE410</f>
        <v>0</v>
      </c>
    </row>
    <row r="21" spans="1:9" s="111" customFormat="1" ht="12.75">
      <c r="A21" s="259" t="str">
        <f>'02 02 Pol'!B411</f>
        <v>773</v>
      </c>
      <c r="B21" s="60" t="str">
        <f>'02 02 Pol'!C411</f>
        <v>Podlahy teracové</v>
      </c>
      <c r="D21" s="188"/>
      <c r="E21" s="260">
        <f>'02 02 Pol'!BA429</f>
        <v>0</v>
      </c>
      <c r="F21" s="261">
        <f>'02 02 Pol'!BB429</f>
        <v>0</v>
      </c>
      <c r="G21" s="261">
        <f>'02 02 Pol'!BC429</f>
        <v>0</v>
      </c>
      <c r="H21" s="261">
        <f>'02 02 Pol'!BD429</f>
        <v>0</v>
      </c>
      <c r="I21" s="262">
        <f>'02 02 Pol'!BE429</f>
        <v>0</v>
      </c>
    </row>
    <row r="22" spans="1:9" s="111" customFormat="1" ht="12.75">
      <c r="A22" s="259" t="str">
        <f>'02 02 Pol'!B430</f>
        <v>776</v>
      </c>
      <c r="B22" s="60" t="str">
        <f>'02 02 Pol'!C430</f>
        <v>Podlahy povlakové</v>
      </c>
      <c r="D22" s="188"/>
      <c r="E22" s="260">
        <f>'02 02 Pol'!BA458</f>
        <v>0</v>
      </c>
      <c r="F22" s="261">
        <f>'02 02 Pol'!BB458</f>
        <v>0</v>
      </c>
      <c r="G22" s="261">
        <f>'02 02 Pol'!BC458</f>
        <v>0</v>
      </c>
      <c r="H22" s="261">
        <f>'02 02 Pol'!BD458</f>
        <v>0</v>
      </c>
      <c r="I22" s="262">
        <f>'02 02 Pol'!BE458</f>
        <v>0</v>
      </c>
    </row>
    <row r="23" spans="1:9" s="111" customFormat="1" ht="12.75">
      <c r="A23" s="259" t="str">
        <f>'02 02 Pol'!B459</f>
        <v>781</v>
      </c>
      <c r="B23" s="60" t="str">
        <f>'02 02 Pol'!C459</f>
        <v>Obklady keramické</v>
      </c>
      <c r="D23" s="188"/>
      <c r="E23" s="260">
        <f>'02 02 Pol'!BA475</f>
        <v>0</v>
      </c>
      <c r="F23" s="261">
        <f>'02 02 Pol'!BB475</f>
        <v>0</v>
      </c>
      <c r="G23" s="261">
        <f>'02 02 Pol'!BC475</f>
        <v>0</v>
      </c>
      <c r="H23" s="261">
        <f>'02 02 Pol'!BD475</f>
        <v>0</v>
      </c>
      <c r="I23" s="262">
        <f>'02 02 Pol'!BE475</f>
        <v>0</v>
      </c>
    </row>
    <row r="24" spans="1:9" s="111" customFormat="1" ht="12.75">
      <c r="A24" s="259" t="str">
        <f>'02 02 Pol'!B476</f>
        <v>782</v>
      </c>
      <c r="B24" s="60" t="str">
        <f>'02 02 Pol'!C476</f>
        <v>Konstrukce z přírodního kamene</v>
      </c>
      <c r="D24" s="188"/>
      <c r="E24" s="260">
        <f>'02 02 Pol'!BA493</f>
        <v>0</v>
      </c>
      <c r="F24" s="261">
        <f>'02 02 Pol'!BB493</f>
        <v>0</v>
      </c>
      <c r="G24" s="261">
        <f>'02 02 Pol'!BC493</f>
        <v>0</v>
      </c>
      <c r="H24" s="261">
        <f>'02 02 Pol'!BD493</f>
        <v>0</v>
      </c>
      <c r="I24" s="262">
        <f>'02 02 Pol'!BE493</f>
        <v>0</v>
      </c>
    </row>
    <row r="25" spans="1:9" s="111" customFormat="1" ht="12.75">
      <c r="A25" s="259" t="str">
        <f>'02 02 Pol'!B494</f>
        <v>783</v>
      </c>
      <c r="B25" s="60" t="str">
        <f>'02 02 Pol'!C494</f>
        <v>Nátěry</v>
      </c>
      <c r="D25" s="188"/>
      <c r="E25" s="260">
        <f>'02 02 Pol'!BA501</f>
        <v>0</v>
      </c>
      <c r="F25" s="261">
        <f>'02 02 Pol'!BB501</f>
        <v>0</v>
      </c>
      <c r="G25" s="261">
        <f>'02 02 Pol'!BC501</f>
        <v>0</v>
      </c>
      <c r="H25" s="261">
        <f>'02 02 Pol'!BD501</f>
        <v>0</v>
      </c>
      <c r="I25" s="262">
        <f>'02 02 Pol'!BE501</f>
        <v>0</v>
      </c>
    </row>
    <row r="26" spans="1:9" s="111" customFormat="1" ht="12.75">
      <c r="A26" s="259" t="str">
        <f>'02 02 Pol'!B502</f>
        <v>784</v>
      </c>
      <c r="B26" s="60" t="str">
        <f>'02 02 Pol'!C502</f>
        <v>Malby</v>
      </c>
      <c r="D26" s="188"/>
      <c r="E26" s="260">
        <f>'02 02 Pol'!BA509</f>
        <v>0</v>
      </c>
      <c r="F26" s="261">
        <f>'02 02 Pol'!BB509</f>
        <v>0</v>
      </c>
      <c r="G26" s="261">
        <f>'02 02 Pol'!BC509</f>
        <v>0</v>
      </c>
      <c r="H26" s="261">
        <f>'02 02 Pol'!BD509</f>
        <v>0</v>
      </c>
      <c r="I26" s="262">
        <f>'02 02 Pol'!BE509</f>
        <v>0</v>
      </c>
    </row>
    <row r="27" spans="1:9" s="111" customFormat="1" ht="12.75">
      <c r="A27" s="259" t="str">
        <f>'02 02 Pol'!B510</f>
        <v>787</v>
      </c>
      <c r="B27" s="60" t="str">
        <f>'02 02 Pol'!C510</f>
        <v>Skleněné obklady</v>
      </c>
      <c r="D27" s="188"/>
      <c r="E27" s="260">
        <f>'02 02 Pol'!BA523</f>
        <v>0</v>
      </c>
      <c r="F27" s="261">
        <f>'02 02 Pol'!BB523</f>
        <v>0</v>
      </c>
      <c r="G27" s="261">
        <f>'02 02 Pol'!BC523</f>
        <v>0</v>
      </c>
      <c r="H27" s="261">
        <f>'02 02 Pol'!BD523</f>
        <v>0</v>
      </c>
      <c r="I27" s="262">
        <f>'02 02 Pol'!BE523</f>
        <v>0</v>
      </c>
    </row>
    <row r="28" spans="1:9" s="111" customFormat="1" ht="12.75">
      <c r="A28" s="259" t="str">
        <f>'02 02 Pol'!B524</f>
        <v>799</v>
      </c>
      <c r="B28" s="60" t="str">
        <f>'02 02 Pol'!C524</f>
        <v>Ostatní</v>
      </c>
      <c r="D28" s="188"/>
      <c r="E28" s="260">
        <f>'02 02 Pol'!BA653</f>
        <v>0</v>
      </c>
      <c r="F28" s="261">
        <f>'02 02 Pol'!BB653</f>
        <v>0</v>
      </c>
      <c r="G28" s="261">
        <f>'02 02 Pol'!BC653</f>
        <v>0</v>
      </c>
      <c r="H28" s="261">
        <f>'02 02 Pol'!BD653</f>
        <v>0</v>
      </c>
      <c r="I28" s="262">
        <f>'02 02 Pol'!BE653</f>
        <v>0</v>
      </c>
    </row>
    <row r="29" spans="1:9" s="111" customFormat="1" ht="13.5" thickBot="1">
      <c r="A29" s="259" t="str">
        <f>'02 02 Pol'!B654</f>
        <v>M33</v>
      </c>
      <c r="B29" s="60" t="str">
        <f>'02 02 Pol'!C654</f>
        <v>Montáže dopravních zařízení a vah-výtahy</v>
      </c>
      <c r="D29" s="188"/>
      <c r="E29" s="260">
        <f>'02 02 Pol'!BA672</f>
        <v>0</v>
      </c>
      <c r="F29" s="261">
        <f>'02 02 Pol'!BB672</f>
        <v>0</v>
      </c>
      <c r="G29" s="261">
        <f>'02 02 Pol'!BC672</f>
        <v>0</v>
      </c>
      <c r="H29" s="261">
        <f>'02 02 Pol'!BD672</f>
        <v>0</v>
      </c>
      <c r="I29" s="262">
        <f>'02 02 Pol'!BE672</f>
        <v>0</v>
      </c>
    </row>
    <row r="30" spans="1:9" s="14" customFormat="1" ht="13.5" thickBot="1">
      <c r="A30" s="189"/>
      <c r="B30" s="190" t="s">
        <v>1956</v>
      </c>
      <c r="C30" s="190"/>
      <c r="D30" s="191"/>
      <c r="E30" s="192">
        <f>SUM(E7:E29)</f>
        <v>0</v>
      </c>
      <c r="F30" s="193">
        <f>SUM(F7:F29)</f>
        <v>0</v>
      </c>
      <c r="G30" s="193">
        <f>SUM(G7:G29)</f>
        <v>0</v>
      </c>
      <c r="H30" s="193">
        <f>SUM(H7:H29)</f>
        <v>0</v>
      </c>
      <c r="I30" s="194">
        <f>SUM(I7:I29)</f>
        <v>0</v>
      </c>
    </row>
    <row r="31" spans="1:9" ht="12.75">
      <c r="A31" s="111"/>
      <c r="B31" s="111"/>
      <c r="C31" s="111"/>
      <c r="D31" s="111"/>
      <c r="E31" s="111"/>
      <c r="F31" s="111"/>
      <c r="G31" s="111"/>
      <c r="H31" s="111"/>
      <c r="I31" s="111"/>
    </row>
    <row r="32" spans="1:57" s="268" customFormat="1" ht="19.5" customHeight="1">
      <c r="A32" s="282"/>
      <c r="B32" s="282"/>
      <c r="C32" s="282"/>
      <c r="D32" s="282"/>
      <c r="E32" s="282"/>
      <c r="F32" s="282"/>
      <c r="G32" s="283"/>
      <c r="H32" s="282"/>
      <c r="I32" s="282"/>
      <c r="BA32" s="284"/>
      <c r="BB32" s="284"/>
      <c r="BC32" s="284"/>
      <c r="BD32" s="284"/>
      <c r="BE32" s="284"/>
    </row>
    <row r="33" s="268" customFormat="1" ht="12.75"/>
    <row r="34" spans="1:9" s="268" customFormat="1" ht="12.75">
      <c r="A34" s="285"/>
      <c r="B34" s="285"/>
      <c r="C34" s="285"/>
      <c r="E34" s="286"/>
      <c r="F34" s="286"/>
      <c r="G34" s="287"/>
      <c r="H34" s="288"/>
      <c r="I34" s="288"/>
    </row>
    <row r="35" spans="5:9" s="268" customFormat="1" ht="12.75">
      <c r="E35" s="289"/>
      <c r="F35" s="290"/>
      <c r="G35" s="289"/>
      <c r="H35" s="291"/>
      <c r="I35" s="289"/>
    </row>
    <row r="36" spans="5:9" s="268" customFormat="1" ht="12.75">
      <c r="E36" s="289"/>
      <c r="F36" s="290"/>
      <c r="G36" s="289"/>
      <c r="H36" s="291"/>
      <c r="I36" s="289"/>
    </row>
    <row r="37" spans="5:9" s="268" customFormat="1" ht="12.75">
      <c r="E37" s="289"/>
      <c r="F37" s="290"/>
      <c r="G37" s="289"/>
      <c r="H37" s="291"/>
      <c r="I37" s="289"/>
    </row>
    <row r="38" spans="5:9" s="268" customFormat="1" ht="12.75">
      <c r="E38" s="289"/>
      <c r="F38" s="290"/>
      <c r="G38" s="289"/>
      <c r="H38" s="291"/>
      <c r="I38" s="289"/>
    </row>
    <row r="39" spans="5:9" s="268" customFormat="1" ht="12.75">
      <c r="E39" s="289"/>
      <c r="F39" s="290"/>
      <c r="G39" s="289"/>
      <c r="H39" s="291"/>
      <c r="I39" s="289"/>
    </row>
    <row r="40" spans="5:9" s="268" customFormat="1" ht="12.75">
      <c r="E40" s="289"/>
      <c r="F40" s="290"/>
      <c r="G40" s="289"/>
      <c r="H40" s="291"/>
      <c r="I40" s="289"/>
    </row>
    <row r="41" spans="5:9" s="268" customFormat="1" ht="12.75">
      <c r="E41" s="289"/>
      <c r="F41" s="290"/>
      <c r="G41" s="289"/>
      <c r="H41" s="291"/>
      <c r="I41" s="289"/>
    </row>
    <row r="42" spans="5:9" s="268" customFormat="1" ht="12.75">
      <c r="E42" s="289"/>
      <c r="F42" s="290"/>
      <c r="G42" s="289"/>
      <c r="H42" s="291"/>
      <c r="I42" s="289"/>
    </row>
    <row r="43" spans="2:9" s="268" customFormat="1" ht="12.75">
      <c r="B43" s="285"/>
      <c r="D43" s="292"/>
      <c r="E43" s="292"/>
      <c r="F43" s="292"/>
      <c r="G43" s="292"/>
      <c r="H43" s="792"/>
      <c r="I43" s="792"/>
    </row>
    <row r="44" s="268" customFormat="1" ht="12.75"/>
    <row r="45" spans="2:9" ht="12.75">
      <c r="B45" s="14"/>
      <c r="F45" s="195"/>
      <c r="G45" s="196"/>
      <c r="H45" s="196"/>
      <c r="I45" s="46"/>
    </row>
    <row r="46" spans="6:9" ht="12.75">
      <c r="F46" s="195"/>
      <c r="G46" s="196"/>
      <c r="H46" s="196"/>
      <c r="I46" s="46"/>
    </row>
    <row r="47" spans="6:9" ht="12.75">
      <c r="F47" s="195"/>
      <c r="G47" s="196"/>
      <c r="H47" s="196"/>
      <c r="I47" s="46"/>
    </row>
    <row r="48" spans="6:9" ht="12.75">
      <c r="F48" s="195"/>
      <c r="G48" s="196"/>
      <c r="H48" s="196"/>
      <c r="I48" s="46"/>
    </row>
    <row r="49" spans="6:9" ht="12.75">
      <c r="F49" s="195"/>
      <c r="G49" s="196"/>
      <c r="H49" s="196"/>
      <c r="I49" s="46"/>
    </row>
    <row r="50" spans="6:9" ht="12.75">
      <c r="F50" s="195"/>
      <c r="G50" s="196"/>
      <c r="H50" s="196"/>
      <c r="I50" s="46"/>
    </row>
    <row r="51" spans="6:9" ht="12.75">
      <c r="F51" s="195"/>
      <c r="G51" s="196"/>
      <c r="H51" s="196"/>
      <c r="I51" s="46"/>
    </row>
    <row r="52" spans="6:9" ht="12.75">
      <c r="F52" s="195"/>
      <c r="G52" s="196"/>
      <c r="H52" s="196"/>
      <c r="I52" s="46"/>
    </row>
    <row r="53" spans="6:9" ht="12.75">
      <c r="F53" s="195"/>
      <c r="G53" s="196"/>
      <c r="H53" s="196"/>
      <c r="I53" s="46"/>
    </row>
    <row r="54" spans="6:9" ht="12.75">
      <c r="F54" s="195"/>
      <c r="G54" s="196"/>
      <c r="H54" s="196"/>
      <c r="I54" s="46"/>
    </row>
    <row r="55" spans="6:9" ht="12.75">
      <c r="F55" s="195"/>
      <c r="G55" s="196"/>
      <c r="H55" s="196"/>
      <c r="I55" s="46"/>
    </row>
    <row r="56" spans="6:9" ht="12.75">
      <c r="F56" s="195"/>
      <c r="G56" s="196"/>
      <c r="H56" s="196"/>
      <c r="I56" s="46"/>
    </row>
    <row r="57" spans="6:9" ht="12.75">
      <c r="F57" s="195"/>
      <c r="G57" s="196"/>
      <c r="H57" s="196"/>
      <c r="I57" s="46"/>
    </row>
    <row r="58" spans="6:9" ht="12.75">
      <c r="F58" s="195"/>
      <c r="G58" s="196"/>
      <c r="H58" s="196"/>
      <c r="I58" s="46"/>
    </row>
    <row r="59" spans="6:9" ht="12.75">
      <c r="F59" s="195"/>
      <c r="G59" s="196"/>
      <c r="H59" s="196"/>
      <c r="I59" s="46"/>
    </row>
    <row r="60" spans="6:9" ht="12.75">
      <c r="F60" s="195"/>
      <c r="G60" s="196"/>
      <c r="H60" s="196"/>
      <c r="I60" s="46"/>
    </row>
    <row r="61" spans="6:9" ht="12.75">
      <c r="F61" s="195"/>
      <c r="G61" s="196"/>
      <c r="H61" s="196"/>
      <c r="I61" s="46"/>
    </row>
    <row r="62" spans="6:9" ht="12.75">
      <c r="F62" s="195"/>
      <c r="G62" s="196"/>
      <c r="H62" s="196"/>
      <c r="I62" s="46"/>
    </row>
    <row r="63" spans="6:9" ht="12.75">
      <c r="F63" s="195"/>
      <c r="G63" s="196"/>
      <c r="H63" s="196"/>
      <c r="I63" s="46"/>
    </row>
    <row r="64" spans="6:9" ht="12.75">
      <c r="F64" s="195"/>
      <c r="G64" s="196"/>
      <c r="H64" s="196"/>
      <c r="I64" s="46"/>
    </row>
    <row r="65" spans="6:9" ht="12.75">
      <c r="F65" s="195"/>
      <c r="G65" s="196"/>
      <c r="H65" s="196"/>
      <c r="I65" s="46"/>
    </row>
    <row r="66" spans="6:9" ht="12.75">
      <c r="F66" s="195"/>
      <c r="G66" s="196"/>
      <c r="H66" s="196"/>
      <c r="I66" s="46"/>
    </row>
    <row r="67" spans="6:9" ht="12.75">
      <c r="F67" s="195"/>
      <c r="G67" s="196"/>
      <c r="H67" s="196"/>
      <c r="I67" s="46"/>
    </row>
    <row r="68" spans="6:9" ht="12.75">
      <c r="F68" s="195"/>
      <c r="G68" s="196"/>
      <c r="H68" s="196"/>
      <c r="I68" s="46"/>
    </row>
    <row r="69" spans="6:9" ht="12.75">
      <c r="F69" s="195"/>
      <c r="G69" s="196"/>
      <c r="H69" s="196"/>
      <c r="I69" s="46"/>
    </row>
    <row r="70" spans="6:9" ht="12.75">
      <c r="F70" s="195"/>
      <c r="G70" s="196"/>
      <c r="H70" s="196"/>
      <c r="I70" s="46"/>
    </row>
    <row r="71" spans="6:9" ht="12.75">
      <c r="F71" s="195"/>
      <c r="G71" s="196"/>
      <c r="H71" s="196"/>
      <c r="I71" s="46"/>
    </row>
    <row r="72" spans="6:9" ht="12.75">
      <c r="F72" s="195"/>
      <c r="G72" s="196"/>
      <c r="H72" s="196"/>
      <c r="I72" s="46"/>
    </row>
    <row r="73" spans="6:9" ht="12.75">
      <c r="F73" s="195"/>
      <c r="G73" s="196"/>
      <c r="H73" s="196"/>
      <c r="I73" s="46"/>
    </row>
    <row r="74" spans="6:9" ht="12.75">
      <c r="F74" s="195"/>
      <c r="G74" s="196"/>
      <c r="H74" s="196"/>
      <c r="I74" s="46"/>
    </row>
    <row r="75" spans="6:9" ht="12.75">
      <c r="F75" s="195"/>
      <c r="G75" s="196"/>
      <c r="H75" s="196"/>
      <c r="I75" s="46"/>
    </row>
    <row r="76" spans="6:9" ht="12.75">
      <c r="F76" s="195"/>
      <c r="G76" s="196"/>
      <c r="H76" s="196"/>
      <c r="I76" s="46"/>
    </row>
    <row r="77" spans="6:9" ht="12.75">
      <c r="F77" s="195"/>
      <c r="G77" s="196"/>
      <c r="H77" s="196"/>
      <c r="I77" s="46"/>
    </row>
    <row r="78" spans="6:9" ht="12.75">
      <c r="F78" s="195"/>
      <c r="G78" s="196"/>
      <c r="H78" s="196"/>
      <c r="I78" s="46"/>
    </row>
    <row r="79" spans="6:9" ht="12.75">
      <c r="F79" s="195"/>
      <c r="G79" s="196"/>
      <c r="H79" s="196"/>
      <c r="I79" s="46"/>
    </row>
    <row r="80" spans="6:9" ht="12.75">
      <c r="F80" s="195"/>
      <c r="G80" s="196"/>
      <c r="H80" s="196"/>
      <c r="I80" s="46"/>
    </row>
    <row r="81" spans="6:9" ht="12.75">
      <c r="F81" s="195"/>
      <c r="G81" s="196"/>
      <c r="H81" s="196"/>
      <c r="I81" s="46"/>
    </row>
    <row r="82" spans="6:9" ht="12.75">
      <c r="F82" s="195"/>
      <c r="G82" s="196"/>
      <c r="H82" s="196"/>
      <c r="I82" s="46"/>
    </row>
    <row r="83" spans="6:9" ht="12.75">
      <c r="F83" s="195"/>
      <c r="G83" s="196"/>
      <c r="H83" s="196"/>
      <c r="I83" s="46"/>
    </row>
    <row r="84" spans="6:9" ht="12.75">
      <c r="F84" s="195"/>
      <c r="G84" s="196"/>
      <c r="H84" s="196"/>
      <c r="I84" s="46"/>
    </row>
    <row r="85" spans="6:9" ht="12.75">
      <c r="F85" s="195"/>
      <c r="G85" s="196"/>
      <c r="H85" s="196"/>
      <c r="I85" s="46"/>
    </row>
    <row r="86" spans="6:9" ht="12.75">
      <c r="F86" s="195"/>
      <c r="G86" s="196"/>
      <c r="H86" s="196"/>
      <c r="I86" s="46"/>
    </row>
    <row r="87" spans="6:9" ht="12.75">
      <c r="F87" s="195"/>
      <c r="G87" s="196"/>
      <c r="H87" s="196"/>
      <c r="I87" s="46"/>
    </row>
    <row r="88" spans="6:9" ht="12.75">
      <c r="F88" s="195"/>
      <c r="G88" s="196"/>
      <c r="H88" s="196"/>
      <c r="I88" s="46"/>
    </row>
    <row r="89" spans="6:9" ht="12.75">
      <c r="F89" s="195"/>
      <c r="G89" s="196"/>
      <c r="H89" s="196"/>
      <c r="I89" s="46"/>
    </row>
    <row r="90" spans="6:9" ht="12.75">
      <c r="F90" s="195"/>
      <c r="G90" s="196"/>
      <c r="H90" s="196"/>
      <c r="I90" s="46"/>
    </row>
    <row r="91" spans="6:9" ht="12.75">
      <c r="F91" s="195"/>
      <c r="G91" s="196"/>
      <c r="H91" s="196"/>
      <c r="I91" s="46"/>
    </row>
    <row r="92" spans="6:9" ht="12.75">
      <c r="F92" s="195"/>
      <c r="G92" s="196"/>
      <c r="H92" s="196"/>
      <c r="I92" s="46"/>
    </row>
    <row r="93" spans="6:9" ht="12.75">
      <c r="F93" s="195"/>
      <c r="G93" s="196"/>
      <c r="H93" s="196"/>
      <c r="I93" s="46"/>
    </row>
    <row r="94" spans="6:9" ht="12.75">
      <c r="F94" s="195"/>
      <c r="G94" s="196"/>
      <c r="H94" s="196"/>
      <c r="I94" s="46"/>
    </row>
  </sheetData>
  <sheetProtection/>
  <mergeCells count="4">
    <mergeCell ref="H43:I4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PC</cp:lastModifiedBy>
  <dcterms:created xsi:type="dcterms:W3CDTF">2016-04-27T11:40:53Z</dcterms:created>
  <dcterms:modified xsi:type="dcterms:W3CDTF">2016-05-17T11:14:53Z</dcterms:modified>
  <cp:category/>
  <cp:version/>
  <cp:contentType/>
  <cp:contentStatus/>
</cp:coreProperties>
</file>