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915" windowHeight="640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list'!$F$4</definedName>
    <definedName name="MJ">'Krycí list'!$G$4</definedName>
    <definedName name="Mont">Rekapitulace!$H$16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Položky!$A$1:$K$132</definedName>
    <definedName name="_xlnm.Print_Area" localSheetId="1">Rekapitulace!$A$1:$I$23</definedName>
    <definedName name="PocetMJ">'Krycí list'!$G$7</definedName>
    <definedName name="Poznamka">'Krycí list'!$B$37</definedName>
    <definedName name="Projektant">'Krycí list'!$C$7</definedName>
    <definedName name="PSV">Rekapitulace!$F$16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4" i="1" l="1"/>
  <c r="BG131" i="3"/>
  <c r="BF131" i="3"/>
  <c r="BE131" i="3"/>
  <c r="BC131" i="3"/>
  <c r="K131" i="3"/>
  <c r="I131" i="3"/>
  <c r="G131" i="3"/>
  <c r="BD131" i="3" s="1"/>
  <c r="BG130" i="3"/>
  <c r="BF130" i="3"/>
  <c r="BE130" i="3"/>
  <c r="BC130" i="3"/>
  <c r="K130" i="3"/>
  <c r="I130" i="3"/>
  <c r="G130" i="3"/>
  <c r="BD130" i="3" s="1"/>
  <c r="BG129" i="3"/>
  <c r="BF129" i="3"/>
  <c r="BE129" i="3"/>
  <c r="BC129" i="3"/>
  <c r="K129" i="3"/>
  <c r="I129" i="3"/>
  <c r="G129" i="3"/>
  <c r="BD129" i="3" s="1"/>
  <c r="BD132" i="3" s="1"/>
  <c r="F15" i="2" s="1"/>
  <c r="B15" i="2"/>
  <c r="A15" i="2"/>
  <c r="BG132" i="3"/>
  <c r="I15" i="2" s="1"/>
  <c r="BF132" i="3"/>
  <c r="H15" i="2" s="1"/>
  <c r="BE132" i="3"/>
  <c r="G15" i="2" s="1"/>
  <c r="BC132" i="3"/>
  <c r="E15" i="2" s="1"/>
  <c r="K132" i="3"/>
  <c r="I132" i="3"/>
  <c r="G132" i="3"/>
  <c r="C132" i="3"/>
  <c r="BG126" i="3"/>
  <c r="BF126" i="3"/>
  <c r="BE126" i="3"/>
  <c r="BC126" i="3"/>
  <c r="BC127" i="3" s="1"/>
  <c r="E14" i="2" s="1"/>
  <c r="K126" i="3"/>
  <c r="I126" i="3"/>
  <c r="G126" i="3"/>
  <c r="BD126" i="3" s="1"/>
  <c r="BG125" i="3"/>
  <c r="BG127" i="3" s="1"/>
  <c r="I14" i="2" s="1"/>
  <c r="BF125" i="3"/>
  <c r="BE125" i="3"/>
  <c r="BC125" i="3"/>
  <c r="K125" i="3"/>
  <c r="K127" i="3" s="1"/>
  <c r="I125" i="3"/>
  <c r="G125" i="3"/>
  <c r="G127" i="3" s="1"/>
  <c r="B14" i="2"/>
  <c r="A14" i="2"/>
  <c r="BE127" i="3"/>
  <c r="G14" i="2" s="1"/>
  <c r="I127" i="3"/>
  <c r="C127" i="3"/>
  <c r="BG122" i="3"/>
  <c r="BF122" i="3"/>
  <c r="BE122" i="3"/>
  <c r="BC122" i="3"/>
  <c r="K122" i="3"/>
  <c r="I122" i="3"/>
  <c r="G122" i="3"/>
  <c r="BD122" i="3" s="1"/>
  <c r="BG121" i="3"/>
  <c r="BF121" i="3"/>
  <c r="BE121" i="3"/>
  <c r="BC121" i="3"/>
  <c r="K121" i="3"/>
  <c r="I121" i="3"/>
  <c r="G121" i="3"/>
  <c r="BD121" i="3" s="1"/>
  <c r="BG120" i="3"/>
  <c r="BF120" i="3"/>
  <c r="BE120" i="3"/>
  <c r="BC120" i="3"/>
  <c r="K120" i="3"/>
  <c r="I120" i="3"/>
  <c r="G120" i="3"/>
  <c r="BD120" i="3" s="1"/>
  <c r="BG119" i="3"/>
  <c r="BF119" i="3"/>
  <c r="BE119" i="3"/>
  <c r="BC119" i="3"/>
  <c r="K119" i="3"/>
  <c r="I119" i="3"/>
  <c r="G119" i="3"/>
  <c r="BD119" i="3" s="1"/>
  <c r="BG118" i="3"/>
  <c r="BF118" i="3"/>
  <c r="BE118" i="3"/>
  <c r="BC118" i="3"/>
  <c r="K118" i="3"/>
  <c r="I118" i="3"/>
  <c r="G118" i="3"/>
  <c r="BD118" i="3" s="1"/>
  <c r="BG117" i="3"/>
  <c r="BF117" i="3"/>
  <c r="BE117" i="3"/>
  <c r="BC117" i="3"/>
  <c r="K117" i="3"/>
  <c r="I117" i="3"/>
  <c r="G117" i="3"/>
  <c r="BD117" i="3" s="1"/>
  <c r="BG116" i="3"/>
  <c r="BF116" i="3"/>
  <c r="BE116" i="3"/>
  <c r="BC116" i="3"/>
  <c r="K116" i="3"/>
  <c r="I116" i="3"/>
  <c r="G116" i="3"/>
  <c r="BD116" i="3" s="1"/>
  <c r="BG115" i="3"/>
  <c r="BF115" i="3"/>
  <c r="BE115" i="3"/>
  <c r="BC115" i="3"/>
  <c r="K115" i="3"/>
  <c r="I115" i="3"/>
  <c r="G115" i="3"/>
  <c r="BD115" i="3" s="1"/>
  <c r="BG114" i="3"/>
  <c r="BF114" i="3"/>
  <c r="BE114" i="3"/>
  <c r="BC114" i="3"/>
  <c r="K114" i="3"/>
  <c r="I114" i="3"/>
  <c r="G114" i="3"/>
  <c r="BD114" i="3" s="1"/>
  <c r="BG113" i="3"/>
  <c r="BF113" i="3"/>
  <c r="BE113" i="3"/>
  <c r="BC113" i="3"/>
  <c r="K113" i="3"/>
  <c r="I113" i="3"/>
  <c r="G113" i="3"/>
  <c r="BD113" i="3" s="1"/>
  <c r="BG112" i="3"/>
  <c r="BF112" i="3"/>
  <c r="BE112" i="3"/>
  <c r="BC112" i="3"/>
  <c r="K112" i="3"/>
  <c r="I112" i="3"/>
  <c r="G112" i="3"/>
  <c r="BD112" i="3" s="1"/>
  <c r="BG111" i="3"/>
  <c r="BF111" i="3"/>
  <c r="BE111" i="3"/>
  <c r="BC111" i="3"/>
  <c r="K111" i="3"/>
  <c r="I111" i="3"/>
  <c r="G111" i="3"/>
  <c r="BD111" i="3" s="1"/>
  <c r="BG110" i="3"/>
  <c r="BF110" i="3"/>
  <c r="BE110" i="3"/>
  <c r="BC110" i="3"/>
  <c r="K110" i="3"/>
  <c r="I110" i="3"/>
  <c r="G110" i="3"/>
  <c r="BD110" i="3" s="1"/>
  <c r="BG109" i="3"/>
  <c r="BF109" i="3"/>
  <c r="BE109" i="3"/>
  <c r="BC109" i="3"/>
  <c r="K109" i="3"/>
  <c r="I109" i="3"/>
  <c r="G109" i="3"/>
  <c r="BD109" i="3" s="1"/>
  <c r="BG108" i="3"/>
  <c r="BF108" i="3"/>
  <c r="BE108" i="3"/>
  <c r="BC108" i="3"/>
  <c r="K108" i="3"/>
  <c r="I108" i="3"/>
  <c r="G108" i="3"/>
  <c r="BD108" i="3" s="1"/>
  <c r="BG107" i="3"/>
  <c r="BF107" i="3"/>
  <c r="BE107" i="3"/>
  <c r="BC107" i="3"/>
  <c r="K107" i="3"/>
  <c r="I107" i="3"/>
  <c r="G107" i="3"/>
  <c r="BD107" i="3" s="1"/>
  <c r="BG106" i="3"/>
  <c r="BF106" i="3"/>
  <c r="BE106" i="3"/>
  <c r="BC106" i="3"/>
  <c r="K106" i="3"/>
  <c r="I106" i="3"/>
  <c r="G106" i="3"/>
  <c r="BD106" i="3" s="1"/>
  <c r="BG105" i="3"/>
  <c r="BF105" i="3"/>
  <c r="BE105" i="3"/>
  <c r="BC105" i="3"/>
  <c r="K105" i="3"/>
  <c r="I105" i="3"/>
  <c r="G105" i="3"/>
  <c r="BD105" i="3" s="1"/>
  <c r="BG104" i="3"/>
  <c r="BF104" i="3"/>
  <c r="BE104" i="3"/>
  <c r="BC104" i="3"/>
  <c r="K104" i="3"/>
  <c r="I104" i="3"/>
  <c r="G104" i="3"/>
  <c r="BD104" i="3" s="1"/>
  <c r="BG103" i="3"/>
  <c r="BF103" i="3"/>
  <c r="BE103" i="3"/>
  <c r="BC103" i="3"/>
  <c r="K103" i="3"/>
  <c r="I103" i="3"/>
  <c r="G103" i="3"/>
  <c r="BD103" i="3" s="1"/>
  <c r="BG102" i="3"/>
  <c r="BF102" i="3"/>
  <c r="BE102" i="3"/>
  <c r="BC102" i="3"/>
  <c r="K102" i="3"/>
  <c r="I102" i="3"/>
  <c r="G102" i="3"/>
  <c r="BD102" i="3" s="1"/>
  <c r="BG101" i="3"/>
  <c r="BF101" i="3"/>
  <c r="BE101" i="3"/>
  <c r="BC101" i="3"/>
  <c r="K101" i="3"/>
  <c r="I101" i="3"/>
  <c r="G101" i="3"/>
  <c r="BD101" i="3" s="1"/>
  <c r="BG100" i="3"/>
  <c r="BF100" i="3"/>
  <c r="BE100" i="3"/>
  <c r="BC100" i="3"/>
  <c r="K100" i="3"/>
  <c r="K123" i="3" s="1"/>
  <c r="I100" i="3"/>
  <c r="G100" i="3"/>
  <c r="G123" i="3" s="1"/>
  <c r="B13" i="2"/>
  <c r="A13" i="2"/>
  <c r="BG123" i="3"/>
  <c r="I13" i="2" s="1"/>
  <c r="BE123" i="3"/>
  <c r="G13" i="2" s="1"/>
  <c r="BC123" i="3"/>
  <c r="E13" i="2" s="1"/>
  <c r="I123" i="3"/>
  <c r="C123" i="3"/>
  <c r="BG97" i="3"/>
  <c r="BF97" i="3"/>
  <c r="BE97" i="3"/>
  <c r="BC97" i="3"/>
  <c r="K97" i="3"/>
  <c r="I97" i="3"/>
  <c r="G97" i="3"/>
  <c r="BD97" i="3" s="1"/>
  <c r="BG96" i="3"/>
  <c r="BF96" i="3"/>
  <c r="BE96" i="3"/>
  <c r="BC96" i="3"/>
  <c r="K96" i="3"/>
  <c r="I96" i="3"/>
  <c r="G96" i="3"/>
  <c r="BD96" i="3" s="1"/>
  <c r="BG95" i="3"/>
  <c r="BF95" i="3"/>
  <c r="BE95" i="3"/>
  <c r="BC95" i="3"/>
  <c r="K95" i="3"/>
  <c r="I95" i="3"/>
  <c r="G95" i="3"/>
  <c r="BD95" i="3" s="1"/>
  <c r="BG94" i="3"/>
  <c r="BF94" i="3"/>
  <c r="BE94" i="3"/>
  <c r="BC94" i="3"/>
  <c r="K94" i="3"/>
  <c r="I94" i="3"/>
  <c r="G94" i="3"/>
  <c r="BD94" i="3" s="1"/>
  <c r="BG93" i="3"/>
  <c r="BF93" i="3"/>
  <c r="BE93" i="3"/>
  <c r="BC93" i="3"/>
  <c r="K93" i="3"/>
  <c r="I93" i="3"/>
  <c r="G93" i="3"/>
  <c r="BD93" i="3" s="1"/>
  <c r="BG92" i="3"/>
  <c r="BF92" i="3"/>
  <c r="BE92" i="3"/>
  <c r="BC92" i="3"/>
  <c r="K92" i="3"/>
  <c r="I92" i="3"/>
  <c r="G92" i="3"/>
  <c r="BD92" i="3" s="1"/>
  <c r="BG91" i="3"/>
  <c r="BF91" i="3"/>
  <c r="BE91" i="3"/>
  <c r="BC91" i="3"/>
  <c r="K91" i="3"/>
  <c r="I91" i="3"/>
  <c r="G91" i="3"/>
  <c r="BD91" i="3" s="1"/>
  <c r="BG90" i="3"/>
  <c r="BF90" i="3"/>
  <c r="BE90" i="3"/>
  <c r="BC90" i="3"/>
  <c r="K90" i="3"/>
  <c r="I90" i="3"/>
  <c r="G90" i="3"/>
  <c r="BD90" i="3" s="1"/>
  <c r="BG89" i="3"/>
  <c r="BF89" i="3"/>
  <c r="BE89" i="3"/>
  <c r="BC89" i="3"/>
  <c r="K89" i="3"/>
  <c r="I89" i="3"/>
  <c r="G89" i="3"/>
  <c r="BD89" i="3" s="1"/>
  <c r="BG88" i="3"/>
  <c r="BF88" i="3"/>
  <c r="BE88" i="3"/>
  <c r="BC88" i="3"/>
  <c r="K88" i="3"/>
  <c r="I88" i="3"/>
  <c r="G88" i="3"/>
  <c r="BD88" i="3" s="1"/>
  <c r="BG87" i="3"/>
  <c r="BF87" i="3"/>
  <c r="BE87" i="3"/>
  <c r="BC87" i="3"/>
  <c r="K87" i="3"/>
  <c r="I87" i="3"/>
  <c r="G87" i="3"/>
  <c r="BD87" i="3" s="1"/>
  <c r="BG86" i="3"/>
  <c r="BF86" i="3"/>
  <c r="BF98" i="3" s="1"/>
  <c r="H12" i="2" s="1"/>
  <c r="BE86" i="3"/>
  <c r="BC86" i="3"/>
  <c r="K86" i="3"/>
  <c r="K98" i="3" s="1"/>
  <c r="I86" i="3"/>
  <c r="G86" i="3"/>
  <c r="G98" i="3" s="1"/>
  <c r="B12" i="2"/>
  <c r="A12" i="2"/>
  <c r="BG98" i="3"/>
  <c r="I12" i="2" s="1"/>
  <c r="BE98" i="3"/>
  <c r="G12" i="2" s="1"/>
  <c r="BC98" i="3"/>
  <c r="E12" i="2" s="1"/>
  <c r="I98" i="3"/>
  <c r="C98" i="3"/>
  <c r="BG83" i="3"/>
  <c r="BF83" i="3"/>
  <c r="BE83" i="3"/>
  <c r="BC83" i="3"/>
  <c r="K83" i="3"/>
  <c r="I83" i="3"/>
  <c r="G83" i="3"/>
  <c r="BD83" i="3" s="1"/>
  <c r="BG82" i="3"/>
  <c r="BF82" i="3"/>
  <c r="BE82" i="3"/>
  <c r="BC82" i="3"/>
  <c r="K82" i="3"/>
  <c r="I82" i="3"/>
  <c r="G82" i="3"/>
  <c r="BD82" i="3" s="1"/>
  <c r="BG81" i="3"/>
  <c r="BF81" i="3"/>
  <c r="BE81" i="3"/>
  <c r="BC81" i="3"/>
  <c r="K81" i="3"/>
  <c r="I81" i="3"/>
  <c r="G81" i="3"/>
  <c r="BD81" i="3" s="1"/>
  <c r="BG80" i="3"/>
  <c r="BF80" i="3"/>
  <c r="BE80" i="3"/>
  <c r="BC80" i="3"/>
  <c r="K80" i="3"/>
  <c r="I80" i="3"/>
  <c r="G80" i="3"/>
  <c r="BD80" i="3" s="1"/>
  <c r="BG79" i="3"/>
  <c r="BF79" i="3"/>
  <c r="BE79" i="3"/>
  <c r="BC79" i="3"/>
  <c r="K79" i="3"/>
  <c r="I79" i="3"/>
  <c r="G79" i="3"/>
  <c r="BD79" i="3" s="1"/>
  <c r="BG78" i="3"/>
  <c r="BF78" i="3"/>
  <c r="BE78" i="3"/>
  <c r="BC78" i="3"/>
  <c r="K78" i="3"/>
  <c r="I78" i="3"/>
  <c r="G78" i="3"/>
  <c r="BD78" i="3" s="1"/>
  <c r="BG77" i="3"/>
  <c r="BF77" i="3"/>
  <c r="BE77" i="3"/>
  <c r="BC77" i="3"/>
  <c r="K77" i="3"/>
  <c r="I77" i="3"/>
  <c r="G77" i="3"/>
  <c r="BD77" i="3" s="1"/>
  <c r="BG76" i="3"/>
  <c r="BF76" i="3"/>
  <c r="BE76" i="3"/>
  <c r="BC76" i="3"/>
  <c r="K76" i="3"/>
  <c r="I76" i="3"/>
  <c r="G76" i="3"/>
  <c r="BD76" i="3" s="1"/>
  <c r="BG75" i="3"/>
  <c r="BF75" i="3"/>
  <c r="BE75" i="3"/>
  <c r="BC75" i="3"/>
  <c r="K75" i="3"/>
  <c r="I75" i="3"/>
  <c r="G75" i="3"/>
  <c r="BD75" i="3" s="1"/>
  <c r="BG74" i="3"/>
  <c r="BF74" i="3"/>
  <c r="BE74" i="3"/>
  <c r="BC74" i="3"/>
  <c r="K74" i="3"/>
  <c r="I74" i="3"/>
  <c r="G74" i="3"/>
  <c r="BD74" i="3" s="1"/>
  <c r="BG73" i="3"/>
  <c r="BF73" i="3"/>
  <c r="BE73" i="3"/>
  <c r="BC73" i="3"/>
  <c r="K73" i="3"/>
  <c r="I73" i="3"/>
  <c r="G73" i="3"/>
  <c r="BD73" i="3" s="1"/>
  <c r="BG72" i="3"/>
  <c r="BF72" i="3"/>
  <c r="BE72" i="3"/>
  <c r="BC72" i="3"/>
  <c r="K72" i="3"/>
  <c r="I72" i="3"/>
  <c r="G72" i="3"/>
  <c r="BD72" i="3" s="1"/>
  <c r="BG71" i="3"/>
  <c r="BF71" i="3"/>
  <c r="BE71" i="3"/>
  <c r="BC71" i="3"/>
  <c r="K71" i="3"/>
  <c r="I71" i="3"/>
  <c r="G71" i="3"/>
  <c r="BD71" i="3" s="1"/>
  <c r="BG70" i="3"/>
  <c r="BF70" i="3"/>
  <c r="BE70" i="3"/>
  <c r="BC70" i="3"/>
  <c r="K70" i="3"/>
  <c r="I70" i="3"/>
  <c r="G70" i="3"/>
  <c r="BD70" i="3" s="1"/>
  <c r="BG69" i="3"/>
  <c r="BF69" i="3"/>
  <c r="BE69" i="3"/>
  <c r="BC69" i="3"/>
  <c r="K69" i="3"/>
  <c r="I69" i="3"/>
  <c r="G69" i="3"/>
  <c r="BD69" i="3" s="1"/>
  <c r="BG68" i="3"/>
  <c r="BF68" i="3"/>
  <c r="BE68" i="3"/>
  <c r="BC68" i="3"/>
  <c r="K68" i="3"/>
  <c r="I68" i="3"/>
  <c r="G68" i="3"/>
  <c r="BD68" i="3" s="1"/>
  <c r="BG67" i="3"/>
  <c r="BF67" i="3"/>
  <c r="BE67" i="3"/>
  <c r="BC67" i="3"/>
  <c r="K67" i="3"/>
  <c r="I67" i="3"/>
  <c r="G67" i="3"/>
  <c r="BD67" i="3" s="1"/>
  <c r="BG66" i="3"/>
  <c r="BF66" i="3"/>
  <c r="BE66" i="3"/>
  <c r="BC66" i="3"/>
  <c r="K66" i="3"/>
  <c r="I66" i="3"/>
  <c r="G66" i="3"/>
  <c r="BD66" i="3" s="1"/>
  <c r="BG65" i="3"/>
  <c r="BF65" i="3"/>
  <c r="BE65" i="3"/>
  <c r="BC65" i="3"/>
  <c r="K65" i="3"/>
  <c r="I65" i="3"/>
  <c r="G65" i="3"/>
  <c r="BD65" i="3" s="1"/>
  <c r="BG64" i="3"/>
  <c r="BF64" i="3"/>
  <c r="BE64" i="3"/>
  <c r="BC64" i="3"/>
  <c r="K64" i="3"/>
  <c r="I64" i="3"/>
  <c r="G64" i="3"/>
  <c r="BD64" i="3" s="1"/>
  <c r="BG63" i="3"/>
  <c r="BF63" i="3"/>
  <c r="BF84" i="3" s="1"/>
  <c r="H11" i="2" s="1"/>
  <c r="BE63" i="3"/>
  <c r="BC63" i="3"/>
  <c r="K63" i="3"/>
  <c r="K84" i="3" s="1"/>
  <c r="I63" i="3"/>
  <c r="G63" i="3"/>
  <c r="B11" i="2"/>
  <c r="A11" i="2"/>
  <c r="BG84" i="3"/>
  <c r="I11" i="2" s="1"/>
  <c r="BC84" i="3"/>
  <c r="E11" i="2" s="1"/>
  <c r="I84" i="3"/>
  <c r="C84" i="3"/>
  <c r="BG60" i="3"/>
  <c r="BF60" i="3"/>
  <c r="BE60" i="3"/>
  <c r="BC60" i="3"/>
  <c r="K60" i="3"/>
  <c r="I60" i="3"/>
  <c r="G60" i="3"/>
  <c r="BD60" i="3" s="1"/>
  <c r="BG59" i="3"/>
  <c r="BF59" i="3"/>
  <c r="BE59" i="3"/>
  <c r="BC59" i="3"/>
  <c r="K59" i="3"/>
  <c r="I59" i="3"/>
  <c r="G59" i="3"/>
  <c r="BD59" i="3" s="1"/>
  <c r="BG58" i="3"/>
  <c r="BF58" i="3"/>
  <c r="BE58" i="3"/>
  <c r="BC58" i="3"/>
  <c r="K58" i="3"/>
  <c r="I58" i="3"/>
  <c r="G58" i="3"/>
  <c r="BD58" i="3" s="1"/>
  <c r="BG57" i="3"/>
  <c r="BF57" i="3"/>
  <c r="BE57" i="3"/>
  <c r="BC57" i="3"/>
  <c r="K57" i="3"/>
  <c r="I57" i="3"/>
  <c r="G57" i="3"/>
  <c r="BD57" i="3" s="1"/>
  <c r="BG56" i="3"/>
  <c r="BF56" i="3"/>
  <c r="BE56" i="3"/>
  <c r="BC56" i="3"/>
  <c r="K56" i="3"/>
  <c r="I56" i="3"/>
  <c r="G56" i="3"/>
  <c r="BD56" i="3" s="1"/>
  <c r="BG55" i="3"/>
  <c r="BF55" i="3"/>
  <c r="BE55" i="3"/>
  <c r="BC55" i="3"/>
  <c r="K55" i="3"/>
  <c r="I55" i="3"/>
  <c r="G55" i="3"/>
  <c r="BD55" i="3" s="1"/>
  <c r="BG54" i="3"/>
  <c r="BF54" i="3"/>
  <c r="BE54" i="3"/>
  <c r="BC54" i="3"/>
  <c r="K54" i="3"/>
  <c r="I54" i="3"/>
  <c r="G54" i="3"/>
  <c r="BD54" i="3" s="1"/>
  <c r="BG53" i="3"/>
  <c r="BF53" i="3"/>
  <c r="BE53" i="3"/>
  <c r="BC53" i="3"/>
  <c r="K53" i="3"/>
  <c r="I53" i="3"/>
  <c r="G53" i="3"/>
  <c r="BD53" i="3" s="1"/>
  <c r="BG52" i="3"/>
  <c r="BF52" i="3"/>
  <c r="BE52" i="3"/>
  <c r="BC52" i="3"/>
  <c r="K52" i="3"/>
  <c r="I52" i="3"/>
  <c r="G52" i="3"/>
  <c r="BD52" i="3" s="1"/>
  <c r="BG51" i="3"/>
  <c r="BF51" i="3"/>
  <c r="BE51" i="3"/>
  <c r="BC51" i="3"/>
  <c r="K51" i="3"/>
  <c r="I51" i="3"/>
  <c r="G51" i="3"/>
  <c r="BD51" i="3" s="1"/>
  <c r="BG50" i="3"/>
  <c r="BF50" i="3"/>
  <c r="BE50" i="3"/>
  <c r="BC50" i="3"/>
  <c r="K50" i="3"/>
  <c r="I50" i="3"/>
  <c r="G50" i="3"/>
  <c r="BD50" i="3" s="1"/>
  <c r="BG49" i="3"/>
  <c r="BF49" i="3"/>
  <c r="BE49" i="3"/>
  <c r="BC49" i="3"/>
  <c r="K49" i="3"/>
  <c r="I49" i="3"/>
  <c r="G49" i="3"/>
  <c r="BD49" i="3" s="1"/>
  <c r="BG48" i="3"/>
  <c r="BF48" i="3"/>
  <c r="BE48" i="3"/>
  <c r="BC48" i="3"/>
  <c r="K48" i="3"/>
  <c r="I48" i="3"/>
  <c r="G48" i="3"/>
  <c r="BD48" i="3" s="1"/>
  <c r="BG47" i="3"/>
  <c r="BF47" i="3"/>
  <c r="BE47" i="3"/>
  <c r="BC47" i="3"/>
  <c r="K47" i="3"/>
  <c r="I47" i="3"/>
  <c r="G47" i="3"/>
  <c r="BD47" i="3" s="1"/>
  <c r="BG46" i="3"/>
  <c r="BF46" i="3"/>
  <c r="BE46" i="3"/>
  <c r="BC46" i="3"/>
  <c r="K46" i="3"/>
  <c r="I46" i="3"/>
  <c r="G46" i="3"/>
  <c r="BD46" i="3" s="1"/>
  <c r="BG45" i="3"/>
  <c r="BF45" i="3"/>
  <c r="BE45" i="3"/>
  <c r="BC45" i="3"/>
  <c r="K45" i="3"/>
  <c r="I45" i="3"/>
  <c r="G45" i="3"/>
  <c r="BD45" i="3" s="1"/>
  <c r="BG44" i="3"/>
  <c r="BF44" i="3"/>
  <c r="BE44" i="3"/>
  <c r="BC44" i="3"/>
  <c r="K44" i="3"/>
  <c r="I44" i="3"/>
  <c r="G44" i="3"/>
  <c r="BD44" i="3" s="1"/>
  <c r="BG43" i="3"/>
  <c r="BF43" i="3"/>
  <c r="BE43" i="3"/>
  <c r="BC43" i="3"/>
  <c r="K43" i="3"/>
  <c r="I43" i="3"/>
  <c r="G43" i="3"/>
  <c r="BD43" i="3" s="1"/>
  <c r="BG42" i="3"/>
  <c r="BF42" i="3"/>
  <c r="BE42" i="3"/>
  <c r="BC42" i="3"/>
  <c r="K42" i="3"/>
  <c r="I42" i="3"/>
  <c r="G42" i="3"/>
  <c r="BD42" i="3" s="1"/>
  <c r="BG41" i="3"/>
  <c r="BG61" i="3" s="1"/>
  <c r="I10" i="2" s="1"/>
  <c r="BF41" i="3"/>
  <c r="BE41" i="3"/>
  <c r="BC41" i="3"/>
  <c r="K41" i="3"/>
  <c r="K61" i="3" s="1"/>
  <c r="I41" i="3"/>
  <c r="G41" i="3"/>
  <c r="BD41" i="3" s="1"/>
  <c r="BD61" i="3" s="1"/>
  <c r="F10" i="2" s="1"/>
  <c r="B10" i="2"/>
  <c r="A10" i="2"/>
  <c r="BE61" i="3"/>
  <c r="G10" i="2" s="1"/>
  <c r="I61" i="3"/>
  <c r="C61" i="3"/>
  <c r="BG38" i="3"/>
  <c r="BF38" i="3"/>
  <c r="BE38" i="3"/>
  <c r="BC38" i="3"/>
  <c r="K38" i="3"/>
  <c r="I38" i="3"/>
  <c r="G38" i="3"/>
  <c r="BD38" i="3" s="1"/>
  <c r="BG37" i="3"/>
  <c r="BF37" i="3"/>
  <c r="BE37" i="3"/>
  <c r="BC37" i="3"/>
  <c r="K37" i="3"/>
  <c r="I37" i="3"/>
  <c r="G37" i="3"/>
  <c r="BD37" i="3" s="1"/>
  <c r="BG36" i="3"/>
  <c r="BF36" i="3"/>
  <c r="BE36" i="3"/>
  <c r="BC36" i="3"/>
  <c r="K36" i="3"/>
  <c r="I36" i="3"/>
  <c r="G36" i="3"/>
  <c r="BD36" i="3" s="1"/>
  <c r="BG35" i="3"/>
  <c r="BF35" i="3"/>
  <c r="BE35" i="3"/>
  <c r="BC35" i="3"/>
  <c r="K35" i="3"/>
  <c r="I35" i="3"/>
  <c r="G35" i="3"/>
  <c r="BD35" i="3" s="1"/>
  <c r="BG34" i="3"/>
  <c r="BF34" i="3"/>
  <c r="BE34" i="3"/>
  <c r="BC34" i="3"/>
  <c r="K34" i="3"/>
  <c r="I34" i="3"/>
  <c r="G34" i="3"/>
  <c r="BD34" i="3" s="1"/>
  <c r="BG33" i="3"/>
  <c r="BF33" i="3"/>
  <c r="BE33" i="3"/>
  <c r="BC33" i="3"/>
  <c r="K33" i="3"/>
  <c r="I33" i="3"/>
  <c r="G33" i="3"/>
  <c r="BD33" i="3" s="1"/>
  <c r="BG32" i="3"/>
  <c r="BF32" i="3"/>
  <c r="BE32" i="3"/>
  <c r="BC32" i="3"/>
  <c r="K32" i="3"/>
  <c r="I32" i="3"/>
  <c r="G32" i="3"/>
  <c r="BD32" i="3" s="1"/>
  <c r="BG31" i="3"/>
  <c r="BF31" i="3"/>
  <c r="BE31" i="3"/>
  <c r="BC31" i="3"/>
  <c r="K31" i="3"/>
  <c r="I31" i="3"/>
  <c r="G31" i="3"/>
  <c r="BD31" i="3" s="1"/>
  <c r="BG30" i="3"/>
  <c r="BF30" i="3"/>
  <c r="BE30" i="3"/>
  <c r="BC30" i="3"/>
  <c r="K30" i="3"/>
  <c r="I30" i="3"/>
  <c r="G30" i="3"/>
  <c r="BD30" i="3" s="1"/>
  <c r="BG29" i="3"/>
  <c r="BF29" i="3"/>
  <c r="BE29" i="3"/>
  <c r="BC29" i="3"/>
  <c r="K29" i="3"/>
  <c r="I29" i="3"/>
  <c r="G29" i="3"/>
  <c r="BD29" i="3" s="1"/>
  <c r="BG28" i="3"/>
  <c r="BF28" i="3"/>
  <c r="BE28" i="3"/>
  <c r="BC28" i="3"/>
  <c r="K28" i="3"/>
  <c r="I28" i="3"/>
  <c r="G28" i="3"/>
  <c r="BD28" i="3" s="1"/>
  <c r="BG27" i="3"/>
  <c r="BF27" i="3"/>
  <c r="BE27" i="3"/>
  <c r="BC27" i="3"/>
  <c r="K27" i="3"/>
  <c r="I27" i="3"/>
  <c r="G27" i="3"/>
  <c r="BD27" i="3" s="1"/>
  <c r="BG26" i="3"/>
  <c r="BF26" i="3"/>
  <c r="BE26" i="3"/>
  <c r="BC26" i="3"/>
  <c r="K26" i="3"/>
  <c r="I26" i="3"/>
  <c r="G26" i="3"/>
  <c r="BD26" i="3" s="1"/>
  <c r="BG25" i="3"/>
  <c r="BF25" i="3"/>
  <c r="BE25" i="3"/>
  <c r="BC25" i="3"/>
  <c r="K25" i="3"/>
  <c r="I25" i="3"/>
  <c r="G25" i="3"/>
  <c r="BD25" i="3" s="1"/>
  <c r="BG24" i="3"/>
  <c r="BF24" i="3"/>
  <c r="BE24" i="3"/>
  <c r="BC24" i="3"/>
  <c r="K24" i="3"/>
  <c r="I24" i="3"/>
  <c r="G24" i="3"/>
  <c r="BD24" i="3" s="1"/>
  <c r="BG23" i="3"/>
  <c r="BF23" i="3"/>
  <c r="BE23" i="3"/>
  <c r="BC23" i="3"/>
  <c r="K23" i="3"/>
  <c r="I23" i="3"/>
  <c r="G23" i="3"/>
  <c r="BD23" i="3" s="1"/>
  <c r="BG22" i="3"/>
  <c r="BG39" i="3" s="1"/>
  <c r="I9" i="2" s="1"/>
  <c r="BF22" i="3"/>
  <c r="BE22" i="3"/>
  <c r="BC22" i="3"/>
  <c r="K22" i="3"/>
  <c r="K39" i="3" s="1"/>
  <c r="I22" i="3"/>
  <c r="G22" i="3"/>
  <c r="BD22" i="3" s="1"/>
  <c r="BD39" i="3" s="1"/>
  <c r="F9" i="2" s="1"/>
  <c r="B9" i="2"/>
  <c r="A9" i="2"/>
  <c r="BE39" i="3"/>
  <c r="G9" i="2" s="1"/>
  <c r="I39" i="3"/>
  <c r="C39" i="3"/>
  <c r="BG19" i="3"/>
  <c r="BF19" i="3"/>
  <c r="BE19" i="3"/>
  <c r="BC19" i="3"/>
  <c r="K19" i="3"/>
  <c r="I19" i="3"/>
  <c r="G19" i="3"/>
  <c r="BD19" i="3" s="1"/>
  <c r="BG18" i="3"/>
  <c r="BF18" i="3"/>
  <c r="BE18" i="3"/>
  <c r="BC18" i="3"/>
  <c r="K18" i="3"/>
  <c r="I18" i="3"/>
  <c r="G18" i="3"/>
  <c r="BD18" i="3" s="1"/>
  <c r="BG17" i="3"/>
  <c r="BG20" i="3" s="1"/>
  <c r="I8" i="2" s="1"/>
  <c r="BF17" i="3"/>
  <c r="BE17" i="3"/>
  <c r="BC17" i="3"/>
  <c r="K17" i="3"/>
  <c r="K20" i="3" s="1"/>
  <c r="I17" i="3"/>
  <c r="G17" i="3"/>
  <c r="BD17" i="3" s="1"/>
  <c r="BD20" i="3" s="1"/>
  <c r="F8" i="2" s="1"/>
  <c r="B8" i="2"/>
  <c r="A8" i="2"/>
  <c r="BE20" i="3"/>
  <c r="G8" i="2" s="1"/>
  <c r="I20" i="3"/>
  <c r="C20" i="3"/>
  <c r="BG14" i="3"/>
  <c r="BF14" i="3"/>
  <c r="BE14" i="3"/>
  <c r="BC14" i="3"/>
  <c r="K14" i="3"/>
  <c r="I14" i="3"/>
  <c r="G14" i="3"/>
  <c r="BD14" i="3" s="1"/>
  <c r="BG13" i="3"/>
  <c r="BF13" i="3"/>
  <c r="BE13" i="3"/>
  <c r="BC13" i="3"/>
  <c r="K13" i="3"/>
  <c r="I13" i="3"/>
  <c r="G13" i="3"/>
  <c r="BD13" i="3" s="1"/>
  <c r="BG12" i="3"/>
  <c r="BF12" i="3"/>
  <c r="BE12" i="3"/>
  <c r="BC12" i="3"/>
  <c r="K12" i="3"/>
  <c r="I12" i="3"/>
  <c r="G12" i="3"/>
  <c r="BD12" i="3" s="1"/>
  <c r="BG11" i="3"/>
  <c r="BF11" i="3"/>
  <c r="BE11" i="3"/>
  <c r="BC11" i="3"/>
  <c r="K11" i="3"/>
  <c r="I11" i="3"/>
  <c r="G11" i="3"/>
  <c r="BD11" i="3" s="1"/>
  <c r="BG10" i="3"/>
  <c r="BF10" i="3"/>
  <c r="BE10" i="3"/>
  <c r="BC10" i="3"/>
  <c r="K10" i="3"/>
  <c r="I10" i="3"/>
  <c r="G10" i="3"/>
  <c r="BD10" i="3" s="1"/>
  <c r="BG9" i="3"/>
  <c r="BF9" i="3"/>
  <c r="BE9" i="3"/>
  <c r="BC9" i="3"/>
  <c r="K9" i="3"/>
  <c r="I9" i="3"/>
  <c r="G9" i="3"/>
  <c r="BD9" i="3" s="1"/>
  <c r="BG8" i="3"/>
  <c r="BG15" i="3" s="1"/>
  <c r="I7" i="2" s="1"/>
  <c r="BF8" i="3"/>
  <c r="BE8" i="3"/>
  <c r="BC8" i="3"/>
  <c r="K8" i="3"/>
  <c r="K15" i="3" s="1"/>
  <c r="I8" i="3"/>
  <c r="G8" i="3"/>
  <c r="BD8" i="3" s="1"/>
  <c r="BD15" i="3" s="1"/>
  <c r="F7" i="2" s="1"/>
  <c r="B7" i="2"/>
  <c r="A7" i="2"/>
  <c r="BE15" i="3"/>
  <c r="G7" i="2" s="1"/>
  <c r="I15" i="3"/>
  <c r="C15" i="3"/>
  <c r="C4" i="3"/>
  <c r="H3" i="3"/>
  <c r="C3" i="3"/>
  <c r="C2" i="2"/>
  <c r="C1" i="2"/>
  <c r="F33" i="1"/>
  <c r="F31" i="1"/>
  <c r="G8" i="1"/>
  <c r="BE84" i="3" l="1"/>
  <c r="G11" i="2" s="1"/>
  <c r="I16" i="2"/>
  <c r="C20" i="1" s="1"/>
  <c r="BC15" i="3"/>
  <c r="E7" i="2" s="1"/>
  <c r="BC20" i="3"/>
  <c r="E8" i="2" s="1"/>
  <c r="BC39" i="3"/>
  <c r="E9" i="2" s="1"/>
  <c r="BC61" i="3"/>
  <c r="E10" i="2" s="1"/>
  <c r="BF127" i="3"/>
  <c r="H14" i="2" s="1"/>
  <c r="F34" i="1"/>
  <c r="G16" i="2"/>
  <c r="C14" i="1" s="1"/>
  <c r="BF15" i="3"/>
  <c r="H7" i="2" s="1"/>
  <c r="BF20" i="3"/>
  <c r="H8" i="2" s="1"/>
  <c r="BF39" i="3"/>
  <c r="H9" i="2" s="1"/>
  <c r="BF61" i="3"/>
  <c r="H10" i="2" s="1"/>
  <c r="G84" i="3"/>
  <c r="BF123" i="3"/>
  <c r="H13" i="2" s="1"/>
  <c r="G15" i="3"/>
  <c r="G20" i="3"/>
  <c r="G39" i="3"/>
  <c r="G61" i="3"/>
  <c r="BD63" i="3"/>
  <c r="BD84" i="3" s="1"/>
  <c r="F11" i="2" s="1"/>
  <c r="BD86" i="3"/>
  <c r="BD98" i="3" s="1"/>
  <c r="F12" i="2" s="1"/>
  <c r="BD100" i="3"/>
  <c r="BD123" i="3" s="1"/>
  <c r="F13" i="2" s="1"/>
  <c r="BD125" i="3"/>
  <c r="BD127" i="3" s="1"/>
  <c r="F14" i="2" s="1"/>
  <c r="E16" i="2" l="1"/>
  <c r="C16" i="1" s="1"/>
  <c r="H16" i="2"/>
  <c r="C15" i="1" s="1"/>
  <c r="F16" i="2"/>
  <c r="C17" i="1" s="1"/>
  <c r="G21" i="2"/>
  <c r="I21" i="2" s="1"/>
  <c r="C18" i="1" l="1"/>
  <c r="C21" i="1" s="1"/>
  <c r="H22" i="2"/>
  <c r="G22" i="1" s="1"/>
  <c r="G21" i="1" s="1"/>
  <c r="G14" i="1"/>
  <c r="C22" i="1" l="1"/>
</calcChain>
</file>

<file path=xl/sharedStrings.xml><?xml version="1.0" encoding="utf-8"?>
<sst xmlns="http://schemas.openxmlformats.org/spreadsheetml/2006/main" count="462" uniqueCount="319">
  <si>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</si>
  <si>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</si>
  <si>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</si>
  <si>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</si>
  <si>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</si>
  <si>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</si>
  <si>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</si>
  <si>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</si>
  <si>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</si>
  <si>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</si>
  <si>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</si>
  <si>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</si>
  <si>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</si>
  <si>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</si>
  <si>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</si>
  <si>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</si>
  <si>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</si>
  <si>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</si>
  <si>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</si>
  <si>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</si>
  <si>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</si>
  <si>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</si>
  <si>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</si>
  <si>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</si>
  <si>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</si>
  <si>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</si>
  <si>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</si>
  <si>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</si>
  <si>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</si>
  <si>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</si>
  <si>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</si>
  <si>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</si>
  <si>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</si>
  <si>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</si>
  <si>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</si>
  <si>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</si>
  <si>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</si>
  <si>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</si>
  <si>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</si>
  <si>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</si>
  <si>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</si>
  <si>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</si>
  <si>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</si>
  <si>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</si>
  <si>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</si>
  <si>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</si>
  <si>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</si>
  <si>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</si>
  <si>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</si>
  <si>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</si>
  <si>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</si>
  <si>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</si>
  <si>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</si>
  <si>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</si>
  <si>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</si>
  <si>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</si>
  <si>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</si>
  <si>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</si>
  <si>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</si>
  <si>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</si>
  <si>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</si>
  <si>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</si>
  <si>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</si>
  <si>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</si>
  <si>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</si>
  <si>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</si>
  <si>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</si>
  <si>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</si>
  <si>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</si>
  <si>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D1-UT Ústřední vytápění</t>
  </si>
  <si>
    <t>Výměna zdroje tepla, HZS Chrudim</t>
  </si>
  <si>
    <t>713</t>
  </si>
  <si>
    <t>Izolace tepelné</t>
  </si>
  <si>
    <t>713 40-0821.R00</t>
  </si>
  <si>
    <t>Odstranění izolačních skruží z PE, potrubí</t>
  </si>
  <si>
    <t>m2</t>
  </si>
  <si>
    <t>631-54630</t>
  </si>
  <si>
    <t>Pouzdro potrubní izolační PIPO ALS 108/60 mm</t>
  </si>
  <si>
    <t>m</t>
  </si>
  <si>
    <t>631-54607</t>
  </si>
  <si>
    <t>Pouzdro potrubní izolační PIPO ALS 76/50 mm</t>
  </si>
  <si>
    <t>631-54605</t>
  </si>
  <si>
    <t>Pouzdro potrubní izolační PIPO ALS 60/50 mm</t>
  </si>
  <si>
    <t>631-54574</t>
  </si>
  <si>
    <t>Pouzdro potrubní izolační PIPO ALS 49/40 mm</t>
  </si>
  <si>
    <t>631-54573</t>
  </si>
  <si>
    <t>Pouzdro potrubní izolační PIPO ALS 42/40 mm</t>
  </si>
  <si>
    <t>713 41-1111.R00</t>
  </si>
  <si>
    <t>Mtž. zolace tepelná potrubí minerální vlákno</t>
  </si>
  <si>
    <t>721</t>
  </si>
  <si>
    <t>Vnitřní kanalizace</t>
  </si>
  <si>
    <t>721 19-4103.R00</t>
  </si>
  <si>
    <t>Vyvedení odpadních výpustek D 32 x 1,8</t>
  </si>
  <si>
    <t>kus</t>
  </si>
  <si>
    <t>721 17-6101.R00</t>
  </si>
  <si>
    <t>Potrubí HT připojovací D 32 x 1,8 mm odvod kondenzátu</t>
  </si>
  <si>
    <t>721 29-0111.R00</t>
  </si>
  <si>
    <t>Zkouška těsnosti kanalizace vodou do DN 125</t>
  </si>
  <si>
    <t>722</t>
  </si>
  <si>
    <t>Vnitřní vodovod</t>
  </si>
  <si>
    <t>722 23-5652.R00</t>
  </si>
  <si>
    <t>Ventil zpětný závitový,  DN 20</t>
  </si>
  <si>
    <t>722 23-5123.R00</t>
  </si>
  <si>
    <t>Kohout kulový,vnitřní-vnitřní z., DN 25, páka PN 30, +120°C</t>
  </si>
  <si>
    <t>722 23-5122.R00</t>
  </si>
  <si>
    <t>Kohout kulový,vnitřní-vnitřní z., DN 20, páka PN 40, +120°C</t>
  </si>
  <si>
    <t>722 22-1112.R00</t>
  </si>
  <si>
    <t>Kohout vypouštěcí kulový, DN 15, PN 10, +90°C</t>
  </si>
  <si>
    <t>722 23-5522.R00</t>
  </si>
  <si>
    <t>Filtr, vnitřní-vnitřní z., DN 20. PN 20, +80°C</t>
  </si>
  <si>
    <t>722 23-1162.R00</t>
  </si>
  <si>
    <t>Ventil kombinovaný pojistný pro ohřívače, DN 3/4"</t>
  </si>
  <si>
    <t>722 23-4233.R00</t>
  </si>
  <si>
    <t>Úpravna vody magnetická, G 1" 20W, 230 V</t>
  </si>
  <si>
    <t>722 23-5573.R00</t>
  </si>
  <si>
    <t>Cyklonový odkalovací filtr, 10", DN 25 filtrační nerez. vložka 90 mikrom.</t>
  </si>
  <si>
    <t>722 17-2313.R00</t>
  </si>
  <si>
    <t>Potrubí z PPR, studená, D 32x4,4 mm</t>
  </si>
  <si>
    <t>722 17-2333.R00</t>
  </si>
  <si>
    <t>Potrubí z PPR, teplá, D 32x5,4 mm</t>
  </si>
  <si>
    <t>722 17-2332.R00</t>
  </si>
  <si>
    <t>Potrubí z PPR, teplá, D 25x4,2 mm</t>
  </si>
  <si>
    <t>722 18-1213.RU1</t>
  </si>
  <si>
    <t>Izolace návleková z pěněného PE, tl. stěny 13 mm vnitřní průměr 32 mm</t>
  </si>
  <si>
    <t>722 18-1214.RU1</t>
  </si>
  <si>
    <t>Izolace návleková z pěněného PE, tl. stěny 20 mm vnitřní průměr 32 mm</t>
  </si>
  <si>
    <t>722 18-1214.RT8</t>
  </si>
  <si>
    <t>Izolace návleková z pěněného PE, tl. stěny 20 mm vnitřní průměr 25 mm</t>
  </si>
  <si>
    <t>722 28-0106.R00</t>
  </si>
  <si>
    <t>Tlaková zkouška vodovodního potrubí do DN 32</t>
  </si>
  <si>
    <t>722 29-0234.R00</t>
  </si>
  <si>
    <t>Proplach a dezinfekce vodovod.potrubí do DN 80</t>
  </si>
  <si>
    <t>998 72-2101.R00</t>
  </si>
  <si>
    <t>Přesun hmot pro vnitřní vodovod, výšky do 6 m</t>
  </si>
  <si>
    <t>t</t>
  </si>
  <si>
    <t>731</t>
  </si>
  <si>
    <t>Kotelny</t>
  </si>
  <si>
    <t>731 29-2812.R00</t>
  </si>
  <si>
    <t>Demontáž hořáků na kapalina/plyn pal. do 300 kW</t>
  </si>
  <si>
    <t>731 10-0863.R00</t>
  </si>
  <si>
    <t>Demontáž kotle litinového G 300, 8 článků, 172 kW</t>
  </si>
  <si>
    <t>731 39-1813.R00</t>
  </si>
  <si>
    <t>Vypouštění vody z kotlů samospádem do 20 m2</t>
  </si>
  <si>
    <t>731 89-0801.R00</t>
  </si>
  <si>
    <t>Přemístění vybouraných hmot - kotelny, H do 6 m</t>
  </si>
  <si>
    <t>484-17312.2</t>
  </si>
  <si>
    <t>Kotel kondenzační závěsný, do kaskád, 110 kW NOx5</t>
  </si>
  <si>
    <t>731 24-9129.R00</t>
  </si>
  <si>
    <t>Montáž kotle ocel.teplov.,kapalina/plyn do 110 kW</t>
  </si>
  <si>
    <t>soubor</t>
  </si>
  <si>
    <t>484-81712</t>
  </si>
  <si>
    <t>Přísl. kotle interface komunikace mezi kotli a MaR</t>
  </si>
  <si>
    <t>731 41-2581.R00</t>
  </si>
  <si>
    <t>Sada odkouření pro dva kotle, D 110/160 mm, PP vč. zp.klapek, sifonu a revizního kusu</t>
  </si>
  <si>
    <t>sada</t>
  </si>
  <si>
    <t>731 41-2561.R00</t>
  </si>
  <si>
    <t>Kolena 45°, D 160 mm, PP</t>
  </si>
  <si>
    <t>731 41-2563.R00</t>
  </si>
  <si>
    <t>Patní koleno s kotvením, D 160 mm, PP</t>
  </si>
  <si>
    <t>731 41-2569.R00</t>
  </si>
  <si>
    <t>Revizní T-kus svislý s kontr. víčkem, D 160 mm, PP</t>
  </si>
  <si>
    <t>731 41-2552.R00</t>
  </si>
  <si>
    <t>Trubka s násuvným koncem, D 160 mm, PP, dl. 1,0 m</t>
  </si>
  <si>
    <t>731 41-2551.R00</t>
  </si>
  <si>
    <t>Trubka s násuvným koncem, D 160 mm, PP, dl. 0,5 m</t>
  </si>
  <si>
    <t>731 41-2553.R00</t>
  </si>
  <si>
    <t>Flexibilní potrubí, D 160 mm, PP, balení 25 m</t>
  </si>
  <si>
    <t>731 41-2547.R00</t>
  </si>
  <si>
    <t>Adaptér trubka-flex, D 160 mm</t>
  </si>
  <si>
    <t>731 41-2548.R00</t>
  </si>
  <si>
    <t>Adaptér flex-trubka, D 160 mm</t>
  </si>
  <si>
    <t>731 41-2577.R00</t>
  </si>
  <si>
    <t>Střešní průchodka pro pevné potrubí, D 160 mm</t>
  </si>
  <si>
    <t>731 41-2554.R00</t>
  </si>
  <si>
    <t>Ukončovací trubka pro rovné střechy, D 160 mm, PP 0,5 m</t>
  </si>
  <si>
    <t>731 41-2559.R00</t>
  </si>
  <si>
    <t>Vystřeďovací kus, plastový, balení</t>
  </si>
  <si>
    <t>998 73-1101.R00</t>
  </si>
  <si>
    <t>Přesun hmot pro kotelny, výšky do 6 m</t>
  </si>
  <si>
    <t>732</t>
  </si>
  <si>
    <t>Strojovny</t>
  </si>
  <si>
    <t>732 32-0814.R00</t>
  </si>
  <si>
    <t>Odpojení nádrží od rozvodů potrubí, do 500 l</t>
  </si>
  <si>
    <t>732 21-2815.R00</t>
  </si>
  <si>
    <t>Demontáž ohříváků zásobníkových stojat.do 1600 l</t>
  </si>
  <si>
    <t>732 32-4813.R00</t>
  </si>
  <si>
    <t>Vypuštění vody z nádrží o obsahu 200 l</t>
  </si>
  <si>
    <t>732 32-0812.R00</t>
  </si>
  <si>
    <t>Demontáž anuloidu DN 200/20</t>
  </si>
  <si>
    <t>732 42-0811.R00</t>
  </si>
  <si>
    <t>Demontáž čerpadel cirkulačních do DN 25</t>
  </si>
  <si>
    <t>732 42-0812.R00</t>
  </si>
  <si>
    <t>Demontáž čerpadel oběhových spirálních DN 40</t>
  </si>
  <si>
    <t>732 42-0813.R00</t>
  </si>
  <si>
    <t>Demontáž čerpadel oběhových spirálních DN 50</t>
  </si>
  <si>
    <t>732 89-0801.R00</t>
  </si>
  <si>
    <t>Přemístění vybouraných hmot - strojovny, H do 6 m</t>
  </si>
  <si>
    <t>732 11-1128.R00</t>
  </si>
  <si>
    <t>Tělesa rozdělovačů a sběračů DN 100 dl 1m</t>
  </si>
  <si>
    <t>732 19-9100.RM1</t>
  </si>
  <si>
    <t>Montáž orientačního štítku včetně dodávky štítku</t>
  </si>
  <si>
    <t>484-64705</t>
  </si>
  <si>
    <t>Anuloid II, max. 8 m3/h, vč. protipřírub D 76 mm tepelně izolační pouzdro</t>
  </si>
  <si>
    <t>732 34-9102.R00</t>
  </si>
  <si>
    <t>Montáž anuloidu II - průtok 8 m3/hod</t>
  </si>
  <si>
    <t>732 33-1512.R00</t>
  </si>
  <si>
    <t>Nádoby expanzní tlak.s memb., 18 l</t>
  </si>
  <si>
    <t>732 42-1322.R00</t>
  </si>
  <si>
    <t>Čerpadlo oběhové, energeticky úsporné, 230 V DN 32, 2,3 m3/h, 1,0 m vč. tepelně iz. pouzdra</t>
  </si>
  <si>
    <t>732 42-1323.R00</t>
  </si>
  <si>
    <t>Čerpadlo oběhové, autoadap. regulace otáček, 230 V DN 32, 2,50 m3/h, 2,5 m, vč. tepelně iz. pouzdra</t>
  </si>
  <si>
    <t>732 42-1311.R00</t>
  </si>
  <si>
    <t>Čerpadlo cirkulační pro TeV, elektron. regulace DN 15, 0,7 m3/h, 1,2 m, 8 V, 230 V</t>
  </si>
  <si>
    <t>484-38612</t>
  </si>
  <si>
    <t>Ohřívač TeV dvouplášťový, objem TeV 164 l, 1,94 m2 výkon 53 kW</t>
  </si>
  <si>
    <t>732 21-9301.R00</t>
  </si>
  <si>
    <t>Montáž ohříváků vody stojat. do 200 l</t>
  </si>
  <si>
    <t>Nádoby expanzní tlak.s memb., 18 l atest na pitnou vodu</t>
  </si>
  <si>
    <t>484-67110</t>
  </si>
  <si>
    <t>Držák nádoby expanzní - konzola</t>
  </si>
  <si>
    <t>998 73-2101.R00</t>
  </si>
  <si>
    <t>Přesun hmot pro strojovny, výšky do 6 m</t>
  </si>
  <si>
    <t>733</t>
  </si>
  <si>
    <t>Rozvod potrubí</t>
  </si>
  <si>
    <t>733 12-0826.R00</t>
  </si>
  <si>
    <t>Demontáž potrubí z hladkých trubek D 89</t>
  </si>
  <si>
    <t>733 12-0832.R00</t>
  </si>
  <si>
    <t>Demontáž potrubí z hladkých trubek D 108</t>
  </si>
  <si>
    <t>733 89-0801.R00</t>
  </si>
  <si>
    <t>Přemístění vybouraných hmot - potrubí, H do 6 m</t>
  </si>
  <si>
    <t>733 11-3116.R00</t>
  </si>
  <si>
    <t>Příplatek za zhotovení přípojky DN 32</t>
  </si>
  <si>
    <t>733 12-1221.R00</t>
  </si>
  <si>
    <t>Potrubí hladké bezešvé v kotelnách D 70 x 3,2 mm</t>
  </si>
  <si>
    <t>733 11-1117.R00</t>
  </si>
  <si>
    <t>Potrubí závit. bezešvé běžné v kotelnách DN 40</t>
  </si>
  <si>
    <t>733 11-1116.R00</t>
  </si>
  <si>
    <t>Potrubí závit. bezešvé běžné v kotelnách DN 32</t>
  </si>
  <si>
    <t>733 19-0106.R00</t>
  </si>
  <si>
    <t>Tlaková zkouška potrubí  DN 32</t>
  </si>
  <si>
    <t>733 19-0107.R00</t>
  </si>
  <si>
    <t>Tlaková zkouška potrubí  DN 40</t>
  </si>
  <si>
    <t>733 19-0109.R00</t>
  </si>
  <si>
    <t>Tlaková zkouška potrubí  DN 65</t>
  </si>
  <si>
    <t>733-171113R01</t>
  </si>
  <si>
    <t>antikorozní přípravek</t>
  </si>
  <si>
    <t>l</t>
  </si>
  <si>
    <t>998 73-3101.R00</t>
  </si>
  <si>
    <t>Přesun hmot pro rozvody potrubí, výšky do 6 m</t>
  </si>
  <si>
    <t>734</t>
  </si>
  <si>
    <t>Armatury</t>
  </si>
  <si>
    <t>734 19-0814.R00</t>
  </si>
  <si>
    <t>Rozpojení přírubového spoje DN 50-80</t>
  </si>
  <si>
    <t>734 19-0818.R00</t>
  </si>
  <si>
    <t>Rozpojení přírubového spoje DN 100</t>
  </si>
  <si>
    <t>734 20-0813.R00</t>
  </si>
  <si>
    <t>Demontáž armatur s 1závitem do G 6/4</t>
  </si>
  <si>
    <t>734 20-0824.R00</t>
  </si>
  <si>
    <t>Demontáž armatur se 2závity do G 3"</t>
  </si>
  <si>
    <t>734 89-0801.R00</t>
  </si>
  <si>
    <t>Přemístění demontovaných hmot - armatur, H do 6 m</t>
  </si>
  <si>
    <t>734 42-1150.R00</t>
  </si>
  <si>
    <t>Tlakoměr deformační 0-400 kPa, D 63</t>
  </si>
  <si>
    <t>422-33580</t>
  </si>
  <si>
    <t>Kohout tlakoměrový M20 x 1,5 mm obyčejný</t>
  </si>
  <si>
    <t>422-77800</t>
  </si>
  <si>
    <t>Přípojka tlakoměrová nátrub. č.v.752001  M20x1,5</t>
  </si>
  <si>
    <t>734 23-3115.R00</t>
  </si>
  <si>
    <t>Kohout kulový, vnitř.-vnitř.z., DN 40 PN 25, +120°C</t>
  </si>
  <si>
    <t>734 23-3114.R00</t>
  </si>
  <si>
    <t>Kohout kulový, vnitř.-vnitř.z., DN 32 PN 25, +120°C</t>
  </si>
  <si>
    <t>734 23-3111.R00</t>
  </si>
  <si>
    <t>Kohout kulový, vnitř.-vnitř.z.,DN 15, PN 25,+120°C</t>
  </si>
  <si>
    <t>734 29-3225.R00</t>
  </si>
  <si>
    <t>Filtr, vnitřní-vnitřní z., šikmý, DN 40, PN 20</t>
  </si>
  <si>
    <t>734 29-3226.R00</t>
  </si>
  <si>
    <t>Filtr, vnitřní-vnitřní z., šikmý, DN 50, PN 20</t>
  </si>
  <si>
    <t>734 24-3124.R00</t>
  </si>
  <si>
    <t>Ventil zpětný, DN 32, PN 15</t>
  </si>
  <si>
    <t>734 24-3125.R00</t>
  </si>
  <si>
    <t>Ventil zpětný, DN 40, PN 15</t>
  </si>
  <si>
    <t>734 24-3126.R00</t>
  </si>
  <si>
    <t>Ventil zpětný, DN 50, PN 15</t>
  </si>
  <si>
    <t>734 25-3116.R00</t>
  </si>
  <si>
    <t>Ventil pojistný, DN 20 FF x 3,0 bar</t>
  </si>
  <si>
    <t>734 29-3312.R00</t>
  </si>
  <si>
    <t>Kohout kulový vypouštěcí, DN 15, PN 10</t>
  </si>
  <si>
    <t>734 21-3112.R00</t>
  </si>
  <si>
    <t>Ventil automatický odvzdušňovací, DN 15, PN 10</t>
  </si>
  <si>
    <t>734 41-3122.R00</t>
  </si>
  <si>
    <t>Teploměr 0-120°C, D 63 / dl.jímky 50 mm</t>
  </si>
  <si>
    <t>734 49-4121.R00</t>
  </si>
  <si>
    <t>Návarky M 20x1,5  délka do 220 mm</t>
  </si>
  <si>
    <t>734 49-4213.R00</t>
  </si>
  <si>
    <t>Návarky s trubkovým závitem G 1/2</t>
  </si>
  <si>
    <t>998 73-4101.R00</t>
  </si>
  <si>
    <t>Přesun hmot pro armatury, výšky do 6 m</t>
  </si>
  <si>
    <t>767</t>
  </si>
  <si>
    <t>Konstrukce zámečnické</t>
  </si>
  <si>
    <t>767 99-5104.R00</t>
  </si>
  <si>
    <t>Výroba a montáž kov. atypických konstr. do 50 kg</t>
  </si>
  <si>
    <t>kg</t>
  </si>
  <si>
    <t>998 76-7101.R00</t>
  </si>
  <si>
    <t>Přesun hmot pro zámečnické konstr., výšky do 6 m</t>
  </si>
  <si>
    <t>783</t>
  </si>
  <si>
    <t>Nátěry</t>
  </si>
  <si>
    <t>783 12-2111.RT4</t>
  </si>
  <si>
    <t>Nátěr syntetický OK ''A'' dvojnásobný, Paulín lesklý email 2 x</t>
  </si>
  <si>
    <t>783 42-4740.R00</t>
  </si>
  <si>
    <t>Nátěr syntetický potrubí do DN 50 mm základní</t>
  </si>
  <si>
    <t>783 42-5750.R00</t>
  </si>
  <si>
    <t>Nátěr syntetický potrubí do DN 100 mm základní</t>
  </si>
  <si>
    <t>VRN</t>
  </si>
  <si>
    <t>Ing. Radek Čapský</t>
  </si>
  <si>
    <t>HZS PaK, Pardubice</t>
  </si>
  <si>
    <t>Ing. Čapský</t>
  </si>
  <si>
    <t>část elektro, M+R viz. samostatná část</t>
  </si>
  <si>
    <t>VÝKAZ VÝMĚR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</si>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</sst>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#,##0.0000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7" workbookViewId="0">
      <selection activeCell="D19" sqref="D19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285156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317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6" t="s">
        <v>2</v>
      </c>
      <c r="G3" s="7"/>
    </row>
    <row r="4" spans="1:57" ht="12.95" customHeight="1" x14ac:dyDescent="0.2">
      <c r="A4" s="8"/>
      <c r="B4" s="9"/>
      <c r="C4" s="10" t="s">
        <v>70</v>
      </c>
      <c r="D4" s="11"/>
      <c r="E4" s="11"/>
      <c r="F4" s="12"/>
      <c r="G4" s="13"/>
    </row>
    <row r="5" spans="1:57" ht="12.95" customHeight="1" x14ac:dyDescent="0.2">
      <c r="A5" s="14" t="s">
        <v>4</v>
      </c>
      <c r="B5" s="15"/>
      <c r="C5" s="16" t="s">
        <v>5</v>
      </c>
      <c r="D5" s="16"/>
      <c r="E5" s="16"/>
      <c r="F5" s="17" t="s">
        <v>6</v>
      </c>
      <c r="G5" s="18"/>
    </row>
    <row r="6" spans="1:57" ht="12.95" customHeight="1" x14ac:dyDescent="0.2">
      <c r="A6" s="8"/>
      <c r="B6" s="9"/>
      <c r="C6" s="10" t="s">
        <v>69</v>
      </c>
      <c r="D6" s="11"/>
      <c r="E6" s="11"/>
      <c r="F6" s="19"/>
      <c r="G6" s="13"/>
    </row>
    <row r="7" spans="1:57" x14ac:dyDescent="0.2">
      <c r="A7" s="14" t="s">
        <v>7</v>
      </c>
      <c r="B7" s="16"/>
      <c r="C7" s="175" t="s">
        <v>313</v>
      </c>
      <c r="D7" s="176"/>
      <c r="E7" s="20" t="s">
        <v>8</v>
      </c>
      <c r="F7" s="21"/>
      <c r="G7" s="22">
        <v>0</v>
      </c>
      <c r="H7" s="23"/>
      <c r="I7" s="23"/>
    </row>
    <row r="8" spans="1:57" x14ac:dyDescent="0.2">
      <c r="A8" s="14" t="s">
        <v>9</v>
      </c>
      <c r="B8" s="16"/>
      <c r="C8" s="175" t="s">
        <v>314</v>
      </c>
      <c r="D8" s="176"/>
      <c r="E8" s="17" t="s">
        <v>10</v>
      </c>
      <c r="F8" s="16"/>
      <c r="G8" s="24">
        <f>IF(PocetMJ=0,,ROUND((F30+F32)/PocetMJ,1))</f>
        <v>0</v>
      </c>
    </row>
    <row r="9" spans="1:57" x14ac:dyDescent="0.2">
      <c r="A9" s="25" t="s">
        <v>11</v>
      </c>
      <c r="B9" s="26"/>
      <c r="C9" s="26">
        <v>7</v>
      </c>
      <c r="D9" s="26"/>
      <c r="E9" s="27" t="s">
        <v>12</v>
      </c>
      <c r="F9" s="26"/>
      <c r="G9" s="28"/>
    </row>
    <row r="10" spans="1:57" x14ac:dyDescent="0.2">
      <c r="A10" s="29" t="s">
        <v>13</v>
      </c>
      <c r="B10" s="30"/>
      <c r="C10" s="30"/>
      <c r="D10" s="30"/>
      <c r="E10" s="12" t="s">
        <v>14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 t="s">
        <v>313</v>
      </c>
      <c r="D11" s="30"/>
      <c r="E11" s="177"/>
      <c r="F11" s="178"/>
      <c r="G11" s="179"/>
    </row>
    <row r="12" spans="1:57" ht="28.5" customHeight="1" thickBot="1" x14ac:dyDescent="0.25">
      <c r="A12" s="32" t="s">
        <v>15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16</v>
      </c>
      <c r="B13" s="37"/>
      <c r="C13" s="38"/>
      <c r="D13" s="39" t="s">
        <v>17</v>
      </c>
      <c r="E13" s="40"/>
      <c r="F13" s="40"/>
      <c r="G13" s="38"/>
    </row>
    <row r="14" spans="1:57" ht="15.95" customHeight="1" x14ac:dyDescent="0.2">
      <c r="A14" s="41"/>
      <c r="B14" s="42" t="s">
        <v>18</v>
      </c>
      <c r="C14" s="43">
        <f>Dodavka</f>
        <v>0</v>
      </c>
      <c r="D14" s="44" t="str">
        <f>Rekapitulace!A21</f>
        <v>VRN</v>
      </c>
      <c r="E14" s="45"/>
      <c r="F14" s="46"/>
      <c r="G14" s="43">
        <f>Rekapitulace!I21</f>
        <v>0</v>
      </c>
    </row>
    <row r="15" spans="1:57" ht="15.95" customHeight="1" x14ac:dyDescent="0.2">
      <c r="A15" s="41" t="s">
        <v>19</v>
      </c>
      <c r="B15" s="42" t="s">
        <v>20</v>
      </c>
      <c r="C15" s="43">
        <f>Mont</f>
        <v>0</v>
      </c>
      <c r="D15" s="25"/>
      <c r="E15" s="47"/>
      <c r="F15" s="48"/>
      <c r="G15" s="43"/>
    </row>
    <row r="16" spans="1:57" ht="15.95" customHeight="1" x14ac:dyDescent="0.2">
      <c r="A16" s="41" t="s">
        <v>21</v>
      </c>
      <c r="B16" s="42" t="s">
        <v>22</v>
      </c>
      <c r="C16" s="43">
        <f>HSV</f>
        <v>0</v>
      </c>
      <c r="D16" s="25"/>
      <c r="E16" s="47"/>
      <c r="F16" s="48"/>
      <c r="G16" s="43"/>
    </row>
    <row r="17" spans="1:7" ht="15.95" customHeight="1" x14ac:dyDescent="0.2">
      <c r="A17" s="49" t="s">
        <v>23</v>
      </c>
      <c r="B17" s="42" t="s">
        <v>24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25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26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27</v>
      </c>
      <c r="B21" s="30"/>
      <c r="C21" s="43">
        <f>C18+C20</f>
        <v>0</v>
      </c>
      <c r="D21" s="25" t="s">
        <v>28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29</v>
      </c>
      <c r="B22" s="26"/>
      <c r="C22" s="52">
        <f>C21+G22</f>
        <v>0</v>
      </c>
      <c r="D22" s="53" t="s">
        <v>30</v>
      </c>
      <c r="E22" s="54"/>
      <c r="F22" s="55"/>
      <c r="G22" s="43">
        <f>VRN</f>
        <v>0</v>
      </c>
    </row>
    <row r="23" spans="1:7" x14ac:dyDescent="0.2">
      <c r="A23" s="3" t="s">
        <v>31</v>
      </c>
      <c r="B23" s="5"/>
      <c r="C23" s="6" t="s">
        <v>32</v>
      </c>
      <c r="D23" s="5"/>
      <c r="E23" s="6" t="s">
        <v>33</v>
      </c>
      <c r="F23" s="5"/>
      <c r="G23" s="7"/>
    </row>
    <row r="24" spans="1:7" x14ac:dyDescent="0.2">
      <c r="A24" s="14"/>
      <c r="B24" s="16" t="s">
        <v>315</v>
      </c>
      <c r="C24" s="17" t="s">
        <v>34</v>
      </c>
      <c r="D24" s="16"/>
      <c r="E24" s="17" t="s">
        <v>34</v>
      </c>
      <c r="F24" s="16"/>
      <c r="G24" s="18"/>
    </row>
    <row r="25" spans="1:7" x14ac:dyDescent="0.2">
      <c r="A25" s="29" t="s">
        <v>35</v>
      </c>
      <c r="B25" s="56"/>
      <c r="C25" s="12" t="s">
        <v>35</v>
      </c>
      <c r="D25" s="30"/>
      <c r="E25" s="12" t="s">
        <v>35</v>
      </c>
      <c r="F25" s="30"/>
      <c r="G25" s="13"/>
    </row>
    <row r="26" spans="1:7" x14ac:dyDescent="0.2">
      <c r="A26" s="29"/>
      <c r="B26" s="57">
        <v>42261</v>
      </c>
      <c r="C26" s="12" t="s">
        <v>36</v>
      </c>
      <c r="D26" s="30"/>
      <c r="E26" s="12" t="s">
        <v>37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38</v>
      </c>
      <c r="B29" s="16"/>
      <c r="C29" s="58">
        <v>0</v>
      </c>
      <c r="D29" s="16" t="s">
        <v>39</v>
      </c>
      <c r="E29" s="17"/>
      <c r="F29" s="59"/>
      <c r="G29" s="18"/>
    </row>
    <row r="30" spans="1:7" x14ac:dyDescent="0.2">
      <c r="A30" s="14" t="s">
        <v>38</v>
      </c>
      <c r="B30" s="16"/>
      <c r="C30" s="58">
        <v>15</v>
      </c>
      <c r="D30" s="16" t="s">
        <v>39</v>
      </c>
      <c r="E30" s="17"/>
      <c r="F30" s="59"/>
      <c r="G30" s="18"/>
    </row>
    <row r="31" spans="1:7" x14ac:dyDescent="0.2">
      <c r="A31" s="14" t="s">
        <v>40</v>
      </c>
      <c r="B31" s="16"/>
      <c r="C31" s="58">
        <v>15</v>
      </c>
      <c r="D31" s="16" t="s">
        <v>39</v>
      </c>
      <c r="E31" s="17"/>
      <c r="F31" s="60">
        <f>ROUND(PRODUCT(F30,C31/100),0)</f>
        <v>0</v>
      </c>
      <c r="G31" s="28"/>
    </row>
    <row r="32" spans="1:7" x14ac:dyDescent="0.2">
      <c r="A32" s="14" t="s">
        <v>38</v>
      </c>
      <c r="B32" s="16"/>
      <c r="C32" s="58">
        <v>21</v>
      </c>
      <c r="D32" s="16" t="s">
        <v>39</v>
      </c>
      <c r="E32" s="17"/>
      <c r="F32" s="59">
        <v>0</v>
      </c>
      <c r="G32" s="18"/>
    </row>
    <row r="33" spans="1:8" x14ac:dyDescent="0.2">
      <c r="A33" s="14" t="s">
        <v>40</v>
      </c>
      <c r="B33" s="16"/>
      <c r="C33" s="58">
        <v>21</v>
      </c>
      <c r="D33" s="16" t="s">
        <v>39</v>
      </c>
      <c r="E33" s="17"/>
      <c r="F33" s="60">
        <f>ROUND(PRODUCT(F32,C33/100),0)</f>
        <v>0</v>
      </c>
      <c r="G33" s="28"/>
    </row>
    <row r="34" spans="1:8" s="66" customFormat="1" ht="19.5" customHeight="1" thickBot="1" x14ac:dyDescent="0.3">
      <c r="A34" s="61" t="s">
        <v>41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42</v>
      </c>
      <c r="B36" s="67"/>
      <c r="C36" s="67"/>
      <c r="D36" s="67"/>
      <c r="E36" s="67"/>
      <c r="F36" s="67"/>
      <c r="G36" s="67"/>
      <c r="H36" t="s">
        <v>3</v>
      </c>
    </row>
    <row r="37" spans="1:8" ht="14.25" customHeight="1" x14ac:dyDescent="0.2">
      <c r="A37" s="67"/>
      <c r="B37" s="180" t="s">
        <v>316</v>
      </c>
      <c r="C37" s="180"/>
      <c r="D37" s="180"/>
      <c r="E37" s="180"/>
      <c r="F37" s="180"/>
      <c r="G37" s="180"/>
      <c r="H37" t="s">
        <v>3</v>
      </c>
    </row>
    <row r="38" spans="1:8" ht="12.75" customHeight="1" x14ac:dyDescent="0.2">
      <c r="A38" s="68"/>
      <c r="B38" s="180"/>
      <c r="C38" s="180"/>
      <c r="D38" s="180"/>
      <c r="E38" s="180"/>
      <c r="F38" s="180"/>
      <c r="G38" s="180"/>
      <c r="H38" t="s">
        <v>3</v>
      </c>
    </row>
    <row r="39" spans="1:8" x14ac:dyDescent="0.2">
      <c r="A39" s="68"/>
      <c r="B39" s="180"/>
      <c r="C39" s="180"/>
      <c r="D39" s="180"/>
      <c r="E39" s="180"/>
      <c r="F39" s="180"/>
      <c r="G39" s="180"/>
      <c r="H39" t="s">
        <v>3</v>
      </c>
    </row>
    <row r="40" spans="1:8" x14ac:dyDescent="0.2">
      <c r="A40" s="68"/>
      <c r="B40" s="180"/>
      <c r="C40" s="180"/>
      <c r="D40" s="180"/>
      <c r="E40" s="180"/>
      <c r="F40" s="180"/>
      <c r="G40" s="180"/>
      <c r="H40" t="s">
        <v>3</v>
      </c>
    </row>
    <row r="41" spans="1:8" x14ac:dyDescent="0.2">
      <c r="A41" s="68"/>
      <c r="B41" s="180"/>
      <c r="C41" s="180"/>
      <c r="D41" s="180"/>
      <c r="E41" s="180"/>
      <c r="F41" s="180"/>
      <c r="G41" s="180"/>
      <c r="H41" t="s">
        <v>3</v>
      </c>
    </row>
    <row r="42" spans="1:8" x14ac:dyDescent="0.2">
      <c r="A42" s="68"/>
      <c r="B42" s="180"/>
      <c r="C42" s="180"/>
      <c r="D42" s="180"/>
      <c r="E42" s="180"/>
      <c r="F42" s="180"/>
      <c r="G42" s="180"/>
      <c r="H42" t="s">
        <v>3</v>
      </c>
    </row>
    <row r="43" spans="1:8" x14ac:dyDescent="0.2">
      <c r="A43" s="68"/>
      <c r="B43" s="180"/>
      <c r="C43" s="180"/>
      <c r="D43" s="180"/>
      <c r="E43" s="180"/>
      <c r="F43" s="180"/>
      <c r="G43" s="180"/>
      <c r="H43" t="s">
        <v>3</v>
      </c>
    </row>
    <row r="44" spans="1:8" x14ac:dyDescent="0.2">
      <c r="A44" s="68"/>
      <c r="B44" s="180"/>
      <c r="C44" s="180"/>
      <c r="D44" s="180"/>
      <c r="E44" s="180"/>
      <c r="F44" s="180"/>
      <c r="G44" s="180"/>
      <c r="H44" t="s">
        <v>3</v>
      </c>
    </row>
    <row r="45" spans="1:8" x14ac:dyDescent="0.2">
      <c r="A45" s="68"/>
      <c r="B45" s="180"/>
      <c r="C45" s="180"/>
      <c r="D45" s="180"/>
      <c r="E45" s="180"/>
      <c r="F45" s="180"/>
      <c r="G45" s="180"/>
      <c r="H45" t="s">
        <v>3</v>
      </c>
    </row>
    <row r="46" spans="1:8" x14ac:dyDescent="0.2">
      <c r="B46" s="174"/>
      <c r="C46" s="174"/>
      <c r="D46" s="174"/>
      <c r="E46" s="174"/>
      <c r="F46" s="174"/>
      <c r="G46" s="174"/>
    </row>
    <row r="47" spans="1:8" x14ac:dyDescent="0.2">
      <c r="B47" s="174"/>
      <c r="C47" s="174"/>
      <c r="D47" s="174"/>
      <c r="E47" s="174"/>
      <c r="F47" s="174"/>
      <c r="G47" s="174"/>
    </row>
    <row r="48" spans="1:8" x14ac:dyDescent="0.2">
      <c r="B48" s="174"/>
      <c r="C48" s="174"/>
      <c r="D48" s="174"/>
      <c r="E48" s="174"/>
      <c r="F48" s="174"/>
      <c r="G48" s="174"/>
    </row>
    <row r="49" spans="2:7" x14ac:dyDescent="0.2">
      <c r="B49" s="174"/>
      <c r="C49" s="174"/>
      <c r="D49" s="174"/>
      <c r="E49" s="174"/>
      <c r="F49" s="174"/>
      <c r="G49" s="174"/>
    </row>
    <row r="50" spans="2:7" x14ac:dyDescent="0.2">
      <c r="B50" s="174"/>
      <c r="C50" s="174"/>
      <c r="D50" s="174"/>
      <c r="E50" s="174"/>
      <c r="F50" s="174"/>
      <c r="G50" s="174"/>
    </row>
    <row r="51" spans="2:7" x14ac:dyDescent="0.2">
      <c r="B51" s="174"/>
      <c r="C51" s="174"/>
      <c r="D51" s="174"/>
      <c r="E51" s="174"/>
      <c r="F51" s="174"/>
      <c r="G51" s="174"/>
    </row>
    <row r="52" spans="2:7" x14ac:dyDescent="0.2">
      <c r="B52" s="174"/>
      <c r="C52" s="174"/>
      <c r="D52" s="174"/>
      <c r="E52" s="174"/>
      <c r="F52" s="174"/>
      <c r="G52" s="174"/>
    </row>
    <row r="53" spans="2:7" x14ac:dyDescent="0.2">
      <c r="B53" s="174"/>
      <c r="C53" s="174"/>
      <c r="D53" s="174"/>
      <c r="E53" s="174"/>
      <c r="F53" s="174"/>
      <c r="G53" s="174"/>
    </row>
    <row r="54" spans="2:7" x14ac:dyDescent="0.2">
      <c r="B54" s="174"/>
      <c r="C54" s="174"/>
      <c r="D54" s="174"/>
      <c r="E54" s="174"/>
      <c r="F54" s="174"/>
      <c r="G54" s="174"/>
    </row>
    <row r="55" spans="2:7" x14ac:dyDescent="0.2">
      <c r="B55" s="174"/>
      <c r="C55" s="174"/>
      <c r="D55" s="174"/>
      <c r="E55" s="174"/>
      <c r="F55" s="174"/>
      <c r="G55" s="174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3"/>
  <sheetViews>
    <sheetView workbookViewId="0">
      <selection activeCell="F22" sqref="F2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1" t="s">
        <v>4</v>
      </c>
      <c r="B1" s="182"/>
      <c r="C1" s="69" t="str">
        <f>CONCATENATE(cislostavby," ",nazevstavby)</f>
        <v xml:space="preserve"> D1-UT Ústřední vytápění</v>
      </c>
      <c r="D1" s="70"/>
      <c r="E1" s="71"/>
      <c r="F1" s="70"/>
      <c r="G1" s="72"/>
      <c r="H1" s="73"/>
      <c r="I1" s="74"/>
    </row>
    <row r="2" spans="1:9" ht="13.5" thickBot="1" x14ac:dyDescent="0.25">
      <c r="A2" s="183" t="s">
        <v>0</v>
      </c>
      <c r="B2" s="184"/>
      <c r="C2" s="75" t="str">
        <f>CONCATENATE(cisloobjektu," ",nazevobjektu)</f>
        <v xml:space="preserve"> Výměna zdroje tepla, HZS Chrudim</v>
      </c>
      <c r="D2" s="76"/>
      <c r="E2" s="77"/>
      <c r="F2" s="76"/>
      <c r="G2" s="185"/>
      <c r="H2" s="185"/>
      <c r="I2" s="186"/>
    </row>
    <row r="3" spans="1:9" ht="13.5" thickTop="1" x14ac:dyDescent="0.2"/>
    <row r="4" spans="1:9" ht="19.5" customHeight="1" x14ac:dyDescent="0.25">
      <c r="A4" s="78" t="s">
        <v>43</v>
      </c>
      <c r="B4" s="1"/>
      <c r="C4" s="1"/>
      <c r="D4" s="1"/>
      <c r="E4" s="1"/>
      <c r="F4" s="1"/>
      <c r="G4" s="1"/>
      <c r="H4" s="1"/>
      <c r="I4" s="1"/>
    </row>
    <row r="5" spans="1:9" ht="13.5" thickBot="1" x14ac:dyDescent="0.25"/>
    <row r="6" spans="1:9" s="30" customFormat="1" ht="13.5" thickBot="1" x14ac:dyDescent="0.25">
      <c r="A6" s="79"/>
      <c r="B6" s="80" t="s">
        <v>44</v>
      </c>
      <c r="C6" s="80"/>
      <c r="D6" s="81"/>
      <c r="E6" s="82" t="s">
        <v>45</v>
      </c>
      <c r="F6" s="83" t="s">
        <v>46</v>
      </c>
      <c r="G6" s="83" t="s">
        <v>47</v>
      </c>
      <c r="H6" s="83" t="s">
        <v>48</v>
      </c>
      <c r="I6" s="84" t="s">
        <v>26</v>
      </c>
    </row>
    <row r="7" spans="1:9" s="30" customFormat="1" x14ac:dyDescent="0.2">
      <c r="A7" s="170" t="str">
        <f>Položky!B7</f>
        <v>713</v>
      </c>
      <c r="B7" s="85" t="str">
        <f>Položky!C7</f>
        <v>Izolace tepelné</v>
      </c>
      <c r="C7" s="86"/>
      <c r="D7" s="87"/>
      <c r="E7" s="171">
        <f>Položky!BC15</f>
        <v>0</v>
      </c>
      <c r="F7" s="172">
        <f>Položky!BD15</f>
        <v>0</v>
      </c>
      <c r="G7" s="172">
        <f>Položky!BE15</f>
        <v>0</v>
      </c>
      <c r="H7" s="172">
        <f>Položky!BF15</f>
        <v>0</v>
      </c>
      <c r="I7" s="173">
        <f>Položky!BG15</f>
        <v>0</v>
      </c>
    </row>
    <row r="8" spans="1:9" s="30" customFormat="1" x14ac:dyDescent="0.2">
      <c r="A8" s="170" t="str">
        <f>Položky!B16</f>
        <v>721</v>
      </c>
      <c r="B8" s="85" t="str">
        <f>Položky!C16</f>
        <v>Vnitřní kanalizace</v>
      </c>
      <c r="C8" s="86"/>
      <c r="D8" s="87"/>
      <c r="E8" s="171">
        <f>Položky!BC20</f>
        <v>0</v>
      </c>
      <c r="F8" s="172">
        <f>Položky!BD20</f>
        <v>0</v>
      </c>
      <c r="G8" s="172">
        <f>Položky!BE20</f>
        <v>0</v>
      </c>
      <c r="H8" s="172">
        <f>Položky!BF20</f>
        <v>0</v>
      </c>
      <c r="I8" s="173">
        <f>Položky!BG20</f>
        <v>0</v>
      </c>
    </row>
    <row r="9" spans="1:9" s="30" customFormat="1" x14ac:dyDescent="0.2">
      <c r="A9" s="170" t="str">
        <f>Položky!B21</f>
        <v>722</v>
      </c>
      <c r="B9" s="85" t="str">
        <f>Položky!C21</f>
        <v>Vnitřní vodovod</v>
      </c>
      <c r="C9" s="86"/>
      <c r="D9" s="87"/>
      <c r="E9" s="171">
        <f>Položky!BC39</f>
        <v>0</v>
      </c>
      <c r="F9" s="172">
        <f>Položky!BD39</f>
        <v>0</v>
      </c>
      <c r="G9" s="172">
        <f>Položky!BE39</f>
        <v>0</v>
      </c>
      <c r="H9" s="172">
        <f>Položky!BF39</f>
        <v>0</v>
      </c>
      <c r="I9" s="173">
        <f>Položky!BG39</f>
        <v>0</v>
      </c>
    </row>
    <row r="10" spans="1:9" s="30" customFormat="1" x14ac:dyDescent="0.2">
      <c r="A10" s="170" t="str">
        <f>Položky!B40</f>
        <v>731</v>
      </c>
      <c r="B10" s="85" t="str">
        <f>Položky!C40</f>
        <v>Kotelny</v>
      </c>
      <c r="C10" s="86"/>
      <c r="D10" s="87"/>
      <c r="E10" s="171">
        <f>Položky!BC61</f>
        <v>0</v>
      </c>
      <c r="F10" s="172">
        <f>Položky!BD61</f>
        <v>0</v>
      </c>
      <c r="G10" s="172">
        <f>Položky!BE61</f>
        <v>0</v>
      </c>
      <c r="H10" s="172">
        <f>Položky!BF61</f>
        <v>0</v>
      </c>
      <c r="I10" s="173">
        <f>Položky!BG61</f>
        <v>0</v>
      </c>
    </row>
    <row r="11" spans="1:9" s="30" customFormat="1" x14ac:dyDescent="0.2">
      <c r="A11" s="170" t="str">
        <f>Položky!B62</f>
        <v>732</v>
      </c>
      <c r="B11" s="85" t="str">
        <f>Položky!C62</f>
        <v>Strojovny</v>
      </c>
      <c r="C11" s="86"/>
      <c r="D11" s="87"/>
      <c r="E11" s="171">
        <f>Položky!BC84</f>
        <v>0</v>
      </c>
      <c r="F11" s="172">
        <f>Položky!BD84</f>
        <v>0</v>
      </c>
      <c r="G11" s="172">
        <f>Položky!BE84</f>
        <v>0</v>
      </c>
      <c r="H11" s="172">
        <f>Položky!BF84</f>
        <v>0</v>
      </c>
      <c r="I11" s="173">
        <f>Položky!BG84</f>
        <v>0</v>
      </c>
    </row>
    <row r="12" spans="1:9" s="30" customFormat="1" x14ac:dyDescent="0.2">
      <c r="A12" s="170" t="str">
        <f>Položky!B85</f>
        <v>733</v>
      </c>
      <c r="B12" s="85" t="str">
        <f>Položky!C85</f>
        <v>Rozvod potrubí</v>
      </c>
      <c r="C12" s="86"/>
      <c r="D12" s="87"/>
      <c r="E12" s="171">
        <f>Položky!BC98</f>
        <v>0</v>
      </c>
      <c r="F12" s="172">
        <f>Položky!BD98</f>
        <v>0</v>
      </c>
      <c r="G12" s="172">
        <f>Položky!BE98</f>
        <v>0</v>
      </c>
      <c r="H12" s="172">
        <f>Položky!BF98</f>
        <v>0</v>
      </c>
      <c r="I12" s="173">
        <f>Položky!BG98</f>
        <v>0</v>
      </c>
    </row>
    <row r="13" spans="1:9" s="30" customFormat="1" x14ac:dyDescent="0.2">
      <c r="A13" s="170" t="str">
        <f>Položky!B99</f>
        <v>734</v>
      </c>
      <c r="B13" s="85" t="str">
        <f>Položky!C99</f>
        <v>Armatury</v>
      </c>
      <c r="C13" s="86"/>
      <c r="D13" s="87"/>
      <c r="E13" s="171">
        <f>Položky!BC123</f>
        <v>0</v>
      </c>
      <c r="F13" s="172">
        <f>Položky!BD123</f>
        <v>0</v>
      </c>
      <c r="G13" s="172">
        <f>Položky!BE123</f>
        <v>0</v>
      </c>
      <c r="H13" s="172">
        <f>Položky!BF123</f>
        <v>0</v>
      </c>
      <c r="I13" s="173">
        <f>Položky!BG123</f>
        <v>0</v>
      </c>
    </row>
    <row r="14" spans="1:9" s="30" customFormat="1" x14ac:dyDescent="0.2">
      <c r="A14" s="170" t="str">
        <f>Položky!B124</f>
        <v>767</v>
      </c>
      <c r="B14" s="85" t="str">
        <f>Položky!C124</f>
        <v>Konstrukce zámečnické</v>
      </c>
      <c r="C14" s="86"/>
      <c r="D14" s="87"/>
      <c r="E14" s="171">
        <f>Položky!BC127</f>
        <v>0</v>
      </c>
      <c r="F14" s="172">
        <f>Položky!BD127</f>
        <v>0</v>
      </c>
      <c r="G14" s="172">
        <f>Položky!BE127</f>
        <v>0</v>
      </c>
      <c r="H14" s="172">
        <f>Položky!BF127</f>
        <v>0</v>
      </c>
      <c r="I14" s="173">
        <f>Položky!BG127</f>
        <v>0</v>
      </c>
    </row>
    <row r="15" spans="1:9" s="30" customFormat="1" ht="13.5" thickBot="1" x14ac:dyDescent="0.25">
      <c r="A15" s="170" t="str">
        <f>Položky!B128</f>
        <v>783</v>
      </c>
      <c r="B15" s="85" t="str">
        <f>Položky!C128</f>
        <v>Nátěry</v>
      </c>
      <c r="C15" s="86"/>
      <c r="D15" s="87"/>
      <c r="E15" s="171">
        <f>Položky!BC132</f>
        <v>0</v>
      </c>
      <c r="F15" s="172">
        <f>Položky!BD132</f>
        <v>0</v>
      </c>
      <c r="G15" s="172">
        <f>Položky!BE132</f>
        <v>0</v>
      </c>
      <c r="H15" s="172">
        <f>Položky!BF132</f>
        <v>0</v>
      </c>
      <c r="I15" s="173">
        <f>Položky!BG132</f>
        <v>0</v>
      </c>
    </row>
    <row r="16" spans="1:9" s="93" customFormat="1" ht="13.5" thickBot="1" x14ac:dyDescent="0.25">
      <c r="A16" s="88"/>
      <c r="B16" s="80" t="s">
        <v>49</v>
      </c>
      <c r="C16" s="80"/>
      <c r="D16" s="89"/>
      <c r="E16" s="90">
        <f>SUM(E7:E15)</f>
        <v>0</v>
      </c>
      <c r="F16" s="91">
        <f>SUM(F7:F15)</f>
        <v>0</v>
      </c>
      <c r="G16" s="91">
        <f>SUM(G7:G15)</f>
        <v>0</v>
      </c>
      <c r="H16" s="91">
        <f>SUM(H7:H15)</f>
        <v>0</v>
      </c>
      <c r="I16" s="92">
        <f>SUM(I7:I15)</f>
        <v>0</v>
      </c>
    </row>
    <row r="17" spans="1:57" x14ac:dyDescent="0.2">
      <c r="A17" s="86"/>
      <c r="B17" s="86"/>
      <c r="C17" s="86"/>
      <c r="D17" s="86"/>
      <c r="E17" s="86"/>
      <c r="F17" s="86"/>
      <c r="G17" s="86"/>
      <c r="H17" s="86"/>
      <c r="I17" s="86"/>
    </row>
    <row r="18" spans="1:57" ht="19.5" customHeight="1" x14ac:dyDescent="0.25">
      <c r="A18" s="94" t="s">
        <v>50</v>
      </c>
      <c r="B18" s="94"/>
      <c r="C18" s="94"/>
      <c r="D18" s="94"/>
      <c r="E18" s="94"/>
      <c r="F18" s="94"/>
      <c r="G18" s="95"/>
      <c r="H18" s="94"/>
      <c r="I18" s="94"/>
      <c r="BA18" s="31"/>
      <c r="BB18" s="31"/>
      <c r="BC18" s="31"/>
      <c r="BD18" s="31"/>
      <c r="BE18" s="31"/>
    </row>
    <row r="19" spans="1:57" ht="13.5" thickBot="1" x14ac:dyDescent="0.25">
      <c r="A19" s="96"/>
      <c r="B19" s="96"/>
      <c r="C19" s="96"/>
      <c r="D19" s="96"/>
      <c r="E19" s="96"/>
      <c r="F19" s="96"/>
      <c r="G19" s="96"/>
      <c r="H19" s="96"/>
      <c r="I19" s="96"/>
    </row>
    <row r="20" spans="1:57" x14ac:dyDescent="0.2">
      <c r="A20" s="97" t="s">
        <v>51</v>
      </c>
      <c r="B20" s="98"/>
      <c r="C20" s="98"/>
      <c r="D20" s="99"/>
      <c r="E20" s="100" t="s">
        <v>52</v>
      </c>
      <c r="F20" s="101" t="s">
        <v>53</v>
      </c>
      <c r="G20" s="102" t="s">
        <v>54</v>
      </c>
      <c r="H20" s="103"/>
      <c r="I20" s="104" t="s">
        <v>52</v>
      </c>
    </row>
    <row r="21" spans="1:57" x14ac:dyDescent="0.2">
      <c r="A21" s="105" t="s">
        <v>312</v>
      </c>
      <c r="B21" s="106"/>
      <c r="C21" s="106"/>
      <c r="D21" s="107"/>
      <c r="E21" s="108">
        <v>0</v>
      </c>
      <c r="F21" s="109">
        <v>0</v>
      </c>
      <c r="G21" s="110">
        <f>CHOOSE(BA21+1,HSV+PSV,HSV+PSV+Mont,HSV+PSV+Dodavka+Mont,HSV,PSV,Mont,Dodavka,Mont+Dodavka,0)</f>
        <v>0</v>
      </c>
      <c r="H21" s="111"/>
      <c r="I21" s="112">
        <f>E21+F21*G21/100</f>
        <v>0</v>
      </c>
      <c r="BA21">
        <v>0</v>
      </c>
    </row>
    <row r="22" spans="1:57" ht="13.5" thickBot="1" x14ac:dyDescent="0.25">
      <c r="A22" s="113"/>
      <c r="B22" s="114" t="s">
        <v>55</v>
      </c>
      <c r="C22" s="115"/>
      <c r="D22" s="116"/>
      <c r="E22" s="117"/>
      <c r="F22" s="118"/>
      <c r="G22" s="118"/>
      <c r="H22" s="187">
        <f>SUM(I21:I21)</f>
        <v>0</v>
      </c>
      <c r="I22" s="188"/>
    </row>
    <row r="24" spans="1:57" x14ac:dyDescent="0.2">
      <c r="B24" s="93"/>
      <c r="F24" s="119"/>
      <c r="G24" s="120"/>
      <c r="H24" s="120"/>
      <c r="I24" s="121"/>
    </row>
    <row r="25" spans="1:57" x14ac:dyDescent="0.2">
      <c r="F25" s="119"/>
      <c r="G25" s="120"/>
      <c r="H25" s="120"/>
      <c r="I25" s="121"/>
    </row>
    <row r="26" spans="1:57" x14ac:dyDescent="0.2">
      <c r="F26" s="119"/>
      <c r="G26" s="120"/>
      <c r="H26" s="120"/>
      <c r="I26" s="121"/>
    </row>
    <row r="27" spans="1:57" x14ac:dyDescent="0.2">
      <c r="F27" s="119"/>
      <c r="G27" s="120"/>
      <c r="H27" s="120"/>
      <c r="I27" s="121"/>
    </row>
    <row r="28" spans="1:57" x14ac:dyDescent="0.2">
      <c r="F28" s="119"/>
      <c r="G28" s="120"/>
      <c r="H28" s="120"/>
      <c r="I28" s="121"/>
    </row>
    <row r="29" spans="1:57" x14ac:dyDescent="0.2">
      <c r="F29" s="119"/>
      <c r="G29" s="120"/>
      <c r="H29" s="120"/>
      <c r="I29" s="121"/>
    </row>
    <row r="30" spans="1:57" x14ac:dyDescent="0.2">
      <c r="F30" s="119"/>
      <c r="G30" s="120"/>
      <c r="H30" s="120"/>
      <c r="I30" s="121"/>
    </row>
    <row r="31" spans="1:57" x14ac:dyDescent="0.2">
      <c r="F31" s="119"/>
      <c r="G31" s="120"/>
      <c r="H31" s="120"/>
      <c r="I31" s="121"/>
    </row>
    <row r="32" spans="1:57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  <row r="70" spans="6:9" x14ac:dyDescent="0.2">
      <c r="F70" s="119"/>
      <c r="G70" s="120"/>
      <c r="H70" s="120"/>
      <c r="I70" s="121"/>
    </row>
    <row r="71" spans="6:9" x14ac:dyDescent="0.2">
      <c r="F71" s="119"/>
      <c r="G71" s="120"/>
      <c r="H71" s="120"/>
      <c r="I71" s="121"/>
    </row>
    <row r="72" spans="6:9" x14ac:dyDescent="0.2">
      <c r="F72" s="119"/>
      <c r="G72" s="120"/>
      <c r="H72" s="120"/>
      <c r="I72" s="121"/>
    </row>
    <row r="73" spans="6:9" x14ac:dyDescent="0.2">
      <c r="F73" s="119"/>
      <c r="G73" s="120"/>
      <c r="H73" s="120"/>
      <c r="I73" s="121"/>
    </row>
  </sheetData>
  <mergeCells count="4">
    <mergeCell ref="A1:B1"/>
    <mergeCell ref="A2:B2"/>
    <mergeCell ref="G2:I2"/>
    <mergeCell ref="H22:I2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199"/>
  <sheetViews>
    <sheetView showGridLines="0" showZeros="0" zoomScale="80" zoomScaleNormal="100" workbookViewId="0">
      <selection activeCell="C11" sqref="C11"/>
    </sheetView>
  </sheetViews>
  <sheetFormatPr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189" t="s">
        <v>318</v>
      </c>
      <c r="B1" s="189"/>
      <c r="C1" s="189"/>
      <c r="D1" s="189"/>
      <c r="E1" s="189"/>
      <c r="F1" s="189"/>
      <c r="G1" s="189"/>
      <c r="H1" s="189"/>
      <c r="I1" s="189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181" t="s">
        <v>4</v>
      </c>
      <c r="B3" s="182"/>
      <c r="C3" s="69" t="str">
        <f>CONCATENATE(cislostavby," ",nazevstavby)</f>
        <v xml:space="preserve"> D1-UT Ústřední vytápění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190" t="s">
        <v>0</v>
      </c>
      <c r="B4" s="184"/>
      <c r="C4" s="75" t="str">
        <f>CONCATENATE(cisloobjektu," ",nazevobjektu)</f>
        <v xml:space="preserve"> Výměna zdroje tepla, HZS Chrudim</v>
      </c>
      <c r="D4" s="76"/>
      <c r="E4" s="77"/>
      <c r="F4" s="76"/>
      <c r="G4" s="191"/>
      <c r="H4" s="191"/>
      <c r="I4" s="192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56</v>
      </c>
      <c r="B6" s="135" t="s">
        <v>57</v>
      </c>
      <c r="C6" s="135" t="s">
        <v>58</v>
      </c>
      <c r="D6" s="135" t="s">
        <v>59</v>
      </c>
      <c r="E6" s="136" t="s">
        <v>60</v>
      </c>
      <c r="F6" s="135" t="s">
        <v>61</v>
      </c>
      <c r="G6" s="137" t="s">
        <v>62</v>
      </c>
      <c r="H6" s="138" t="s">
        <v>63</v>
      </c>
      <c r="I6" s="138" t="s">
        <v>64</v>
      </c>
      <c r="J6" s="138" t="s">
        <v>65</v>
      </c>
      <c r="K6" s="138" t="s">
        <v>66</v>
      </c>
    </row>
    <row r="7" spans="1:59" x14ac:dyDescent="0.2">
      <c r="A7" s="139" t="s">
        <v>67</v>
      </c>
      <c r="B7" s="140" t="s">
        <v>71</v>
      </c>
      <c r="C7" s="141" t="s">
        <v>72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x14ac:dyDescent="0.2">
      <c r="A8" s="147">
        <v>1</v>
      </c>
      <c r="B8" s="148" t="s">
        <v>73</v>
      </c>
      <c r="C8" s="149" t="s">
        <v>74</v>
      </c>
      <c r="D8" s="150" t="s">
        <v>75</v>
      </c>
      <c r="E8" s="151">
        <v>18</v>
      </c>
      <c r="F8" s="151"/>
      <c r="G8" s="152">
        <f t="shared" ref="G8:G14" si="0">E8*F8</f>
        <v>0</v>
      </c>
      <c r="H8" s="153">
        <v>0</v>
      </c>
      <c r="I8" s="153">
        <f t="shared" ref="I8:I14" si="1">E8*H8</f>
        <v>0</v>
      </c>
      <c r="J8" s="153">
        <v>-2.0999999999999999E-3</v>
      </c>
      <c r="K8" s="153">
        <f t="shared" ref="K8:K14" si="2">E8*J8</f>
        <v>-3.78E-2</v>
      </c>
      <c r="Q8" s="146">
        <v>2</v>
      </c>
      <c r="AA8" s="122">
        <v>12</v>
      </c>
      <c r="AB8" s="122">
        <v>0</v>
      </c>
      <c r="AC8" s="122">
        <v>1</v>
      </c>
      <c r="BB8" s="122">
        <v>2</v>
      </c>
      <c r="BC8" s="122">
        <f t="shared" ref="BC8:BC14" si="3">IF(BB8=1,G8,0)</f>
        <v>0</v>
      </c>
      <c r="BD8" s="122">
        <f t="shared" ref="BD8:BD14" si="4">IF(BB8=2,G8,0)</f>
        <v>0</v>
      </c>
      <c r="BE8" s="122">
        <f t="shared" ref="BE8:BE14" si="5">IF(BB8=3,G8,0)</f>
        <v>0</v>
      </c>
      <c r="BF8" s="122">
        <f t="shared" ref="BF8:BF14" si="6">IF(BB8=4,G8,0)</f>
        <v>0</v>
      </c>
      <c r="BG8" s="122">
        <f t="shared" ref="BG8:BG14" si="7">IF(BB8=5,G8,0)</f>
        <v>0</v>
      </c>
    </row>
    <row r="9" spans="1:59" x14ac:dyDescent="0.2">
      <c r="A9" s="147">
        <v>2</v>
      </c>
      <c r="B9" s="148" t="s">
        <v>76</v>
      </c>
      <c r="C9" s="149" t="s">
        <v>77</v>
      </c>
      <c r="D9" s="150" t="s">
        <v>78</v>
      </c>
      <c r="E9" s="151">
        <v>18</v>
      </c>
      <c r="F9" s="151"/>
      <c r="G9" s="152">
        <f t="shared" si="0"/>
        <v>0</v>
      </c>
      <c r="H9" s="153">
        <v>2.15E-3</v>
      </c>
      <c r="I9" s="153">
        <f t="shared" si="1"/>
        <v>3.8699999999999998E-2</v>
      </c>
      <c r="J9" s="153">
        <v>0</v>
      </c>
      <c r="K9" s="153">
        <f t="shared" si="2"/>
        <v>0</v>
      </c>
      <c r="Q9" s="146">
        <v>2</v>
      </c>
      <c r="AA9" s="122">
        <v>12</v>
      </c>
      <c r="AB9" s="122">
        <v>1</v>
      </c>
      <c r="AC9" s="122">
        <v>2</v>
      </c>
      <c r="BB9" s="122">
        <v>2</v>
      </c>
      <c r="BC9" s="122">
        <f t="shared" si="3"/>
        <v>0</v>
      </c>
      <c r="BD9" s="122">
        <f t="shared" si="4"/>
        <v>0</v>
      </c>
      <c r="BE9" s="122">
        <f t="shared" si="5"/>
        <v>0</v>
      </c>
      <c r="BF9" s="122">
        <f t="shared" si="6"/>
        <v>0</v>
      </c>
      <c r="BG9" s="122">
        <f t="shared" si="7"/>
        <v>0</v>
      </c>
    </row>
    <row r="10" spans="1:59" x14ac:dyDescent="0.2">
      <c r="A10" s="147">
        <v>3</v>
      </c>
      <c r="B10" s="148" t="s">
        <v>79</v>
      </c>
      <c r="C10" s="149" t="s">
        <v>80</v>
      </c>
      <c r="D10" s="150" t="s">
        <v>78</v>
      </c>
      <c r="E10" s="151">
        <v>20</v>
      </c>
      <c r="F10" s="151"/>
      <c r="G10" s="152">
        <f t="shared" si="0"/>
        <v>0</v>
      </c>
      <c r="H10" s="153">
        <v>1.39E-3</v>
      </c>
      <c r="I10" s="153">
        <f t="shared" si="1"/>
        <v>2.7799999999999998E-2</v>
      </c>
      <c r="J10" s="153">
        <v>0</v>
      </c>
      <c r="K10" s="153">
        <f t="shared" si="2"/>
        <v>0</v>
      </c>
      <c r="Q10" s="146">
        <v>2</v>
      </c>
      <c r="AA10" s="122">
        <v>12</v>
      </c>
      <c r="AB10" s="122">
        <v>1</v>
      </c>
      <c r="AC10" s="122">
        <v>3</v>
      </c>
      <c r="BB10" s="122">
        <v>2</v>
      </c>
      <c r="BC10" s="122">
        <f t="shared" si="3"/>
        <v>0</v>
      </c>
      <c r="BD10" s="122">
        <f t="shared" si="4"/>
        <v>0</v>
      </c>
      <c r="BE10" s="122">
        <f t="shared" si="5"/>
        <v>0</v>
      </c>
      <c r="BF10" s="122">
        <f t="shared" si="6"/>
        <v>0</v>
      </c>
      <c r="BG10" s="122">
        <f t="shared" si="7"/>
        <v>0</v>
      </c>
    </row>
    <row r="11" spans="1:59" x14ac:dyDescent="0.2">
      <c r="A11" s="147">
        <v>4</v>
      </c>
      <c r="B11" s="148" t="s">
        <v>81</v>
      </c>
      <c r="C11" s="149" t="s">
        <v>82</v>
      </c>
      <c r="D11" s="150" t="s">
        <v>78</v>
      </c>
      <c r="E11" s="151">
        <v>6</v>
      </c>
      <c r="F11" s="151"/>
      <c r="G11" s="152">
        <f t="shared" si="0"/>
        <v>0</v>
      </c>
      <c r="H11" s="153">
        <v>1.2099999999999999E-3</v>
      </c>
      <c r="I11" s="153">
        <f t="shared" si="1"/>
        <v>7.2599999999999991E-3</v>
      </c>
      <c r="J11" s="153">
        <v>0</v>
      </c>
      <c r="K11" s="153">
        <f t="shared" si="2"/>
        <v>0</v>
      </c>
      <c r="Q11" s="146">
        <v>2</v>
      </c>
      <c r="AA11" s="122">
        <v>12</v>
      </c>
      <c r="AB11" s="122">
        <v>1</v>
      </c>
      <c r="AC11" s="122">
        <v>4</v>
      </c>
      <c r="BB11" s="122">
        <v>2</v>
      </c>
      <c r="BC11" s="122">
        <f t="shared" si="3"/>
        <v>0</v>
      </c>
      <c r="BD11" s="122">
        <f t="shared" si="4"/>
        <v>0</v>
      </c>
      <c r="BE11" s="122">
        <f t="shared" si="5"/>
        <v>0</v>
      </c>
      <c r="BF11" s="122">
        <f t="shared" si="6"/>
        <v>0</v>
      </c>
      <c r="BG11" s="122">
        <f t="shared" si="7"/>
        <v>0</v>
      </c>
    </row>
    <row r="12" spans="1:59" x14ac:dyDescent="0.2">
      <c r="A12" s="147">
        <v>5</v>
      </c>
      <c r="B12" s="148" t="s">
        <v>83</v>
      </c>
      <c r="C12" s="149" t="s">
        <v>84</v>
      </c>
      <c r="D12" s="150" t="s">
        <v>78</v>
      </c>
      <c r="E12" s="151">
        <v>4</v>
      </c>
      <c r="F12" s="151"/>
      <c r="G12" s="152">
        <f t="shared" si="0"/>
        <v>0</v>
      </c>
      <c r="H12" s="153">
        <v>7.7999999999999999E-4</v>
      </c>
      <c r="I12" s="153">
        <f t="shared" si="1"/>
        <v>3.1199999999999999E-3</v>
      </c>
      <c r="J12" s="153">
        <v>0</v>
      </c>
      <c r="K12" s="153">
        <f t="shared" si="2"/>
        <v>0</v>
      </c>
      <c r="Q12" s="146">
        <v>2</v>
      </c>
      <c r="AA12" s="122">
        <v>12</v>
      </c>
      <c r="AB12" s="122">
        <v>1</v>
      </c>
      <c r="AC12" s="122">
        <v>5</v>
      </c>
      <c r="BB12" s="122">
        <v>2</v>
      </c>
      <c r="BC12" s="122">
        <f t="shared" si="3"/>
        <v>0</v>
      </c>
      <c r="BD12" s="122">
        <f t="shared" si="4"/>
        <v>0</v>
      </c>
      <c r="BE12" s="122">
        <f t="shared" si="5"/>
        <v>0</v>
      </c>
      <c r="BF12" s="122">
        <f t="shared" si="6"/>
        <v>0</v>
      </c>
      <c r="BG12" s="122">
        <f t="shared" si="7"/>
        <v>0</v>
      </c>
    </row>
    <row r="13" spans="1:59" x14ac:dyDescent="0.2">
      <c r="A13" s="147">
        <v>6</v>
      </c>
      <c r="B13" s="148" t="s">
        <v>85</v>
      </c>
      <c r="C13" s="149" t="s">
        <v>86</v>
      </c>
      <c r="D13" s="150" t="s">
        <v>78</v>
      </c>
      <c r="E13" s="151">
        <v>16</v>
      </c>
      <c r="F13" s="151"/>
      <c r="G13" s="152">
        <f t="shared" si="0"/>
        <v>0</v>
      </c>
      <c r="H13" s="153">
        <v>7.2000000000000005E-4</v>
      </c>
      <c r="I13" s="153">
        <f t="shared" si="1"/>
        <v>1.1520000000000001E-2</v>
      </c>
      <c r="J13" s="153">
        <v>0</v>
      </c>
      <c r="K13" s="153">
        <f t="shared" si="2"/>
        <v>0</v>
      </c>
      <c r="Q13" s="146">
        <v>2</v>
      </c>
      <c r="AA13" s="122">
        <v>12</v>
      </c>
      <c r="AB13" s="122">
        <v>1</v>
      </c>
      <c r="AC13" s="122">
        <v>6</v>
      </c>
      <c r="BB13" s="122">
        <v>2</v>
      </c>
      <c r="BC13" s="122">
        <f t="shared" si="3"/>
        <v>0</v>
      </c>
      <c r="BD13" s="122">
        <f t="shared" si="4"/>
        <v>0</v>
      </c>
      <c r="BE13" s="122">
        <f t="shared" si="5"/>
        <v>0</v>
      </c>
      <c r="BF13" s="122">
        <f t="shared" si="6"/>
        <v>0</v>
      </c>
      <c r="BG13" s="122">
        <f t="shared" si="7"/>
        <v>0</v>
      </c>
    </row>
    <row r="14" spans="1:59" x14ac:dyDescent="0.2">
      <c r="A14" s="147">
        <v>7</v>
      </c>
      <c r="B14" s="148" t="s">
        <v>87</v>
      </c>
      <c r="C14" s="149" t="s">
        <v>88</v>
      </c>
      <c r="D14" s="150" t="s">
        <v>75</v>
      </c>
      <c r="E14" s="151">
        <v>15</v>
      </c>
      <c r="F14" s="151"/>
      <c r="G14" s="152">
        <f t="shared" si="0"/>
        <v>0</v>
      </c>
      <c r="H14" s="153">
        <v>5.1000000000000004E-4</v>
      </c>
      <c r="I14" s="153">
        <f t="shared" si="1"/>
        <v>7.6500000000000005E-3</v>
      </c>
      <c r="J14" s="153">
        <v>0</v>
      </c>
      <c r="K14" s="153">
        <f t="shared" si="2"/>
        <v>0</v>
      </c>
      <c r="Q14" s="146">
        <v>2</v>
      </c>
      <c r="AA14" s="122">
        <v>12</v>
      </c>
      <c r="AB14" s="122">
        <v>0</v>
      </c>
      <c r="AC14" s="122">
        <v>7</v>
      </c>
      <c r="BB14" s="122">
        <v>2</v>
      </c>
      <c r="BC14" s="122">
        <f t="shared" si="3"/>
        <v>0</v>
      </c>
      <c r="BD14" s="122">
        <f t="shared" si="4"/>
        <v>0</v>
      </c>
      <c r="BE14" s="122">
        <f t="shared" si="5"/>
        <v>0</v>
      </c>
      <c r="BF14" s="122">
        <f t="shared" si="6"/>
        <v>0</v>
      </c>
      <c r="BG14" s="122">
        <f t="shared" si="7"/>
        <v>0</v>
      </c>
    </row>
    <row r="15" spans="1:59" x14ac:dyDescent="0.2">
      <c r="A15" s="154"/>
      <c r="B15" s="155" t="s">
        <v>68</v>
      </c>
      <c r="C15" s="156" t="str">
        <f>CONCATENATE(B7," ",C7)</f>
        <v>713 Izolace tepelné</v>
      </c>
      <c r="D15" s="154"/>
      <c r="E15" s="157"/>
      <c r="F15" s="157"/>
      <c r="G15" s="158">
        <f>SUM(G7:G14)</f>
        <v>0</v>
      </c>
      <c r="H15" s="159"/>
      <c r="I15" s="160">
        <f>SUM(I7:I14)</f>
        <v>9.605000000000001E-2</v>
      </c>
      <c r="J15" s="159"/>
      <c r="K15" s="160">
        <f>SUM(K7:K14)</f>
        <v>-3.78E-2</v>
      </c>
      <c r="Q15" s="146">
        <v>4</v>
      </c>
      <c r="BC15" s="161">
        <f>SUM(BC7:BC14)</f>
        <v>0</v>
      </c>
      <c r="BD15" s="161">
        <f>SUM(BD7:BD14)</f>
        <v>0</v>
      </c>
      <c r="BE15" s="161">
        <f>SUM(BE7:BE14)</f>
        <v>0</v>
      </c>
      <c r="BF15" s="161">
        <f>SUM(BF7:BF14)</f>
        <v>0</v>
      </c>
      <c r="BG15" s="161">
        <f>SUM(BG7:BG14)</f>
        <v>0</v>
      </c>
    </row>
    <row r="16" spans="1:59" x14ac:dyDescent="0.2">
      <c r="A16" s="139" t="s">
        <v>67</v>
      </c>
      <c r="B16" s="140" t="s">
        <v>89</v>
      </c>
      <c r="C16" s="141" t="s">
        <v>90</v>
      </c>
      <c r="D16" s="142"/>
      <c r="E16" s="143"/>
      <c r="F16" s="143"/>
      <c r="G16" s="144"/>
      <c r="H16" s="145"/>
      <c r="I16" s="145"/>
      <c r="J16" s="145"/>
      <c r="K16" s="145"/>
      <c r="Q16" s="146">
        <v>1</v>
      </c>
    </row>
    <row r="17" spans="1:59" x14ac:dyDescent="0.2">
      <c r="A17" s="147">
        <v>8</v>
      </c>
      <c r="B17" s="148" t="s">
        <v>91</v>
      </c>
      <c r="C17" s="149" t="s">
        <v>92</v>
      </c>
      <c r="D17" s="150" t="s">
        <v>93</v>
      </c>
      <c r="E17" s="151">
        <v>5</v>
      </c>
      <c r="F17" s="151"/>
      <c r="G17" s="152">
        <f>E17*F17</f>
        <v>0</v>
      </c>
      <c r="H17" s="153">
        <v>0</v>
      </c>
      <c r="I17" s="153">
        <f>E17*H17</f>
        <v>0</v>
      </c>
      <c r="J17" s="153">
        <v>0</v>
      </c>
      <c r="K17" s="153">
        <f>E17*J17</f>
        <v>0</v>
      </c>
      <c r="Q17" s="146">
        <v>2</v>
      </c>
      <c r="AA17" s="122">
        <v>12</v>
      </c>
      <c r="AB17" s="122">
        <v>0</v>
      </c>
      <c r="AC17" s="122">
        <v>8</v>
      </c>
      <c r="BB17" s="122">
        <v>2</v>
      </c>
      <c r="BC17" s="122">
        <f>IF(BB17=1,G17,0)</f>
        <v>0</v>
      </c>
      <c r="BD17" s="122">
        <f>IF(BB17=2,G17,0)</f>
        <v>0</v>
      </c>
      <c r="BE17" s="122">
        <f>IF(BB17=3,G17,0)</f>
        <v>0</v>
      </c>
      <c r="BF17" s="122">
        <f>IF(BB17=4,G17,0)</f>
        <v>0</v>
      </c>
      <c r="BG17" s="122">
        <f>IF(BB17=5,G17,0)</f>
        <v>0</v>
      </c>
    </row>
    <row r="18" spans="1:59" ht="25.5" x14ac:dyDescent="0.2">
      <c r="A18" s="147">
        <v>9</v>
      </c>
      <c r="B18" s="148" t="s">
        <v>94</v>
      </c>
      <c r="C18" s="149" t="s">
        <v>95</v>
      </c>
      <c r="D18" s="150" t="s">
        <v>78</v>
      </c>
      <c r="E18" s="151">
        <v>15</v>
      </c>
      <c r="F18" s="151"/>
      <c r="G18" s="152">
        <f>E18*F18</f>
        <v>0</v>
      </c>
      <c r="H18" s="153">
        <v>3.4000000000000002E-4</v>
      </c>
      <c r="I18" s="153">
        <f>E18*H18</f>
        <v>5.1000000000000004E-3</v>
      </c>
      <c r="J18" s="153">
        <v>0</v>
      </c>
      <c r="K18" s="153">
        <f>E18*J18</f>
        <v>0</v>
      </c>
      <c r="Q18" s="146">
        <v>2</v>
      </c>
      <c r="AA18" s="122">
        <v>12</v>
      </c>
      <c r="AB18" s="122">
        <v>0</v>
      </c>
      <c r="AC18" s="122">
        <v>9</v>
      </c>
      <c r="BB18" s="122">
        <v>2</v>
      </c>
      <c r="BC18" s="122">
        <f>IF(BB18=1,G18,0)</f>
        <v>0</v>
      </c>
      <c r="BD18" s="122">
        <f>IF(BB18=2,G18,0)</f>
        <v>0</v>
      </c>
      <c r="BE18" s="122">
        <f>IF(BB18=3,G18,0)</f>
        <v>0</v>
      </c>
      <c r="BF18" s="122">
        <f>IF(BB18=4,G18,0)</f>
        <v>0</v>
      </c>
      <c r="BG18" s="122">
        <f>IF(BB18=5,G18,0)</f>
        <v>0</v>
      </c>
    </row>
    <row r="19" spans="1:59" x14ac:dyDescent="0.2">
      <c r="A19" s="147">
        <v>10</v>
      </c>
      <c r="B19" s="148" t="s">
        <v>96</v>
      </c>
      <c r="C19" s="149" t="s">
        <v>97</v>
      </c>
      <c r="D19" s="150" t="s">
        <v>78</v>
      </c>
      <c r="E19" s="151">
        <v>15</v>
      </c>
      <c r="F19" s="151"/>
      <c r="G19" s="152">
        <f>E19*F19</f>
        <v>0</v>
      </c>
      <c r="H19" s="153">
        <v>0</v>
      </c>
      <c r="I19" s="153">
        <f>E19*H19</f>
        <v>0</v>
      </c>
      <c r="J19" s="153">
        <v>0</v>
      </c>
      <c r="K19" s="153">
        <f>E19*J19</f>
        <v>0</v>
      </c>
      <c r="Q19" s="146">
        <v>2</v>
      </c>
      <c r="AA19" s="122">
        <v>12</v>
      </c>
      <c r="AB19" s="122">
        <v>0</v>
      </c>
      <c r="AC19" s="122">
        <v>10</v>
      </c>
      <c r="BB19" s="122">
        <v>2</v>
      </c>
      <c r="BC19" s="122">
        <f>IF(BB19=1,G19,0)</f>
        <v>0</v>
      </c>
      <c r="BD19" s="122">
        <f>IF(BB19=2,G19,0)</f>
        <v>0</v>
      </c>
      <c r="BE19" s="122">
        <f>IF(BB19=3,G19,0)</f>
        <v>0</v>
      </c>
      <c r="BF19" s="122">
        <f>IF(BB19=4,G19,0)</f>
        <v>0</v>
      </c>
      <c r="BG19" s="122">
        <f>IF(BB19=5,G19,0)</f>
        <v>0</v>
      </c>
    </row>
    <row r="20" spans="1:59" x14ac:dyDescent="0.2">
      <c r="A20" s="154"/>
      <c r="B20" s="155" t="s">
        <v>68</v>
      </c>
      <c r="C20" s="156" t="str">
        <f>CONCATENATE(B16," ",C16)</f>
        <v>721 Vnitřní kanalizace</v>
      </c>
      <c r="D20" s="154"/>
      <c r="E20" s="157"/>
      <c r="F20" s="157"/>
      <c r="G20" s="158">
        <f>SUM(G16:G19)</f>
        <v>0</v>
      </c>
      <c r="H20" s="159"/>
      <c r="I20" s="160">
        <f>SUM(I16:I19)</f>
        <v>5.1000000000000004E-3</v>
      </c>
      <c r="J20" s="159"/>
      <c r="K20" s="160">
        <f>SUM(K16:K19)</f>
        <v>0</v>
      </c>
      <c r="Q20" s="146">
        <v>4</v>
      </c>
      <c r="BC20" s="161">
        <f>SUM(BC16:BC19)</f>
        <v>0</v>
      </c>
      <c r="BD20" s="161">
        <f>SUM(BD16:BD19)</f>
        <v>0</v>
      </c>
      <c r="BE20" s="161">
        <f>SUM(BE16:BE19)</f>
        <v>0</v>
      </c>
      <c r="BF20" s="161">
        <f>SUM(BF16:BF19)</f>
        <v>0</v>
      </c>
      <c r="BG20" s="161">
        <f>SUM(BG16:BG19)</f>
        <v>0</v>
      </c>
    </row>
    <row r="21" spans="1:59" x14ac:dyDescent="0.2">
      <c r="A21" s="139" t="s">
        <v>67</v>
      </c>
      <c r="B21" s="140" t="s">
        <v>98</v>
      </c>
      <c r="C21" s="141" t="s">
        <v>99</v>
      </c>
      <c r="D21" s="142"/>
      <c r="E21" s="143"/>
      <c r="F21" s="143"/>
      <c r="G21" s="144"/>
      <c r="H21" s="145"/>
      <c r="I21" s="145"/>
      <c r="J21" s="145"/>
      <c r="K21" s="145"/>
      <c r="Q21" s="146">
        <v>1</v>
      </c>
    </row>
    <row r="22" spans="1:59" x14ac:dyDescent="0.2">
      <c r="A22" s="147">
        <v>11</v>
      </c>
      <c r="B22" s="148" t="s">
        <v>100</v>
      </c>
      <c r="C22" s="149" t="s">
        <v>101</v>
      </c>
      <c r="D22" s="150" t="s">
        <v>93</v>
      </c>
      <c r="E22" s="151">
        <v>1</v>
      </c>
      <c r="F22" s="151"/>
      <c r="G22" s="152">
        <f t="shared" ref="G22:G38" si="8">E22*F22</f>
        <v>0</v>
      </c>
      <c r="H22" s="153">
        <v>2.4000000000000001E-4</v>
      </c>
      <c r="I22" s="153">
        <f t="shared" ref="I22:I38" si="9">E22*H22</f>
        <v>2.4000000000000001E-4</v>
      </c>
      <c r="J22" s="153">
        <v>0</v>
      </c>
      <c r="K22" s="153">
        <f t="shared" ref="K22:K38" si="10">E22*J22</f>
        <v>0</v>
      </c>
      <c r="Q22" s="146">
        <v>2</v>
      </c>
      <c r="AA22" s="122">
        <v>12</v>
      </c>
      <c r="AB22" s="122">
        <v>0</v>
      </c>
      <c r="AC22" s="122">
        <v>11</v>
      </c>
      <c r="BB22" s="122">
        <v>2</v>
      </c>
      <c r="BC22" s="122">
        <f t="shared" ref="BC22:BC38" si="11">IF(BB22=1,G22,0)</f>
        <v>0</v>
      </c>
      <c r="BD22" s="122">
        <f t="shared" ref="BD22:BD38" si="12">IF(BB22=2,G22,0)</f>
        <v>0</v>
      </c>
      <c r="BE22" s="122">
        <f t="shared" ref="BE22:BE38" si="13">IF(BB22=3,G22,0)</f>
        <v>0</v>
      </c>
      <c r="BF22" s="122">
        <f t="shared" ref="BF22:BF38" si="14">IF(BB22=4,G22,0)</f>
        <v>0</v>
      </c>
      <c r="BG22" s="122">
        <f t="shared" ref="BG22:BG38" si="15">IF(BB22=5,G22,0)</f>
        <v>0</v>
      </c>
    </row>
    <row r="23" spans="1:59" ht="25.5" x14ac:dyDescent="0.2">
      <c r="A23" s="147">
        <v>12</v>
      </c>
      <c r="B23" s="148" t="s">
        <v>102</v>
      </c>
      <c r="C23" s="149" t="s">
        <v>103</v>
      </c>
      <c r="D23" s="150" t="s">
        <v>93</v>
      </c>
      <c r="E23" s="151">
        <v>3</v>
      </c>
      <c r="F23" s="151"/>
      <c r="G23" s="152">
        <f t="shared" si="8"/>
        <v>0</v>
      </c>
      <c r="H23" s="153">
        <v>6.6E-4</v>
      </c>
      <c r="I23" s="153">
        <f t="shared" si="9"/>
        <v>1.98E-3</v>
      </c>
      <c r="J23" s="153">
        <v>0</v>
      </c>
      <c r="K23" s="153">
        <f t="shared" si="10"/>
        <v>0</v>
      </c>
      <c r="Q23" s="146">
        <v>2</v>
      </c>
      <c r="AA23" s="122">
        <v>12</v>
      </c>
      <c r="AB23" s="122">
        <v>0</v>
      </c>
      <c r="AC23" s="122">
        <v>12</v>
      </c>
      <c r="BB23" s="122">
        <v>2</v>
      </c>
      <c r="BC23" s="122">
        <f t="shared" si="11"/>
        <v>0</v>
      </c>
      <c r="BD23" s="122">
        <f t="shared" si="12"/>
        <v>0</v>
      </c>
      <c r="BE23" s="122">
        <f t="shared" si="13"/>
        <v>0</v>
      </c>
      <c r="BF23" s="122">
        <f t="shared" si="14"/>
        <v>0</v>
      </c>
      <c r="BG23" s="122">
        <f t="shared" si="15"/>
        <v>0</v>
      </c>
    </row>
    <row r="24" spans="1:59" ht="25.5" x14ac:dyDescent="0.2">
      <c r="A24" s="147">
        <v>13</v>
      </c>
      <c r="B24" s="148" t="s">
        <v>104</v>
      </c>
      <c r="C24" s="149" t="s">
        <v>105</v>
      </c>
      <c r="D24" s="150" t="s">
        <v>93</v>
      </c>
      <c r="E24" s="151">
        <v>2</v>
      </c>
      <c r="F24" s="151"/>
      <c r="G24" s="152">
        <f t="shared" si="8"/>
        <v>0</v>
      </c>
      <c r="H24" s="153">
        <v>3.6999999999999999E-4</v>
      </c>
      <c r="I24" s="153">
        <f t="shared" si="9"/>
        <v>7.3999999999999999E-4</v>
      </c>
      <c r="J24" s="153">
        <v>0</v>
      </c>
      <c r="K24" s="153">
        <f t="shared" si="10"/>
        <v>0</v>
      </c>
      <c r="Q24" s="146">
        <v>2</v>
      </c>
      <c r="AA24" s="122">
        <v>12</v>
      </c>
      <c r="AB24" s="122">
        <v>0</v>
      </c>
      <c r="AC24" s="122">
        <v>13</v>
      </c>
      <c r="BB24" s="122">
        <v>2</v>
      </c>
      <c r="BC24" s="122">
        <f t="shared" si="11"/>
        <v>0</v>
      </c>
      <c r="BD24" s="122">
        <f t="shared" si="12"/>
        <v>0</v>
      </c>
      <c r="BE24" s="122">
        <f t="shared" si="13"/>
        <v>0</v>
      </c>
      <c r="BF24" s="122">
        <f t="shared" si="14"/>
        <v>0</v>
      </c>
      <c r="BG24" s="122">
        <f t="shared" si="15"/>
        <v>0</v>
      </c>
    </row>
    <row r="25" spans="1:59" x14ac:dyDescent="0.2">
      <c r="A25" s="147">
        <v>14</v>
      </c>
      <c r="B25" s="148" t="s">
        <v>106</v>
      </c>
      <c r="C25" s="149" t="s">
        <v>107</v>
      </c>
      <c r="D25" s="150" t="s">
        <v>93</v>
      </c>
      <c r="E25" s="151">
        <v>1</v>
      </c>
      <c r="F25" s="151"/>
      <c r="G25" s="152">
        <f t="shared" si="8"/>
        <v>0</v>
      </c>
      <c r="H25" s="153">
        <v>0</v>
      </c>
      <c r="I25" s="153">
        <f t="shared" si="9"/>
        <v>0</v>
      </c>
      <c r="J25" s="153">
        <v>0</v>
      </c>
      <c r="K25" s="153">
        <f t="shared" si="10"/>
        <v>0</v>
      </c>
      <c r="Q25" s="146">
        <v>2</v>
      </c>
      <c r="AA25" s="122">
        <v>12</v>
      </c>
      <c r="AB25" s="122">
        <v>0</v>
      </c>
      <c r="AC25" s="122">
        <v>14</v>
      </c>
      <c r="BB25" s="122">
        <v>2</v>
      </c>
      <c r="BC25" s="122">
        <f t="shared" si="11"/>
        <v>0</v>
      </c>
      <c r="BD25" s="122">
        <f t="shared" si="12"/>
        <v>0</v>
      </c>
      <c r="BE25" s="122">
        <f t="shared" si="13"/>
        <v>0</v>
      </c>
      <c r="BF25" s="122">
        <f t="shared" si="14"/>
        <v>0</v>
      </c>
      <c r="BG25" s="122">
        <f t="shared" si="15"/>
        <v>0</v>
      </c>
    </row>
    <row r="26" spans="1:59" x14ac:dyDescent="0.2">
      <c r="A26" s="147">
        <v>15</v>
      </c>
      <c r="B26" s="148" t="s">
        <v>108</v>
      </c>
      <c r="C26" s="149" t="s">
        <v>109</v>
      </c>
      <c r="D26" s="150" t="s">
        <v>93</v>
      </c>
      <c r="E26" s="151">
        <v>1</v>
      </c>
      <c r="F26" s="151"/>
      <c r="G26" s="152">
        <f t="shared" si="8"/>
        <v>0</v>
      </c>
      <c r="H26" s="153">
        <v>0</v>
      </c>
      <c r="I26" s="153">
        <f t="shared" si="9"/>
        <v>0</v>
      </c>
      <c r="J26" s="153">
        <v>0</v>
      </c>
      <c r="K26" s="153">
        <f t="shared" si="10"/>
        <v>0</v>
      </c>
      <c r="Q26" s="146">
        <v>2</v>
      </c>
      <c r="AA26" s="122">
        <v>12</v>
      </c>
      <c r="AB26" s="122">
        <v>0</v>
      </c>
      <c r="AC26" s="122">
        <v>15</v>
      </c>
      <c r="BB26" s="122">
        <v>2</v>
      </c>
      <c r="BC26" s="122">
        <f t="shared" si="11"/>
        <v>0</v>
      </c>
      <c r="BD26" s="122">
        <f t="shared" si="12"/>
        <v>0</v>
      </c>
      <c r="BE26" s="122">
        <f t="shared" si="13"/>
        <v>0</v>
      </c>
      <c r="BF26" s="122">
        <f t="shared" si="14"/>
        <v>0</v>
      </c>
      <c r="BG26" s="122">
        <f t="shared" si="15"/>
        <v>0</v>
      </c>
    </row>
    <row r="27" spans="1:59" x14ac:dyDescent="0.2">
      <c r="A27" s="147">
        <v>16</v>
      </c>
      <c r="B27" s="148" t="s">
        <v>110</v>
      </c>
      <c r="C27" s="149" t="s">
        <v>111</v>
      </c>
      <c r="D27" s="150" t="s">
        <v>93</v>
      </c>
      <c r="E27" s="151">
        <v>1</v>
      </c>
      <c r="F27" s="151"/>
      <c r="G27" s="152">
        <f t="shared" si="8"/>
        <v>0</v>
      </c>
      <c r="H27" s="153">
        <v>1.6000000000000001E-3</v>
      </c>
      <c r="I27" s="153">
        <f t="shared" si="9"/>
        <v>1.6000000000000001E-3</v>
      </c>
      <c r="J27" s="153">
        <v>0</v>
      </c>
      <c r="K27" s="153">
        <f t="shared" si="10"/>
        <v>0</v>
      </c>
      <c r="Q27" s="146">
        <v>2</v>
      </c>
      <c r="AA27" s="122">
        <v>12</v>
      </c>
      <c r="AB27" s="122">
        <v>0</v>
      </c>
      <c r="AC27" s="122">
        <v>16</v>
      </c>
      <c r="BB27" s="122">
        <v>2</v>
      </c>
      <c r="BC27" s="122">
        <f t="shared" si="11"/>
        <v>0</v>
      </c>
      <c r="BD27" s="122">
        <f t="shared" si="12"/>
        <v>0</v>
      </c>
      <c r="BE27" s="122">
        <f t="shared" si="13"/>
        <v>0</v>
      </c>
      <c r="BF27" s="122">
        <f t="shared" si="14"/>
        <v>0</v>
      </c>
      <c r="BG27" s="122">
        <f t="shared" si="15"/>
        <v>0</v>
      </c>
    </row>
    <row r="28" spans="1:59" x14ac:dyDescent="0.2">
      <c r="A28" s="147">
        <v>17</v>
      </c>
      <c r="B28" s="148" t="s">
        <v>112</v>
      </c>
      <c r="C28" s="149" t="s">
        <v>113</v>
      </c>
      <c r="D28" s="150" t="s">
        <v>93</v>
      </c>
      <c r="E28" s="151">
        <v>1</v>
      </c>
      <c r="F28" s="151"/>
      <c r="G28" s="152">
        <f t="shared" si="8"/>
        <v>0</v>
      </c>
      <c r="H28" s="153">
        <v>1.2800000000000001E-3</v>
      </c>
      <c r="I28" s="153">
        <f t="shared" si="9"/>
        <v>1.2800000000000001E-3</v>
      </c>
      <c r="J28" s="153">
        <v>0</v>
      </c>
      <c r="K28" s="153">
        <f t="shared" si="10"/>
        <v>0</v>
      </c>
      <c r="Q28" s="146">
        <v>2</v>
      </c>
      <c r="AA28" s="122">
        <v>12</v>
      </c>
      <c r="AB28" s="122">
        <v>0</v>
      </c>
      <c r="AC28" s="122">
        <v>17</v>
      </c>
      <c r="BB28" s="122">
        <v>2</v>
      </c>
      <c r="BC28" s="122">
        <f t="shared" si="11"/>
        <v>0</v>
      </c>
      <c r="BD28" s="122">
        <f t="shared" si="12"/>
        <v>0</v>
      </c>
      <c r="BE28" s="122">
        <f t="shared" si="13"/>
        <v>0</v>
      </c>
      <c r="BF28" s="122">
        <f t="shared" si="14"/>
        <v>0</v>
      </c>
      <c r="BG28" s="122">
        <f t="shared" si="15"/>
        <v>0</v>
      </c>
    </row>
    <row r="29" spans="1:59" ht="25.5" x14ac:dyDescent="0.2">
      <c r="A29" s="147">
        <v>18</v>
      </c>
      <c r="B29" s="148" t="s">
        <v>114</v>
      </c>
      <c r="C29" s="149" t="s">
        <v>115</v>
      </c>
      <c r="D29" s="150" t="s">
        <v>93</v>
      </c>
      <c r="E29" s="151">
        <v>1</v>
      </c>
      <c r="F29" s="151"/>
      <c r="G29" s="152">
        <f t="shared" si="8"/>
        <v>0</v>
      </c>
      <c r="H29" s="153">
        <v>1.16E-3</v>
      </c>
      <c r="I29" s="153">
        <f t="shared" si="9"/>
        <v>1.16E-3</v>
      </c>
      <c r="J29" s="153">
        <v>0</v>
      </c>
      <c r="K29" s="153">
        <f t="shared" si="10"/>
        <v>0</v>
      </c>
      <c r="Q29" s="146">
        <v>2</v>
      </c>
      <c r="AA29" s="122">
        <v>12</v>
      </c>
      <c r="AB29" s="122">
        <v>0</v>
      </c>
      <c r="AC29" s="122">
        <v>18</v>
      </c>
      <c r="BB29" s="122">
        <v>2</v>
      </c>
      <c r="BC29" s="122">
        <f t="shared" si="11"/>
        <v>0</v>
      </c>
      <c r="BD29" s="122">
        <f t="shared" si="12"/>
        <v>0</v>
      </c>
      <c r="BE29" s="122">
        <f t="shared" si="13"/>
        <v>0</v>
      </c>
      <c r="BF29" s="122">
        <f t="shared" si="14"/>
        <v>0</v>
      </c>
      <c r="BG29" s="122">
        <f t="shared" si="15"/>
        <v>0</v>
      </c>
    </row>
    <row r="30" spans="1:59" x14ac:dyDescent="0.2">
      <c r="A30" s="147">
        <v>19</v>
      </c>
      <c r="B30" s="148" t="s">
        <v>116</v>
      </c>
      <c r="C30" s="149" t="s">
        <v>117</v>
      </c>
      <c r="D30" s="150" t="s">
        <v>78</v>
      </c>
      <c r="E30" s="151">
        <v>4</v>
      </c>
      <c r="F30" s="151"/>
      <c r="G30" s="152">
        <f t="shared" si="8"/>
        <v>0</v>
      </c>
      <c r="H30" s="153">
        <v>5.3499999999999997E-3</v>
      </c>
      <c r="I30" s="153">
        <f t="shared" si="9"/>
        <v>2.1399999999999999E-2</v>
      </c>
      <c r="J30" s="153">
        <v>0</v>
      </c>
      <c r="K30" s="153">
        <f t="shared" si="10"/>
        <v>0</v>
      </c>
      <c r="Q30" s="146">
        <v>2</v>
      </c>
      <c r="AA30" s="122">
        <v>12</v>
      </c>
      <c r="AB30" s="122">
        <v>0</v>
      </c>
      <c r="AC30" s="122">
        <v>19</v>
      </c>
      <c r="BB30" s="122">
        <v>2</v>
      </c>
      <c r="BC30" s="122">
        <f t="shared" si="11"/>
        <v>0</v>
      </c>
      <c r="BD30" s="122">
        <f t="shared" si="12"/>
        <v>0</v>
      </c>
      <c r="BE30" s="122">
        <f t="shared" si="13"/>
        <v>0</v>
      </c>
      <c r="BF30" s="122">
        <f t="shared" si="14"/>
        <v>0</v>
      </c>
      <c r="BG30" s="122">
        <f t="shared" si="15"/>
        <v>0</v>
      </c>
    </row>
    <row r="31" spans="1:59" x14ac:dyDescent="0.2">
      <c r="A31" s="147">
        <v>20</v>
      </c>
      <c r="B31" s="148" t="s">
        <v>118</v>
      </c>
      <c r="C31" s="149" t="s">
        <v>119</v>
      </c>
      <c r="D31" s="150" t="s">
        <v>78</v>
      </c>
      <c r="E31" s="151">
        <v>4</v>
      </c>
      <c r="F31" s="151"/>
      <c r="G31" s="152">
        <f t="shared" si="8"/>
        <v>0</v>
      </c>
      <c r="H31" s="153">
        <v>5.4099999999999999E-3</v>
      </c>
      <c r="I31" s="153">
        <f t="shared" si="9"/>
        <v>2.164E-2</v>
      </c>
      <c r="J31" s="153">
        <v>0</v>
      </c>
      <c r="K31" s="153">
        <f t="shared" si="10"/>
        <v>0</v>
      </c>
      <c r="Q31" s="146">
        <v>2</v>
      </c>
      <c r="AA31" s="122">
        <v>12</v>
      </c>
      <c r="AB31" s="122">
        <v>0</v>
      </c>
      <c r="AC31" s="122">
        <v>20</v>
      </c>
      <c r="BB31" s="122">
        <v>2</v>
      </c>
      <c r="BC31" s="122">
        <f t="shared" si="11"/>
        <v>0</v>
      </c>
      <c r="BD31" s="122">
        <f t="shared" si="12"/>
        <v>0</v>
      </c>
      <c r="BE31" s="122">
        <f t="shared" si="13"/>
        <v>0</v>
      </c>
      <c r="BF31" s="122">
        <f t="shared" si="14"/>
        <v>0</v>
      </c>
      <c r="BG31" s="122">
        <f t="shared" si="15"/>
        <v>0</v>
      </c>
    </row>
    <row r="32" spans="1:59" x14ac:dyDescent="0.2">
      <c r="A32" s="147">
        <v>21</v>
      </c>
      <c r="B32" s="148" t="s">
        <v>120</v>
      </c>
      <c r="C32" s="149" t="s">
        <v>121</v>
      </c>
      <c r="D32" s="150" t="s">
        <v>78</v>
      </c>
      <c r="E32" s="151">
        <v>4</v>
      </c>
      <c r="F32" s="151"/>
      <c r="G32" s="152">
        <f t="shared" si="8"/>
        <v>0</v>
      </c>
      <c r="H32" s="153">
        <v>5.2199999999999998E-3</v>
      </c>
      <c r="I32" s="153">
        <f t="shared" si="9"/>
        <v>2.0879999999999999E-2</v>
      </c>
      <c r="J32" s="153">
        <v>0</v>
      </c>
      <c r="K32" s="153">
        <f t="shared" si="10"/>
        <v>0</v>
      </c>
      <c r="Q32" s="146">
        <v>2</v>
      </c>
      <c r="AA32" s="122">
        <v>12</v>
      </c>
      <c r="AB32" s="122">
        <v>0</v>
      </c>
      <c r="AC32" s="122">
        <v>21</v>
      </c>
      <c r="BB32" s="122">
        <v>2</v>
      </c>
      <c r="BC32" s="122">
        <f t="shared" si="11"/>
        <v>0</v>
      </c>
      <c r="BD32" s="122">
        <f t="shared" si="12"/>
        <v>0</v>
      </c>
      <c r="BE32" s="122">
        <f t="shared" si="13"/>
        <v>0</v>
      </c>
      <c r="BF32" s="122">
        <f t="shared" si="14"/>
        <v>0</v>
      </c>
      <c r="BG32" s="122">
        <f t="shared" si="15"/>
        <v>0</v>
      </c>
    </row>
    <row r="33" spans="1:59" ht="25.5" x14ac:dyDescent="0.2">
      <c r="A33" s="147">
        <v>22</v>
      </c>
      <c r="B33" s="148" t="s">
        <v>122</v>
      </c>
      <c r="C33" s="149" t="s">
        <v>123</v>
      </c>
      <c r="D33" s="150" t="s">
        <v>78</v>
      </c>
      <c r="E33" s="151">
        <v>10</v>
      </c>
      <c r="F33" s="151"/>
      <c r="G33" s="152">
        <f t="shared" si="8"/>
        <v>0</v>
      </c>
      <c r="H33" s="153">
        <v>6.0000000000000002E-5</v>
      </c>
      <c r="I33" s="153">
        <f t="shared" si="9"/>
        <v>6.0000000000000006E-4</v>
      </c>
      <c r="J33" s="153">
        <v>0</v>
      </c>
      <c r="K33" s="153">
        <f t="shared" si="10"/>
        <v>0</v>
      </c>
      <c r="Q33" s="146">
        <v>2</v>
      </c>
      <c r="AA33" s="122">
        <v>12</v>
      </c>
      <c r="AB33" s="122">
        <v>0</v>
      </c>
      <c r="AC33" s="122">
        <v>22</v>
      </c>
      <c r="BB33" s="122">
        <v>2</v>
      </c>
      <c r="BC33" s="122">
        <f t="shared" si="11"/>
        <v>0</v>
      </c>
      <c r="BD33" s="122">
        <f t="shared" si="12"/>
        <v>0</v>
      </c>
      <c r="BE33" s="122">
        <f t="shared" si="13"/>
        <v>0</v>
      </c>
      <c r="BF33" s="122">
        <f t="shared" si="14"/>
        <v>0</v>
      </c>
      <c r="BG33" s="122">
        <f t="shared" si="15"/>
        <v>0</v>
      </c>
    </row>
    <row r="34" spans="1:59" ht="25.5" x14ac:dyDescent="0.2">
      <c r="A34" s="147">
        <v>23</v>
      </c>
      <c r="B34" s="148" t="s">
        <v>124</v>
      </c>
      <c r="C34" s="149" t="s">
        <v>125</v>
      </c>
      <c r="D34" s="150" t="s">
        <v>78</v>
      </c>
      <c r="E34" s="151">
        <v>10</v>
      </c>
      <c r="F34" s="151"/>
      <c r="G34" s="152">
        <f t="shared" si="8"/>
        <v>0</v>
      </c>
      <c r="H34" s="153">
        <v>6.9999999999999994E-5</v>
      </c>
      <c r="I34" s="153">
        <f t="shared" si="9"/>
        <v>6.9999999999999988E-4</v>
      </c>
      <c r="J34" s="153">
        <v>0</v>
      </c>
      <c r="K34" s="153">
        <f t="shared" si="10"/>
        <v>0</v>
      </c>
      <c r="Q34" s="146">
        <v>2</v>
      </c>
      <c r="AA34" s="122">
        <v>12</v>
      </c>
      <c r="AB34" s="122">
        <v>0</v>
      </c>
      <c r="AC34" s="122">
        <v>23</v>
      </c>
      <c r="BB34" s="122">
        <v>2</v>
      </c>
      <c r="BC34" s="122">
        <f t="shared" si="11"/>
        <v>0</v>
      </c>
      <c r="BD34" s="122">
        <f t="shared" si="12"/>
        <v>0</v>
      </c>
      <c r="BE34" s="122">
        <f t="shared" si="13"/>
        <v>0</v>
      </c>
      <c r="BF34" s="122">
        <f t="shared" si="14"/>
        <v>0</v>
      </c>
      <c r="BG34" s="122">
        <f t="shared" si="15"/>
        <v>0</v>
      </c>
    </row>
    <row r="35" spans="1:59" ht="25.5" x14ac:dyDescent="0.2">
      <c r="A35" s="147">
        <v>24</v>
      </c>
      <c r="B35" s="148" t="s">
        <v>126</v>
      </c>
      <c r="C35" s="149" t="s">
        <v>127</v>
      </c>
      <c r="D35" s="150" t="s">
        <v>78</v>
      </c>
      <c r="E35" s="151">
        <v>10</v>
      </c>
      <c r="F35" s="151"/>
      <c r="G35" s="152">
        <f t="shared" si="8"/>
        <v>0</v>
      </c>
      <c r="H35" s="153">
        <v>6.9999999999999994E-5</v>
      </c>
      <c r="I35" s="153">
        <f t="shared" si="9"/>
        <v>6.9999999999999988E-4</v>
      </c>
      <c r="J35" s="153">
        <v>0</v>
      </c>
      <c r="K35" s="153">
        <f t="shared" si="10"/>
        <v>0</v>
      </c>
      <c r="Q35" s="146">
        <v>2</v>
      </c>
      <c r="AA35" s="122">
        <v>12</v>
      </c>
      <c r="AB35" s="122">
        <v>0</v>
      </c>
      <c r="AC35" s="122">
        <v>24</v>
      </c>
      <c r="BB35" s="122">
        <v>2</v>
      </c>
      <c r="BC35" s="122">
        <f t="shared" si="11"/>
        <v>0</v>
      </c>
      <c r="BD35" s="122">
        <f t="shared" si="12"/>
        <v>0</v>
      </c>
      <c r="BE35" s="122">
        <f t="shared" si="13"/>
        <v>0</v>
      </c>
      <c r="BF35" s="122">
        <f t="shared" si="14"/>
        <v>0</v>
      </c>
      <c r="BG35" s="122">
        <f t="shared" si="15"/>
        <v>0</v>
      </c>
    </row>
    <row r="36" spans="1:59" x14ac:dyDescent="0.2">
      <c r="A36" s="147">
        <v>25</v>
      </c>
      <c r="B36" s="148" t="s">
        <v>128</v>
      </c>
      <c r="C36" s="149" t="s">
        <v>129</v>
      </c>
      <c r="D36" s="150" t="s">
        <v>78</v>
      </c>
      <c r="E36" s="151">
        <v>12</v>
      </c>
      <c r="F36" s="151"/>
      <c r="G36" s="152">
        <f t="shared" si="8"/>
        <v>0</v>
      </c>
      <c r="H36" s="153">
        <v>0</v>
      </c>
      <c r="I36" s="153">
        <f t="shared" si="9"/>
        <v>0</v>
      </c>
      <c r="J36" s="153">
        <v>0</v>
      </c>
      <c r="K36" s="153">
        <f t="shared" si="10"/>
        <v>0</v>
      </c>
      <c r="Q36" s="146">
        <v>2</v>
      </c>
      <c r="AA36" s="122">
        <v>12</v>
      </c>
      <c r="AB36" s="122">
        <v>0</v>
      </c>
      <c r="AC36" s="122">
        <v>25</v>
      </c>
      <c r="BB36" s="122">
        <v>2</v>
      </c>
      <c r="BC36" s="122">
        <f t="shared" si="11"/>
        <v>0</v>
      </c>
      <c r="BD36" s="122">
        <f t="shared" si="12"/>
        <v>0</v>
      </c>
      <c r="BE36" s="122">
        <f t="shared" si="13"/>
        <v>0</v>
      </c>
      <c r="BF36" s="122">
        <f t="shared" si="14"/>
        <v>0</v>
      </c>
      <c r="BG36" s="122">
        <f t="shared" si="15"/>
        <v>0</v>
      </c>
    </row>
    <row r="37" spans="1:59" x14ac:dyDescent="0.2">
      <c r="A37" s="147">
        <v>26</v>
      </c>
      <c r="B37" s="148" t="s">
        <v>130</v>
      </c>
      <c r="C37" s="149" t="s">
        <v>131</v>
      </c>
      <c r="D37" s="150" t="s">
        <v>78</v>
      </c>
      <c r="E37" s="151">
        <v>12</v>
      </c>
      <c r="F37" s="151"/>
      <c r="G37" s="152">
        <f t="shared" si="8"/>
        <v>0</v>
      </c>
      <c r="H37" s="153">
        <v>1.0000000000000001E-5</v>
      </c>
      <c r="I37" s="153">
        <f t="shared" si="9"/>
        <v>1.2000000000000002E-4</v>
      </c>
      <c r="J37" s="153">
        <v>0</v>
      </c>
      <c r="K37" s="153">
        <f t="shared" si="10"/>
        <v>0</v>
      </c>
      <c r="Q37" s="146">
        <v>2</v>
      </c>
      <c r="AA37" s="122">
        <v>12</v>
      </c>
      <c r="AB37" s="122">
        <v>0</v>
      </c>
      <c r="AC37" s="122">
        <v>26</v>
      </c>
      <c r="BB37" s="122">
        <v>2</v>
      </c>
      <c r="BC37" s="122">
        <f t="shared" si="11"/>
        <v>0</v>
      </c>
      <c r="BD37" s="122">
        <f t="shared" si="12"/>
        <v>0</v>
      </c>
      <c r="BE37" s="122">
        <f t="shared" si="13"/>
        <v>0</v>
      </c>
      <c r="BF37" s="122">
        <f t="shared" si="14"/>
        <v>0</v>
      </c>
      <c r="BG37" s="122">
        <f t="shared" si="15"/>
        <v>0</v>
      </c>
    </row>
    <row r="38" spans="1:59" x14ac:dyDescent="0.2">
      <c r="A38" s="147">
        <v>27</v>
      </c>
      <c r="B38" s="148" t="s">
        <v>132</v>
      </c>
      <c r="C38" s="149" t="s">
        <v>133</v>
      </c>
      <c r="D38" s="150" t="s">
        <v>134</v>
      </c>
      <c r="E38" s="151">
        <v>7.2999999999999995E-2</v>
      </c>
      <c r="F38" s="151"/>
      <c r="G38" s="152">
        <f t="shared" si="8"/>
        <v>0</v>
      </c>
      <c r="H38" s="153">
        <v>0</v>
      </c>
      <c r="I38" s="153">
        <f t="shared" si="9"/>
        <v>0</v>
      </c>
      <c r="J38" s="153">
        <v>0</v>
      </c>
      <c r="K38" s="153">
        <f t="shared" si="10"/>
        <v>0</v>
      </c>
      <c r="Q38" s="146">
        <v>2</v>
      </c>
      <c r="AA38" s="122">
        <v>12</v>
      </c>
      <c r="AB38" s="122">
        <v>0</v>
      </c>
      <c r="AC38" s="122">
        <v>27</v>
      </c>
      <c r="BB38" s="122">
        <v>2</v>
      </c>
      <c r="BC38" s="122">
        <f t="shared" si="11"/>
        <v>0</v>
      </c>
      <c r="BD38" s="122">
        <f t="shared" si="12"/>
        <v>0</v>
      </c>
      <c r="BE38" s="122">
        <f t="shared" si="13"/>
        <v>0</v>
      </c>
      <c r="BF38" s="122">
        <f t="shared" si="14"/>
        <v>0</v>
      </c>
      <c r="BG38" s="122">
        <f t="shared" si="15"/>
        <v>0</v>
      </c>
    </row>
    <row r="39" spans="1:59" x14ac:dyDescent="0.2">
      <c r="A39" s="154"/>
      <c r="B39" s="155" t="s">
        <v>68</v>
      </c>
      <c r="C39" s="156" t="str">
        <f>CONCATENATE(B21," ",C21)</f>
        <v>722 Vnitřní vodovod</v>
      </c>
      <c r="D39" s="154"/>
      <c r="E39" s="157"/>
      <c r="F39" s="157"/>
      <c r="G39" s="158">
        <f>SUM(G21:G38)</f>
        <v>0</v>
      </c>
      <c r="H39" s="159"/>
      <c r="I39" s="160">
        <f>SUM(I21:I38)</f>
        <v>7.3040000000000008E-2</v>
      </c>
      <c r="J39" s="159"/>
      <c r="K39" s="160">
        <f>SUM(K21:K38)</f>
        <v>0</v>
      </c>
      <c r="Q39" s="146">
        <v>4</v>
      </c>
      <c r="BC39" s="161">
        <f>SUM(BC21:BC38)</f>
        <v>0</v>
      </c>
      <c r="BD39" s="161">
        <f>SUM(BD21:BD38)</f>
        <v>0</v>
      </c>
      <c r="BE39" s="161">
        <f>SUM(BE21:BE38)</f>
        <v>0</v>
      </c>
      <c r="BF39" s="161">
        <f>SUM(BF21:BF38)</f>
        <v>0</v>
      </c>
      <c r="BG39" s="161">
        <f>SUM(BG21:BG38)</f>
        <v>0</v>
      </c>
    </row>
    <row r="40" spans="1:59" x14ac:dyDescent="0.2">
      <c r="A40" s="139" t="s">
        <v>67</v>
      </c>
      <c r="B40" s="140" t="s">
        <v>135</v>
      </c>
      <c r="C40" s="141" t="s">
        <v>136</v>
      </c>
      <c r="D40" s="142"/>
      <c r="E40" s="143"/>
      <c r="F40" s="143"/>
      <c r="G40" s="144"/>
      <c r="H40" s="145"/>
      <c r="I40" s="145"/>
      <c r="J40" s="145"/>
      <c r="K40" s="145"/>
      <c r="Q40" s="146">
        <v>1</v>
      </c>
    </row>
    <row r="41" spans="1:59" x14ac:dyDescent="0.2">
      <c r="A41" s="147">
        <v>28</v>
      </c>
      <c r="B41" s="148" t="s">
        <v>137</v>
      </c>
      <c r="C41" s="149" t="s">
        <v>138</v>
      </c>
      <c r="D41" s="150" t="s">
        <v>93</v>
      </c>
      <c r="E41" s="151">
        <v>2</v>
      </c>
      <c r="F41" s="151"/>
      <c r="G41" s="152">
        <f t="shared" ref="G41:G60" si="16">E41*F41</f>
        <v>0</v>
      </c>
      <c r="H41" s="153">
        <v>2.5999999999999998E-4</v>
      </c>
      <c r="I41" s="153">
        <f t="shared" ref="I41:I60" si="17">E41*H41</f>
        <v>5.1999999999999995E-4</v>
      </c>
      <c r="J41" s="153">
        <v>-7.4999999999999997E-2</v>
      </c>
      <c r="K41" s="153">
        <f t="shared" ref="K41:K60" si="18">E41*J41</f>
        <v>-0.15</v>
      </c>
      <c r="Q41" s="146">
        <v>2</v>
      </c>
      <c r="AA41" s="122">
        <v>12</v>
      </c>
      <c r="AB41" s="122">
        <v>0</v>
      </c>
      <c r="AC41" s="122">
        <v>28</v>
      </c>
      <c r="BB41" s="122">
        <v>2</v>
      </c>
      <c r="BC41" s="122">
        <f t="shared" ref="BC41:BC60" si="19">IF(BB41=1,G41,0)</f>
        <v>0</v>
      </c>
      <c r="BD41" s="122">
        <f t="shared" ref="BD41:BD60" si="20">IF(BB41=2,G41,0)</f>
        <v>0</v>
      </c>
      <c r="BE41" s="122">
        <f t="shared" ref="BE41:BE60" si="21">IF(BB41=3,G41,0)</f>
        <v>0</v>
      </c>
      <c r="BF41" s="122">
        <f t="shared" ref="BF41:BF60" si="22">IF(BB41=4,G41,0)</f>
        <v>0</v>
      </c>
      <c r="BG41" s="122">
        <f t="shared" ref="BG41:BG60" si="23">IF(BB41=5,G41,0)</f>
        <v>0</v>
      </c>
    </row>
    <row r="42" spans="1:59" x14ac:dyDescent="0.2">
      <c r="A42" s="147">
        <v>29</v>
      </c>
      <c r="B42" s="148" t="s">
        <v>139</v>
      </c>
      <c r="C42" s="149" t="s">
        <v>140</v>
      </c>
      <c r="D42" s="150" t="s">
        <v>93</v>
      </c>
      <c r="E42" s="151">
        <v>2</v>
      </c>
      <c r="F42" s="151"/>
      <c r="G42" s="152">
        <f t="shared" si="16"/>
        <v>0</v>
      </c>
      <c r="H42" s="153">
        <v>8.3000000000000001E-4</v>
      </c>
      <c r="I42" s="153">
        <f t="shared" si="17"/>
        <v>1.66E-3</v>
      </c>
      <c r="J42" s="153">
        <v>-2.85</v>
      </c>
      <c r="K42" s="153">
        <f t="shared" si="18"/>
        <v>-5.7</v>
      </c>
      <c r="Q42" s="146">
        <v>2</v>
      </c>
      <c r="AA42" s="122">
        <v>12</v>
      </c>
      <c r="AB42" s="122">
        <v>0</v>
      </c>
      <c r="AC42" s="122">
        <v>29</v>
      </c>
      <c r="BB42" s="122">
        <v>2</v>
      </c>
      <c r="BC42" s="122">
        <f t="shared" si="19"/>
        <v>0</v>
      </c>
      <c r="BD42" s="122">
        <f t="shared" si="20"/>
        <v>0</v>
      </c>
      <c r="BE42" s="122">
        <f t="shared" si="21"/>
        <v>0</v>
      </c>
      <c r="BF42" s="122">
        <f t="shared" si="22"/>
        <v>0</v>
      </c>
      <c r="BG42" s="122">
        <f t="shared" si="23"/>
        <v>0</v>
      </c>
    </row>
    <row r="43" spans="1:59" x14ac:dyDescent="0.2">
      <c r="A43" s="147">
        <v>30</v>
      </c>
      <c r="B43" s="148" t="s">
        <v>141</v>
      </c>
      <c r="C43" s="149" t="s">
        <v>142</v>
      </c>
      <c r="D43" s="150" t="s">
        <v>93</v>
      </c>
      <c r="E43" s="151">
        <v>2</v>
      </c>
      <c r="F43" s="151"/>
      <c r="G43" s="152">
        <f t="shared" si="16"/>
        <v>0</v>
      </c>
      <c r="H43" s="153">
        <v>0</v>
      </c>
      <c r="I43" s="153">
        <f t="shared" si="17"/>
        <v>0</v>
      </c>
      <c r="J43" s="153">
        <v>0</v>
      </c>
      <c r="K43" s="153">
        <f t="shared" si="18"/>
        <v>0</v>
      </c>
      <c r="Q43" s="146">
        <v>2</v>
      </c>
      <c r="AA43" s="122">
        <v>12</v>
      </c>
      <c r="AB43" s="122">
        <v>0</v>
      </c>
      <c r="AC43" s="122">
        <v>30</v>
      </c>
      <c r="BB43" s="122">
        <v>2</v>
      </c>
      <c r="BC43" s="122">
        <f t="shared" si="19"/>
        <v>0</v>
      </c>
      <c r="BD43" s="122">
        <f t="shared" si="20"/>
        <v>0</v>
      </c>
      <c r="BE43" s="122">
        <f t="shared" si="21"/>
        <v>0</v>
      </c>
      <c r="BF43" s="122">
        <f t="shared" si="22"/>
        <v>0</v>
      </c>
      <c r="BG43" s="122">
        <f t="shared" si="23"/>
        <v>0</v>
      </c>
    </row>
    <row r="44" spans="1:59" x14ac:dyDescent="0.2">
      <c r="A44" s="147">
        <v>31</v>
      </c>
      <c r="B44" s="148" t="s">
        <v>143</v>
      </c>
      <c r="C44" s="149" t="s">
        <v>144</v>
      </c>
      <c r="D44" s="150" t="s">
        <v>134</v>
      </c>
      <c r="E44" s="151">
        <v>5.85</v>
      </c>
      <c r="F44" s="151"/>
      <c r="G44" s="152">
        <f t="shared" si="16"/>
        <v>0</v>
      </c>
      <c r="H44" s="153">
        <v>0</v>
      </c>
      <c r="I44" s="153">
        <f t="shared" si="17"/>
        <v>0</v>
      </c>
      <c r="J44" s="153">
        <v>0</v>
      </c>
      <c r="K44" s="153">
        <f t="shared" si="18"/>
        <v>0</v>
      </c>
      <c r="Q44" s="146">
        <v>2</v>
      </c>
      <c r="AA44" s="122">
        <v>12</v>
      </c>
      <c r="AB44" s="122">
        <v>0</v>
      </c>
      <c r="AC44" s="122">
        <v>31</v>
      </c>
      <c r="BB44" s="122">
        <v>2</v>
      </c>
      <c r="BC44" s="122">
        <f t="shared" si="19"/>
        <v>0</v>
      </c>
      <c r="BD44" s="122">
        <f t="shared" si="20"/>
        <v>0</v>
      </c>
      <c r="BE44" s="122">
        <f t="shared" si="21"/>
        <v>0</v>
      </c>
      <c r="BF44" s="122">
        <f t="shared" si="22"/>
        <v>0</v>
      </c>
      <c r="BG44" s="122">
        <f t="shared" si="23"/>
        <v>0</v>
      </c>
    </row>
    <row r="45" spans="1:59" x14ac:dyDescent="0.2">
      <c r="A45" s="147">
        <v>32</v>
      </c>
      <c r="B45" s="148" t="s">
        <v>145</v>
      </c>
      <c r="C45" s="149" t="s">
        <v>146</v>
      </c>
      <c r="D45" s="150" t="s">
        <v>93</v>
      </c>
      <c r="E45" s="151">
        <v>2</v>
      </c>
      <c r="F45" s="151"/>
      <c r="G45" s="152">
        <f t="shared" si="16"/>
        <v>0</v>
      </c>
      <c r="H45" s="153">
        <v>9.2999999999999999E-2</v>
      </c>
      <c r="I45" s="153">
        <f t="shared" si="17"/>
        <v>0.186</v>
      </c>
      <c r="J45" s="153">
        <v>0</v>
      </c>
      <c r="K45" s="153">
        <f t="shared" si="18"/>
        <v>0</v>
      </c>
      <c r="Q45" s="146">
        <v>2</v>
      </c>
      <c r="AA45" s="122">
        <v>12</v>
      </c>
      <c r="AB45" s="122">
        <v>1</v>
      </c>
      <c r="AC45" s="122">
        <v>32</v>
      </c>
      <c r="BB45" s="122">
        <v>2</v>
      </c>
      <c r="BC45" s="122">
        <f t="shared" si="19"/>
        <v>0</v>
      </c>
      <c r="BD45" s="122">
        <f t="shared" si="20"/>
        <v>0</v>
      </c>
      <c r="BE45" s="122">
        <f t="shared" si="21"/>
        <v>0</v>
      </c>
      <c r="BF45" s="122">
        <f t="shared" si="22"/>
        <v>0</v>
      </c>
      <c r="BG45" s="122">
        <f t="shared" si="23"/>
        <v>0</v>
      </c>
    </row>
    <row r="46" spans="1:59" x14ac:dyDescent="0.2">
      <c r="A46" s="147">
        <v>33</v>
      </c>
      <c r="B46" s="148" t="s">
        <v>147</v>
      </c>
      <c r="C46" s="149" t="s">
        <v>148</v>
      </c>
      <c r="D46" s="150" t="s">
        <v>149</v>
      </c>
      <c r="E46" s="151">
        <v>2</v>
      </c>
      <c r="F46" s="151"/>
      <c r="G46" s="152">
        <f t="shared" si="16"/>
        <v>0</v>
      </c>
      <c r="H46" s="153">
        <v>6.2E-4</v>
      </c>
      <c r="I46" s="153">
        <f t="shared" si="17"/>
        <v>1.24E-3</v>
      </c>
      <c r="J46" s="153">
        <v>0</v>
      </c>
      <c r="K46" s="153">
        <f t="shared" si="18"/>
        <v>0</v>
      </c>
      <c r="Q46" s="146">
        <v>2</v>
      </c>
      <c r="AA46" s="122">
        <v>12</v>
      </c>
      <c r="AB46" s="122">
        <v>0</v>
      </c>
      <c r="AC46" s="122">
        <v>33</v>
      </c>
      <c r="BB46" s="122">
        <v>2</v>
      </c>
      <c r="BC46" s="122">
        <f t="shared" si="19"/>
        <v>0</v>
      </c>
      <c r="BD46" s="122">
        <f t="shared" si="20"/>
        <v>0</v>
      </c>
      <c r="BE46" s="122">
        <f t="shared" si="21"/>
        <v>0</v>
      </c>
      <c r="BF46" s="122">
        <f t="shared" si="22"/>
        <v>0</v>
      </c>
      <c r="BG46" s="122">
        <f t="shared" si="23"/>
        <v>0</v>
      </c>
    </row>
    <row r="47" spans="1:59" x14ac:dyDescent="0.2">
      <c r="A47" s="147">
        <v>34</v>
      </c>
      <c r="B47" s="148" t="s">
        <v>150</v>
      </c>
      <c r="C47" s="149" t="s">
        <v>151</v>
      </c>
      <c r="D47" s="150" t="s">
        <v>93</v>
      </c>
      <c r="E47" s="151">
        <v>2</v>
      </c>
      <c r="F47" s="151"/>
      <c r="G47" s="152">
        <f t="shared" si="16"/>
        <v>0</v>
      </c>
      <c r="H47" s="153">
        <v>0</v>
      </c>
      <c r="I47" s="153">
        <f t="shared" si="17"/>
        <v>0</v>
      </c>
      <c r="J47" s="153">
        <v>0</v>
      </c>
      <c r="K47" s="153">
        <f t="shared" si="18"/>
        <v>0</v>
      </c>
      <c r="Q47" s="146">
        <v>2</v>
      </c>
      <c r="AA47" s="122">
        <v>12</v>
      </c>
      <c r="AB47" s="122">
        <v>1</v>
      </c>
      <c r="AC47" s="122">
        <v>34</v>
      </c>
      <c r="BB47" s="122">
        <v>2</v>
      </c>
      <c r="BC47" s="122">
        <f t="shared" si="19"/>
        <v>0</v>
      </c>
      <c r="BD47" s="122">
        <f t="shared" si="20"/>
        <v>0</v>
      </c>
      <c r="BE47" s="122">
        <f t="shared" si="21"/>
        <v>0</v>
      </c>
      <c r="BF47" s="122">
        <f t="shared" si="22"/>
        <v>0</v>
      </c>
      <c r="BG47" s="122">
        <f t="shared" si="23"/>
        <v>0</v>
      </c>
    </row>
    <row r="48" spans="1:59" ht="25.5" x14ac:dyDescent="0.2">
      <c r="A48" s="147">
        <v>35</v>
      </c>
      <c r="B48" s="148" t="s">
        <v>152</v>
      </c>
      <c r="C48" s="149" t="s">
        <v>153</v>
      </c>
      <c r="D48" s="150" t="s">
        <v>154</v>
      </c>
      <c r="E48" s="151">
        <v>1</v>
      </c>
      <c r="F48" s="151"/>
      <c r="G48" s="152">
        <f t="shared" si="16"/>
        <v>0</v>
      </c>
      <c r="H48" s="153">
        <v>0</v>
      </c>
      <c r="I48" s="153">
        <f t="shared" si="17"/>
        <v>0</v>
      </c>
      <c r="J48" s="153">
        <v>0</v>
      </c>
      <c r="K48" s="153">
        <f t="shared" si="18"/>
        <v>0</v>
      </c>
      <c r="Q48" s="146">
        <v>2</v>
      </c>
      <c r="AA48" s="122">
        <v>12</v>
      </c>
      <c r="AB48" s="122">
        <v>0</v>
      </c>
      <c r="AC48" s="122">
        <v>35</v>
      </c>
      <c r="BB48" s="122">
        <v>2</v>
      </c>
      <c r="BC48" s="122">
        <f t="shared" si="19"/>
        <v>0</v>
      </c>
      <c r="BD48" s="122">
        <f t="shared" si="20"/>
        <v>0</v>
      </c>
      <c r="BE48" s="122">
        <f t="shared" si="21"/>
        <v>0</v>
      </c>
      <c r="BF48" s="122">
        <f t="shared" si="22"/>
        <v>0</v>
      </c>
      <c r="BG48" s="122">
        <f t="shared" si="23"/>
        <v>0</v>
      </c>
    </row>
    <row r="49" spans="1:59" x14ac:dyDescent="0.2">
      <c r="A49" s="147">
        <v>36</v>
      </c>
      <c r="B49" s="148" t="s">
        <v>155</v>
      </c>
      <c r="C49" s="149" t="s">
        <v>156</v>
      </c>
      <c r="D49" s="150" t="s">
        <v>93</v>
      </c>
      <c r="E49" s="151">
        <v>2</v>
      </c>
      <c r="F49" s="151"/>
      <c r="G49" s="152">
        <f t="shared" si="16"/>
        <v>0</v>
      </c>
      <c r="H49" s="153">
        <v>0</v>
      </c>
      <c r="I49" s="153">
        <f t="shared" si="17"/>
        <v>0</v>
      </c>
      <c r="J49" s="153">
        <v>0</v>
      </c>
      <c r="K49" s="153">
        <f t="shared" si="18"/>
        <v>0</v>
      </c>
      <c r="Q49" s="146">
        <v>2</v>
      </c>
      <c r="AA49" s="122">
        <v>12</v>
      </c>
      <c r="AB49" s="122">
        <v>0</v>
      </c>
      <c r="AC49" s="122">
        <v>36</v>
      </c>
      <c r="BB49" s="122">
        <v>2</v>
      </c>
      <c r="BC49" s="122">
        <f t="shared" si="19"/>
        <v>0</v>
      </c>
      <c r="BD49" s="122">
        <f t="shared" si="20"/>
        <v>0</v>
      </c>
      <c r="BE49" s="122">
        <f t="shared" si="21"/>
        <v>0</v>
      </c>
      <c r="BF49" s="122">
        <f t="shared" si="22"/>
        <v>0</v>
      </c>
      <c r="BG49" s="122">
        <f t="shared" si="23"/>
        <v>0</v>
      </c>
    </row>
    <row r="50" spans="1:59" x14ac:dyDescent="0.2">
      <c r="A50" s="147">
        <v>37</v>
      </c>
      <c r="B50" s="148" t="s">
        <v>157</v>
      </c>
      <c r="C50" s="149" t="s">
        <v>158</v>
      </c>
      <c r="D50" s="150" t="s">
        <v>93</v>
      </c>
      <c r="E50" s="151">
        <v>1</v>
      </c>
      <c r="F50" s="151"/>
      <c r="G50" s="152">
        <f t="shared" si="16"/>
        <v>0</v>
      </c>
      <c r="H50" s="153">
        <v>0</v>
      </c>
      <c r="I50" s="153">
        <f t="shared" si="17"/>
        <v>0</v>
      </c>
      <c r="J50" s="153">
        <v>0</v>
      </c>
      <c r="K50" s="153">
        <f t="shared" si="18"/>
        <v>0</v>
      </c>
      <c r="Q50" s="146">
        <v>2</v>
      </c>
      <c r="AA50" s="122">
        <v>12</v>
      </c>
      <c r="AB50" s="122">
        <v>0</v>
      </c>
      <c r="AC50" s="122">
        <v>37</v>
      </c>
      <c r="BB50" s="122">
        <v>2</v>
      </c>
      <c r="BC50" s="122">
        <f t="shared" si="19"/>
        <v>0</v>
      </c>
      <c r="BD50" s="122">
        <f t="shared" si="20"/>
        <v>0</v>
      </c>
      <c r="BE50" s="122">
        <f t="shared" si="21"/>
        <v>0</v>
      </c>
      <c r="BF50" s="122">
        <f t="shared" si="22"/>
        <v>0</v>
      </c>
      <c r="BG50" s="122">
        <f t="shared" si="23"/>
        <v>0</v>
      </c>
    </row>
    <row r="51" spans="1:59" x14ac:dyDescent="0.2">
      <c r="A51" s="147">
        <v>38</v>
      </c>
      <c r="B51" s="148" t="s">
        <v>159</v>
      </c>
      <c r="C51" s="149" t="s">
        <v>160</v>
      </c>
      <c r="D51" s="150" t="s">
        <v>93</v>
      </c>
      <c r="E51" s="151">
        <v>1</v>
      </c>
      <c r="F51" s="151"/>
      <c r="G51" s="152">
        <f t="shared" si="16"/>
        <v>0</v>
      </c>
      <c r="H51" s="153">
        <v>0</v>
      </c>
      <c r="I51" s="153">
        <f t="shared" si="17"/>
        <v>0</v>
      </c>
      <c r="J51" s="153">
        <v>0</v>
      </c>
      <c r="K51" s="153">
        <f t="shared" si="18"/>
        <v>0</v>
      </c>
      <c r="Q51" s="146">
        <v>2</v>
      </c>
      <c r="AA51" s="122">
        <v>12</v>
      </c>
      <c r="AB51" s="122">
        <v>0</v>
      </c>
      <c r="AC51" s="122">
        <v>38</v>
      </c>
      <c r="BB51" s="122">
        <v>2</v>
      </c>
      <c r="BC51" s="122">
        <f t="shared" si="19"/>
        <v>0</v>
      </c>
      <c r="BD51" s="122">
        <f t="shared" si="20"/>
        <v>0</v>
      </c>
      <c r="BE51" s="122">
        <f t="shared" si="21"/>
        <v>0</v>
      </c>
      <c r="BF51" s="122">
        <f t="shared" si="22"/>
        <v>0</v>
      </c>
      <c r="BG51" s="122">
        <f t="shared" si="23"/>
        <v>0</v>
      </c>
    </row>
    <row r="52" spans="1:59" x14ac:dyDescent="0.2">
      <c r="A52" s="147">
        <v>39</v>
      </c>
      <c r="B52" s="148" t="s">
        <v>161</v>
      </c>
      <c r="C52" s="149" t="s">
        <v>162</v>
      </c>
      <c r="D52" s="150" t="s">
        <v>93</v>
      </c>
      <c r="E52" s="151">
        <v>2</v>
      </c>
      <c r="F52" s="151"/>
      <c r="G52" s="152">
        <f t="shared" si="16"/>
        <v>0</v>
      </c>
      <c r="H52" s="153">
        <v>0</v>
      </c>
      <c r="I52" s="153">
        <f t="shared" si="17"/>
        <v>0</v>
      </c>
      <c r="J52" s="153">
        <v>0</v>
      </c>
      <c r="K52" s="153">
        <f t="shared" si="18"/>
        <v>0</v>
      </c>
      <c r="Q52" s="146">
        <v>2</v>
      </c>
      <c r="AA52" s="122">
        <v>12</v>
      </c>
      <c r="AB52" s="122">
        <v>0</v>
      </c>
      <c r="AC52" s="122">
        <v>39</v>
      </c>
      <c r="BB52" s="122">
        <v>2</v>
      </c>
      <c r="BC52" s="122">
        <f t="shared" si="19"/>
        <v>0</v>
      </c>
      <c r="BD52" s="122">
        <f t="shared" si="20"/>
        <v>0</v>
      </c>
      <c r="BE52" s="122">
        <f t="shared" si="21"/>
        <v>0</v>
      </c>
      <c r="BF52" s="122">
        <f t="shared" si="22"/>
        <v>0</v>
      </c>
      <c r="BG52" s="122">
        <f t="shared" si="23"/>
        <v>0</v>
      </c>
    </row>
    <row r="53" spans="1:59" x14ac:dyDescent="0.2">
      <c r="A53" s="147">
        <v>40</v>
      </c>
      <c r="B53" s="148" t="s">
        <v>163</v>
      </c>
      <c r="C53" s="149" t="s">
        <v>164</v>
      </c>
      <c r="D53" s="150" t="s">
        <v>93</v>
      </c>
      <c r="E53" s="151">
        <v>1</v>
      </c>
      <c r="F53" s="151"/>
      <c r="G53" s="152">
        <f t="shared" si="16"/>
        <v>0</v>
      </c>
      <c r="H53" s="153">
        <v>0</v>
      </c>
      <c r="I53" s="153">
        <f t="shared" si="17"/>
        <v>0</v>
      </c>
      <c r="J53" s="153">
        <v>0</v>
      </c>
      <c r="K53" s="153">
        <f t="shared" si="18"/>
        <v>0</v>
      </c>
      <c r="Q53" s="146">
        <v>2</v>
      </c>
      <c r="AA53" s="122">
        <v>12</v>
      </c>
      <c r="AB53" s="122">
        <v>0</v>
      </c>
      <c r="AC53" s="122">
        <v>40</v>
      </c>
      <c r="BB53" s="122">
        <v>2</v>
      </c>
      <c r="BC53" s="122">
        <f t="shared" si="19"/>
        <v>0</v>
      </c>
      <c r="BD53" s="122">
        <f t="shared" si="20"/>
        <v>0</v>
      </c>
      <c r="BE53" s="122">
        <f t="shared" si="21"/>
        <v>0</v>
      </c>
      <c r="BF53" s="122">
        <f t="shared" si="22"/>
        <v>0</v>
      </c>
      <c r="BG53" s="122">
        <f t="shared" si="23"/>
        <v>0</v>
      </c>
    </row>
    <row r="54" spans="1:59" x14ac:dyDescent="0.2">
      <c r="A54" s="147">
        <v>41</v>
      </c>
      <c r="B54" s="148" t="s">
        <v>165</v>
      </c>
      <c r="C54" s="149" t="s">
        <v>166</v>
      </c>
      <c r="D54" s="150" t="s">
        <v>78</v>
      </c>
      <c r="E54" s="151">
        <v>18</v>
      </c>
      <c r="F54" s="151"/>
      <c r="G54" s="152">
        <f t="shared" si="16"/>
        <v>0</v>
      </c>
      <c r="H54" s="153">
        <v>0</v>
      </c>
      <c r="I54" s="153">
        <f t="shared" si="17"/>
        <v>0</v>
      </c>
      <c r="J54" s="153">
        <v>0</v>
      </c>
      <c r="K54" s="153">
        <f t="shared" si="18"/>
        <v>0</v>
      </c>
      <c r="Q54" s="146">
        <v>2</v>
      </c>
      <c r="AA54" s="122">
        <v>12</v>
      </c>
      <c r="AB54" s="122">
        <v>0</v>
      </c>
      <c r="AC54" s="122">
        <v>41</v>
      </c>
      <c r="BB54" s="122">
        <v>2</v>
      </c>
      <c r="BC54" s="122">
        <f t="shared" si="19"/>
        <v>0</v>
      </c>
      <c r="BD54" s="122">
        <f t="shared" si="20"/>
        <v>0</v>
      </c>
      <c r="BE54" s="122">
        <f t="shared" si="21"/>
        <v>0</v>
      </c>
      <c r="BF54" s="122">
        <f t="shared" si="22"/>
        <v>0</v>
      </c>
      <c r="BG54" s="122">
        <f t="shared" si="23"/>
        <v>0</v>
      </c>
    </row>
    <row r="55" spans="1:59" x14ac:dyDescent="0.2">
      <c r="A55" s="147">
        <v>42</v>
      </c>
      <c r="B55" s="148" t="s">
        <v>167</v>
      </c>
      <c r="C55" s="149" t="s">
        <v>168</v>
      </c>
      <c r="D55" s="150" t="s">
        <v>93</v>
      </c>
      <c r="E55" s="151">
        <v>1</v>
      </c>
      <c r="F55" s="151"/>
      <c r="G55" s="152">
        <f t="shared" si="16"/>
        <v>0</v>
      </c>
      <c r="H55" s="153">
        <v>0</v>
      </c>
      <c r="I55" s="153">
        <f t="shared" si="17"/>
        <v>0</v>
      </c>
      <c r="J55" s="153">
        <v>0</v>
      </c>
      <c r="K55" s="153">
        <f t="shared" si="18"/>
        <v>0</v>
      </c>
      <c r="Q55" s="146">
        <v>2</v>
      </c>
      <c r="AA55" s="122">
        <v>12</v>
      </c>
      <c r="AB55" s="122">
        <v>0</v>
      </c>
      <c r="AC55" s="122">
        <v>42</v>
      </c>
      <c r="BB55" s="122">
        <v>2</v>
      </c>
      <c r="BC55" s="122">
        <f t="shared" si="19"/>
        <v>0</v>
      </c>
      <c r="BD55" s="122">
        <f t="shared" si="20"/>
        <v>0</v>
      </c>
      <c r="BE55" s="122">
        <f t="shared" si="21"/>
        <v>0</v>
      </c>
      <c r="BF55" s="122">
        <f t="shared" si="22"/>
        <v>0</v>
      </c>
      <c r="BG55" s="122">
        <f t="shared" si="23"/>
        <v>0</v>
      </c>
    </row>
    <row r="56" spans="1:59" x14ac:dyDescent="0.2">
      <c r="A56" s="147">
        <v>43</v>
      </c>
      <c r="B56" s="148" t="s">
        <v>169</v>
      </c>
      <c r="C56" s="149" t="s">
        <v>170</v>
      </c>
      <c r="D56" s="150" t="s">
        <v>93</v>
      </c>
      <c r="E56" s="151">
        <v>1</v>
      </c>
      <c r="F56" s="151"/>
      <c r="G56" s="152">
        <f t="shared" si="16"/>
        <v>0</v>
      </c>
      <c r="H56" s="153">
        <v>0</v>
      </c>
      <c r="I56" s="153">
        <f t="shared" si="17"/>
        <v>0</v>
      </c>
      <c r="J56" s="153">
        <v>0</v>
      </c>
      <c r="K56" s="153">
        <f t="shared" si="18"/>
        <v>0</v>
      </c>
      <c r="Q56" s="146">
        <v>2</v>
      </c>
      <c r="AA56" s="122">
        <v>12</v>
      </c>
      <c r="AB56" s="122">
        <v>0</v>
      </c>
      <c r="AC56" s="122">
        <v>43</v>
      </c>
      <c r="BB56" s="122">
        <v>2</v>
      </c>
      <c r="BC56" s="122">
        <f t="shared" si="19"/>
        <v>0</v>
      </c>
      <c r="BD56" s="122">
        <f t="shared" si="20"/>
        <v>0</v>
      </c>
      <c r="BE56" s="122">
        <f t="shared" si="21"/>
        <v>0</v>
      </c>
      <c r="BF56" s="122">
        <f t="shared" si="22"/>
        <v>0</v>
      </c>
      <c r="BG56" s="122">
        <f t="shared" si="23"/>
        <v>0</v>
      </c>
    </row>
    <row r="57" spans="1:59" x14ac:dyDescent="0.2">
      <c r="A57" s="147">
        <v>44</v>
      </c>
      <c r="B57" s="148" t="s">
        <v>171</v>
      </c>
      <c r="C57" s="149" t="s">
        <v>172</v>
      </c>
      <c r="D57" s="150" t="s">
        <v>93</v>
      </c>
      <c r="E57" s="151">
        <v>1</v>
      </c>
      <c r="F57" s="151"/>
      <c r="G57" s="152">
        <f t="shared" si="16"/>
        <v>0</v>
      </c>
      <c r="H57" s="153">
        <v>0</v>
      </c>
      <c r="I57" s="153">
        <f t="shared" si="17"/>
        <v>0</v>
      </c>
      <c r="J57" s="153">
        <v>0</v>
      </c>
      <c r="K57" s="153">
        <f t="shared" si="18"/>
        <v>0</v>
      </c>
      <c r="Q57" s="146">
        <v>2</v>
      </c>
      <c r="AA57" s="122">
        <v>12</v>
      </c>
      <c r="AB57" s="122">
        <v>0</v>
      </c>
      <c r="AC57" s="122">
        <v>44</v>
      </c>
      <c r="BB57" s="122">
        <v>2</v>
      </c>
      <c r="BC57" s="122">
        <f t="shared" si="19"/>
        <v>0</v>
      </c>
      <c r="BD57" s="122">
        <f t="shared" si="20"/>
        <v>0</v>
      </c>
      <c r="BE57" s="122">
        <f t="shared" si="21"/>
        <v>0</v>
      </c>
      <c r="BF57" s="122">
        <f t="shared" si="22"/>
        <v>0</v>
      </c>
      <c r="BG57" s="122">
        <f t="shared" si="23"/>
        <v>0</v>
      </c>
    </row>
    <row r="58" spans="1:59" ht="25.5" x14ac:dyDescent="0.2">
      <c r="A58" s="147">
        <v>45</v>
      </c>
      <c r="B58" s="148" t="s">
        <v>173</v>
      </c>
      <c r="C58" s="149" t="s">
        <v>174</v>
      </c>
      <c r="D58" s="150" t="s">
        <v>93</v>
      </c>
      <c r="E58" s="151">
        <v>1</v>
      </c>
      <c r="F58" s="151"/>
      <c r="G58" s="152">
        <f t="shared" si="16"/>
        <v>0</v>
      </c>
      <c r="H58" s="153">
        <v>0</v>
      </c>
      <c r="I58" s="153">
        <f t="shared" si="17"/>
        <v>0</v>
      </c>
      <c r="J58" s="153">
        <v>0</v>
      </c>
      <c r="K58" s="153">
        <f t="shared" si="18"/>
        <v>0</v>
      </c>
      <c r="Q58" s="146">
        <v>2</v>
      </c>
      <c r="AA58" s="122">
        <v>12</v>
      </c>
      <c r="AB58" s="122">
        <v>0</v>
      </c>
      <c r="AC58" s="122">
        <v>45</v>
      </c>
      <c r="BB58" s="122">
        <v>2</v>
      </c>
      <c r="BC58" s="122">
        <f t="shared" si="19"/>
        <v>0</v>
      </c>
      <c r="BD58" s="122">
        <f t="shared" si="20"/>
        <v>0</v>
      </c>
      <c r="BE58" s="122">
        <f t="shared" si="21"/>
        <v>0</v>
      </c>
      <c r="BF58" s="122">
        <f t="shared" si="22"/>
        <v>0</v>
      </c>
      <c r="BG58" s="122">
        <f t="shared" si="23"/>
        <v>0</v>
      </c>
    </row>
    <row r="59" spans="1:59" x14ac:dyDescent="0.2">
      <c r="A59" s="147">
        <v>46</v>
      </c>
      <c r="B59" s="148" t="s">
        <v>175</v>
      </c>
      <c r="C59" s="149" t="s">
        <v>176</v>
      </c>
      <c r="D59" s="150" t="s">
        <v>93</v>
      </c>
      <c r="E59" s="151">
        <v>10</v>
      </c>
      <c r="F59" s="151"/>
      <c r="G59" s="152">
        <f t="shared" si="16"/>
        <v>0</v>
      </c>
      <c r="H59" s="153">
        <v>0</v>
      </c>
      <c r="I59" s="153">
        <f t="shared" si="17"/>
        <v>0</v>
      </c>
      <c r="J59" s="153">
        <v>0</v>
      </c>
      <c r="K59" s="153">
        <f t="shared" si="18"/>
        <v>0</v>
      </c>
      <c r="Q59" s="146">
        <v>2</v>
      </c>
      <c r="AA59" s="122">
        <v>12</v>
      </c>
      <c r="AB59" s="122">
        <v>0</v>
      </c>
      <c r="AC59" s="122">
        <v>46</v>
      </c>
      <c r="BB59" s="122">
        <v>2</v>
      </c>
      <c r="BC59" s="122">
        <f t="shared" si="19"/>
        <v>0</v>
      </c>
      <c r="BD59" s="122">
        <f t="shared" si="20"/>
        <v>0</v>
      </c>
      <c r="BE59" s="122">
        <f t="shared" si="21"/>
        <v>0</v>
      </c>
      <c r="BF59" s="122">
        <f t="shared" si="22"/>
        <v>0</v>
      </c>
      <c r="BG59" s="122">
        <f t="shared" si="23"/>
        <v>0</v>
      </c>
    </row>
    <row r="60" spans="1:59" x14ac:dyDescent="0.2">
      <c r="A60" s="147">
        <v>47</v>
      </c>
      <c r="B60" s="148" t="s">
        <v>177</v>
      </c>
      <c r="C60" s="149" t="s">
        <v>178</v>
      </c>
      <c r="D60" s="150" t="s">
        <v>134</v>
      </c>
      <c r="E60" s="151">
        <v>0.18940000000000001</v>
      </c>
      <c r="F60" s="151"/>
      <c r="G60" s="152">
        <f t="shared" si="16"/>
        <v>0</v>
      </c>
      <c r="H60" s="153">
        <v>0</v>
      </c>
      <c r="I60" s="153">
        <f t="shared" si="17"/>
        <v>0</v>
      </c>
      <c r="J60" s="153">
        <v>0</v>
      </c>
      <c r="K60" s="153">
        <f t="shared" si="18"/>
        <v>0</v>
      </c>
      <c r="Q60" s="146">
        <v>2</v>
      </c>
      <c r="AA60" s="122">
        <v>12</v>
      </c>
      <c r="AB60" s="122">
        <v>0</v>
      </c>
      <c r="AC60" s="122">
        <v>47</v>
      </c>
      <c r="BB60" s="122">
        <v>2</v>
      </c>
      <c r="BC60" s="122">
        <f t="shared" si="19"/>
        <v>0</v>
      </c>
      <c r="BD60" s="122">
        <f t="shared" si="20"/>
        <v>0</v>
      </c>
      <c r="BE60" s="122">
        <f t="shared" si="21"/>
        <v>0</v>
      </c>
      <c r="BF60" s="122">
        <f t="shared" si="22"/>
        <v>0</v>
      </c>
      <c r="BG60" s="122">
        <f t="shared" si="23"/>
        <v>0</v>
      </c>
    </row>
    <row r="61" spans="1:59" x14ac:dyDescent="0.2">
      <c r="A61" s="154"/>
      <c r="B61" s="155" t="s">
        <v>68</v>
      </c>
      <c r="C61" s="156" t="str">
        <f>CONCATENATE(B40," ",C40)</f>
        <v>731 Kotelny</v>
      </c>
      <c r="D61" s="154"/>
      <c r="E61" s="157"/>
      <c r="F61" s="157"/>
      <c r="G61" s="158">
        <f>SUM(G40:G60)</f>
        <v>0</v>
      </c>
      <c r="H61" s="159"/>
      <c r="I61" s="160">
        <f>SUM(I40:I60)</f>
        <v>0.18941999999999998</v>
      </c>
      <c r="J61" s="159"/>
      <c r="K61" s="160">
        <f>SUM(K40:K60)</f>
        <v>-5.8500000000000005</v>
      </c>
      <c r="Q61" s="146">
        <v>4</v>
      </c>
      <c r="BC61" s="161">
        <f>SUM(BC40:BC60)</f>
        <v>0</v>
      </c>
      <c r="BD61" s="161">
        <f>SUM(BD40:BD60)</f>
        <v>0</v>
      </c>
      <c r="BE61" s="161">
        <f>SUM(BE40:BE60)</f>
        <v>0</v>
      </c>
      <c r="BF61" s="161">
        <f>SUM(BF40:BF60)</f>
        <v>0</v>
      </c>
      <c r="BG61" s="161">
        <f>SUM(BG40:BG60)</f>
        <v>0</v>
      </c>
    </row>
    <row r="62" spans="1:59" x14ac:dyDescent="0.2">
      <c r="A62" s="139" t="s">
        <v>67</v>
      </c>
      <c r="B62" s="140" t="s">
        <v>179</v>
      </c>
      <c r="C62" s="141" t="s">
        <v>180</v>
      </c>
      <c r="D62" s="142"/>
      <c r="E62" s="143"/>
      <c r="F62" s="143"/>
      <c r="G62" s="144"/>
      <c r="H62" s="145"/>
      <c r="I62" s="145"/>
      <c r="J62" s="145"/>
      <c r="K62" s="145"/>
      <c r="Q62" s="146">
        <v>1</v>
      </c>
    </row>
    <row r="63" spans="1:59" x14ac:dyDescent="0.2">
      <c r="A63" s="147">
        <v>48</v>
      </c>
      <c r="B63" s="148" t="s">
        <v>181</v>
      </c>
      <c r="C63" s="149" t="s">
        <v>182</v>
      </c>
      <c r="D63" s="150" t="s">
        <v>93</v>
      </c>
      <c r="E63" s="151">
        <v>2</v>
      </c>
      <c r="F63" s="151"/>
      <c r="G63" s="152">
        <f t="shared" ref="G63:G83" si="24">E63*F63</f>
        <v>0</v>
      </c>
      <c r="H63" s="153">
        <v>0</v>
      </c>
      <c r="I63" s="153">
        <f t="shared" ref="I63:I83" si="25">E63*H63</f>
        <v>0</v>
      </c>
      <c r="J63" s="153">
        <v>0</v>
      </c>
      <c r="K63" s="153">
        <f t="shared" ref="K63:K83" si="26">E63*J63</f>
        <v>0</v>
      </c>
      <c r="Q63" s="146">
        <v>2</v>
      </c>
      <c r="AA63" s="122">
        <v>12</v>
      </c>
      <c r="AB63" s="122">
        <v>0</v>
      </c>
      <c r="AC63" s="122">
        <v>48</v>
      </c>
      <c r="BB63" s="122">
        <v>2</v>
      </c>
      <c r="BC63" s="122">
        <f t="shared" ref="BC63:BC83" si="27">IF(BB63=1,G63,0)</f>
        <v>0</v>
      </c>
      <c r="BD63" s="122">
        <f t="shared" ref="BD63:BD83" si="28">IF(BB63=2,G63,0)</f>
        <v>0</v>
      </c>
      <c r="BE63" s="122">
        <f t="shared" ref="BE63:BE83" si="29">IF(BB63=3,G63,0)</f>
        <v>0</v>
      </c>
      <c r="BF63" s="122">
        <f t="shared" ref="BF63:BF83" si="30">IF(BB63=4,G63,0)</f>
        <v>0</v>
      </c>
      <c r="BG63" s="122">
        <f t="shared" ref="BG63:BG83" si="31">IF(BB63=5,G63,0)</f>
        <v>0</v>
      </c>
    </row>
    <row r="64" spans="1:59" x14ac:dyDescent="0.2">
      <c r="A64" s="147">
        <v>49</v>
      </c>
      <c r="B64" s="148" t="s">
        <v>183</v>
      </c>
      <c r="C64" s="149" t="s">
        <v>184</v>
      </c>
      <c r="D64" s="150" t="s">
        <v>93</v>
      </c>
      <c r="E64" s="151">
        <v>2</v>
      </c>
      <c r="F64" s="151"/>
      <c r="G64" s="152">
        <f t="shared" si="24"/>
        <v>0</v>
      </c>
      <c r="H64" s="153">
        <v>0</v>
      </c>
      <c r="I64" s="153">
        <f t="shared" si="25"/>
        <v>0</v>
      </c>
      <c r="J64" s="153">
        <v>-0.51195999999999997</v>
      </c>
      <c r="K64" s="153">
        <f t="shared" si="26"/>
        <v>-1.0239199999999999</v>
      </c>
      <c r="Q64" s="146">
        <v>2</v>
      </c>
      <c r="AA64" s="122">
        <v>12</v>
      </c>
      <c r="AB64" s="122">
        <v>0</v>
      </c>
      <c r="AC64" s="122">
        <v>49</v>
      </c>
      <c r="BB64" s="122">
        <v>2</v>
      </c>
      <c r="BC64" s="122">
        <f t="shared" si="27"/>
        <v>0</v>
      </c>
      <c r="BD64" s="122">
        <f t="shared" si="28"/>
        <v>0</v>
      </c>
      <c r="BE64" s="122">
        <f t="shared" si="29"/>
        <v>0</v>
      </c>
      <c r="BF64" s="122">
        <f t="shared" si="30"/>
        <v>0</v>
      </c>
      <c r="BG64" s="122">
        <f t="shared" si="31"/>
        <v>0</v>
      </c>
    </row>
    <row r="65" spans="1:59" x14ac:dyDescent="0.2">
      <c r="A65" s="147">
        <v>50</v>
      </c>
      <c r="B65" s="148" t="s">
        <v>185</v>
      </c>
      <c r="C65" s="149" t="s">
        <v>186</v>
      </c>
      <c r="D65" s="150" t="s">
        <v>93</v>
      </c>
      <c r="E65" s="151">
        <v>2</v>
      </c>
      <c r="F65" s="151"/>
      <c r="G65" s="152">
        <f t="shared" si="24"/>
        <v>0</v>
      </c>
      <c r="H65" s="153">
        <v>0</v>
      </c>
      <c r="I65" s="153">
        <f t="shared" si="25"/>
        <v>0</v>
      </c>
      <c r="J65" s="153">
        <v>0</v>
      </c>
      <c r="K65" s="153">
        <f t="shared" si="26"/>
        <v>0</v>
      </c>
      <c r="Q65" s="146">
        <v>2</v>
      </c>
      <c r="AA65" s="122">
        <v>12</v>
      </c>
      <c r="AB65" s="122">
        <v>0</v>
      </c>
      <c r="AC65" s="122">
        <v>50</v>
      </c>
      <c r="BB65" s="122">
        <v>2</v>
      </c>
      <c r="BC65" s="122">
        <f t="shared" si="27"/>
        <v>0</v>
      </c>
      <c r="BD65" s="122">
        <f t="shared" si="28"/>
        <v>0</v>
      </c>
      <c r="BE65" s="122">
        <f t="shared" si="29"/>
        <v>0</v>
      </c>
      <c r="BF65" s="122">
        <f t="shared" si="30"/>
        <v>0</v>
      </c>
      <c r="BG65" s="122">
        <f t="shared" si="31"/>
        <v>0</v>
      </c>
    </row>
    <row r="66" spans="1:59" x14ac:dyDescent="0.2">
      <c r="A66" s="147">
        <v>51</v>
      </c>
      <c r="B66" s="148" t="s">
        <v>187</v>
      </c>
      <c r="C66" s="149" t="s">
        <v>188</v>
      </c>
      <c r="D66" s="150" t="s">
        <v>93</v>
      </c>
      <c r="E66" s="151">
        <v>1</v>
      </c>
      <c r="F66" s="151"/>
      <c r="G66" s="152">
        <f t="shared" si="24"/>
        <v>0</v>
      </c>
      <c r="H66" s="153">
        <v>0</v>
      </c>
      <c r="I66" s="153">
        <f t="shared" si="25"/>
        <v>0</v>
      </c>
      <c r="J66" s="153">
        <v>-0.02</v>
      </c>
      <c r="K66" s="153">
        <f t="shared" si="26"/>
        <v>-0.02</v>
      </c>
      <c r="Q66" s="146">
        <v>2</v>
      </c>
      <c r="AA66" s="122">
        <v>12</v>
      </c>
      <c r="AB66" s="122">
        <v>0</v>
      </c>
      <c r="AC66" s="122">
        <v>51</v>
      </c>
      <c r="BB66" s="122">
        <v>2</v>
      </c>
      <c r="BC66" s="122">
        <f t="shared" si="27"/>
        <v>0</v>
      </c>
      <c r="BD66" s="122">
        <f t="shared" si="28"/>
        <v>0</v>
      </c>
      <c r="BE66" s="122">
        <f t="shared" si="29"/>
        <v>0</v>
      </c>
      <c r="BF66" s="122">
        <f t="shared" si="30"/>
        <v>0</v>
      </c>
      <c r="BG66" s="122">
        <f t="shared" si="31"/>
        <v>0</v>
      </c>
    </row>
    <row r="67" spans="1:59" x14ac:dyDescent="0.2">
      <c r="A67" s="147">
        <v>52</v>
      </c>
      <c r="B67" s="148" t="s">
        <v>189</v>
      </c>
      <c r="C67" s="149" t="s">
        <v>190</v>
      </c>
      <c r="D67" s="150" t="s">
        <v>93</v>
      </c>
      <c r="E67" s="151">
        <v>1</v>
      </c>
      <c r="F67" s="151"/>
      <c r="G67" s="152">
        <f t="shared" si="24"/>
        <v>0</v>
      </c>
      <c r="H67" s="153">
        <v>6.9999999999999994E-5</v>
      </c>
      <c r="I67" s="153">
        <f t="shared" si="25"/>
        <v>6.9999999999999994E-5</v>
      </c>
      <c r="J67" s="153">
        <v>-4.4999999999999997E-3</v>
      </c>
      <c r="K67" s="153">
        <f t="shared" si="26"/>
        <v>-4.4999999999999997E-3</v>
      </c>
      <c r="Q67" s="146">
        <v>2</v>
      </c>
      <c r="AA67" s="122">
        <v>12</v>
      </c>
      <c r="AB67" s="122">
        <v>0</v>
      </c>
      <c r="AC67" s="122">
        <v>52</v>
      </c>
      <c r="BB67" s="122">
        <v>2</v>
      </c>
      <c r="BC67" s="122">
        <f t="shared" si="27"/>
        <v>0</v>
      </c>
      <c r="BD67" s="122">
        <f t="shared" si="28"/>
        <v>0</v>
      </c>
      <c r="BE67" s="122">
        <f t="shared" si="29"/>
        <v>0</v>
      </c>
      <c r="BF67" s="122">
        <f t="shared" si="30"/>
        <v>0</v>
      </c>
      <c r="BG67" s="122">
        <f t="shared" si="31"/>
        <v>0</v>
      </c>
    </row>
    <row r="68" spans="1:59" x14ac:dyDescent="0.2">
      <c r="A68" s="147">
        <v>53</v>
      </c>
      <c r="B68" s="148" t="s">
        <v>191</v>
      </c>
      <c r="C68" s="149" t="s">
        <v>192</v>
      </c>
      <c r="D68" s="150" t="s">
        <v>93</v>
      </c>
      <c r="E68" s="151">
        <v>1</v>
      </c>
      <c r="F68" s="151"/>
      <c r="G68" s="152">
        <f t="shared" si="24"/>
        <v>0</v>
      </c>
      <c r="H68" s="153">
        <v>6.9999999999999994E-5</v>
      </c>
      <c r="I68" s="153">
        <f t="shared" si="25"/>
        <v>6.9999999999999994E-5</v>
      </c>
      <c r="J68" s="153">
        <v>-2.1000000000000001E-2</v>
      </c>
      <c r="K68" s="153">
        <f t="shared" si="26"/>
        <v>-2.1000000000000001E-2</v>
      </c>
      <c r="Q68" s="146">
        <v>2</v>
      </c>
      <c r="AA68" s="122">
        <v>12</v>
      </c>
      <c r="AB68" s="122">
        <v>0</v>
      </c>
      <c r="AC68" s="122">
        <v>53</v>
      </c>
      <c r="BB68" s="122">
        <v>2</v>
      </c>
      <c r="BC68" s="122">
        <f t="shared" si="27"/>
        <v>0</v>
      </c>
      <c r="BD68" s="122">
        <f t="shared" si="28"/>
        <v>0</v>
      </c>
      <c r="BE68" s="122">
        <f t="shared" si="29"/>
        <v>0</v>
      </c>
      <c r="BF68" s="122">
        <f t="shared" si="30"/>
        <v>0</v>
      </c>
      <c r="BG68" s="122">
        <f t="shared" si="31"/>
        <v>0</v>
      </c>
    </row>
    <row r="69" spans="1:59" x14ac:dyDescent="0.2">
      <c r="A69" s="147">
        <v>54</v>
      </c>
      <c r="B69" s="148" t="s">
        <v>193</v>
      </c>
      <c r="C69" s="149" t="s">
        <v>194</v>
      </c>
      <c r="D69" s="150" t="s">
        <v>93</v>
      </c>
      <c r="E69" s="151">
        <v>2</v>
      </c>
      <c r="F69" s="151"/>
      <c r="G69" s="152">
        <f t="shared" si="24"/>
        <v>0</v>
      </c>
      <c r="H69" s="153">
        <v>6.9999999999999994E-5</v>
      </c>
      <c r="I69" s="153">
        <f t="shared" si="25"/>
        <v>1.3999999999999999E-4</v>
      </c>
      <c r="J69" s="153">
        <v>-2.1999999999999999E-2</v>
      </c>
      <c r="K69" s="153">
        <f t="shared" si="26"/>
        <v>-4.3999999999999997E-2</v>
      </c>
      <c r="Q69" s="146">
        <v>2</v>
      </c>
      <c r="AA69" s="122">
        <v>12</v>
      </c>
      <c r="AB69" s="122">
        <v>0</v>
      </c>
      <c r="AC69" s="122">
        <v>54</v>
      </c>
      <c r="BB69" s="122">
        <v>2</v>
      </c>
      <c r="BC69" s="122">
        <f t="shared" si="27"/>
        <v>0</v>
      </c>
      <c r="BD69" s="122">
        <f t="shared" si="28"/>
        <v>0</v>
      </c>
      <c r="BE69" s="122">
        <f t="shared" si="29"/>
        <v>0</v>
      </c>
      <c r="BF69" s="122">
        <f t="shared" si="30"/>
        <v>0</v>
      </c>
      <c r="BG69" s="122">
        <f t="shared" si="31"/>
        <v>0</v>
      </c>
    </row>
    <row r="70" spans="1:59" x14ac:dyDescent="0.2">
      <c r="A70" s="147">
        <v>55</v>
      </c>
      <c r="B70" s="148" t="s">
        <v>195</v>
      </c>
      <c r="C70" s="149" t="s">
        <v>196</v>
      </c>
      <c r="D70" s="150" t="s">
        <v>134</v>
      </c>
      <c r="E70" s="151">
        <v>1.1133999999999999</v>
      </c>
      <c r="F70" s="151"/>
      <c r="G70" s="152">
        <f t="shared" si="24"/>
        <v>0</v>
      </c>
      <c r="H70" s="153">
        <v>0</v>
      </c>
      <c r="I70" s="153">
        <f t="shared" si="25"/>
        <v>0</v>
      </c>
      <c r="J70" s="153">
        <v>0</v>
      </c>
      <c r="K70" s="153">
        <f t="shared" si="26"/>
        <v>0</v>
      </c>
      <c r="Q70" s="146">
        <v>2</v>
      </c>
      <c r="AA70" s="122">
        <v>12</v>
      </c>
      <c r="AB70" s="122">
        <v>0</v>
      </c>
      <c r="AC70" s="122">
        <v>55</v>
      </c>
      <c r="BB70" s="122">
        <v>2</v>
      </c>
      <c r="BC70" s="122">
        <f t="shared" si="27"/>
        <v>0</v>
      </c>
      <c r="BD70" s="122">
        <f t="shared" si="28"/>
        <v>0</v>
      </c>
      <c r="BE70" s="122">
        <f t="shared" si="29"/>
        <v>0</v>
      </c>
      <c r="BF70" s="122">
        <f t="shared" si="30"/>
        <v>0</v>
      </c>
      <c r="BG70" s="122">
        <f t="shared" si="31"/>
        <v>0</v>
      </c>
    </row>
    <row r="71" spans="1:59" x14ac:dyDescent="0.2">
      <c r="A71" s="147">
        <v>56</v>
      </c>
      <c r="B71" s="148" t="s">
        <v>197</v>
      </c>
      <c r="C71" s="149" t="s">
        <v>198</v>
      </c>
      <c r="D71" s="150" t="s">
        <v>93</v>
      </c>
      <c r="E71" s="151">
        <v>2</v>
      </c>
      <c r="F71" s="151"/>
      <c r="G71" s="152">
        <f t="shared" si="24"/>
        <v>0</v>
      </c>
      <c r="H71" s="153">
        <v>7.6969999999999997E-2</v>
      </c>
      <c r="I71" s="153">
        <f t="shared" si="25"/>
        <v>0.15393999999999999</v>
      </c>
      <c r="J71" s="153">
        <v>0</v>
      </c>
      <c r="K71" s="153">
        <f t="shared" si="26"/>
        <v>0</v>
      </c>
      <c r="Q71" s="146">
        <v>2</v>
      </c>
      <c r="AA71" s="122">
        <v>12</v>
      </c>
      <c r="AB71" s="122">
        <v>0</v>
      </c>
      <c r="AC71" s="122">
        <v>56</v>
      </c>
      <c r="BB71" s="122">
        <v>2</v>
      </c>
      <c r="BC71" s="122">
        <f t="shared" si="27"/>
        <v>0</v>
      </c>
      <c r="BD71" s="122">
        <f t="shared" si="28"/>
        <v>0</v>
      </c>
      <c r="BE71" s="122">
        <f t="shared" si="29"/>
        <v>0</v>
      </c>
      <c r="BF71" s="122">
        <f t="shared" si="30"/>
        <v>0</v>
      </c>
      <c r="BG71" s="122">
        <f t="shared" si="31"/>
        <v>0</v>
      </c>
    </row>
    <row r="72" spans="1:59" x14ac:dyDescent="0.2">
      <c r="A72" s="147">
        <v>57</v>
      </c>
      <c r="B72" s="148" t="s">
        <v>199</v>
      </c>
      <c r="C72" s="149" t="s">
        <v>200</v>
      </c>
      <c r="D72" s="150" t="s">
        <v>149</v>
      </c>
      <c r="E72" s="151">
        <v>12</v>
      </c>
      <c r="F72" s="151"/>
      <c r="G72" s="152">
        <f t="shared" si="24"/>
        <v>0</v>
      </c>
      <c r="H72" s="153">
        <v>1.1299999999999999E-3</v>
      </c>
      <c r="I72" s="153">
        <f t="shared" si="25"/>
        <v>1.3559999999999999E-2</v>
      </c>
      <c r="J72" s="153">
        <v>0</v>
      </c>
      <c r="K72" s="153">
        <f t="shared" si="26"/>
        <v>0</v>
      </c>
      <c r="Q72" s="146">
        <v>2</v>
      </c>
      <c r="AA72" s="122">
        <v>12</v>
      </c>
      <c r="AB72" s="122">
        <v>0</v>
      </c>
      <c r="AC72" s="122">
        <v>57</v>
      </c>
      <c r="BB72" s="122">
        <v>2</v>
      </c>
      <c r="BC72" s="122">
        <f t="shared" si="27"/>
        <v>0</v>
      </c>
      <c r="BD72" s="122">
        <f t="shared" si="28"/>
        <v>0</v>
      </c>
      <c r="BE72" s="122">
        <f t="shared" si="29"/>
        <v>0</v>
      </c>
      <c r="BF72" s="122">
        <f t="shared" si="30"/>
        <v>0</v>
      </c>
      <c r="BG72" s="122">
        <f t="shared" si="31"/>
        <v>0</v>
      </c>
    </row>
    <row r="73" spans="1:59" ht="25.5" x14ac:dyDescent="0.2">
      <c r="A73" s="147">
        <v>58</v>
      </c>
      <c r="B73" s="148" t="s">
        <v>201</v>
      </c>
      <c r="C73" s="149" t="s">
        <v>202</v>
      </c>
      <c r="D73" s="150" t="s">
        <v>93</v>
      </c>
      <c r="E73" s="151">
        <v>1</v>
      </c>
      <c r="F73" s="151"/>
      <c r="G73" s="152">
        <f t="shared" si="24"/>
        <v>0</v>
      </c>
      <c r="H73" s="153">
        <v>1.6500000000000001E-2</v>
      </c>
      <c r="I73" s="153">
        <f t="shared" si="25"/>
        <v>1.6500000000000001E-2</v>
      </c>
      <c r="J73" s="153">
        <v>0</v>
      </c>
      <c r="K73" s="153">
        <f t="shared" si="26"/>
        <v>0</v>
      </c>
      <c r="Q73" s="146">
        <v>2</v>
      </c>
      <c r="AA73" s="122">
        <v>12</v>
      </c>
      <c r="AB73" s="122">
        <v>1</v>
      </c>
      <c r="AC73" s="122">
        <v>58</v>
      </c>
      <c r="BB73" s="122">
        <v>2</v>
      </c>
      <c r="BC73" s="122">
        <f t="shared" si="27"/>
        <v>0</v>
      </c>
      <c r="BD73" s="122">
        <f t="shared" si="28"/>
        <v>0</v>
      </c>
      <c r="BE73" s="122">
        <f t="shared" si="29"/>
        <v>0</v>
      </c>
      <c r="BF73" s="122">
        <f t="shared" si="30"/>
        <v>0</v>
      </c>
      <c r="BG73" s="122">
        <f t="shared" si="31"/>
        <v>0</v>
      </c>
    </row>
    <row r="74" spans="1:59" x14ac:dyDescent="0.2">
      <c r="A74" s="147">
        <v>59</v>
      </c>
      <c r="B74" s="148" t="s">
        <v>203</v>
      </c>
      <c r="C74" s="149" t="s">
        <v>204</v>
      </c>
      <c r="D74" s="150" t="s">
        <v>149</v>
      </c>
      <c r="E74" s="151">
        <v>1</v>
      </c>
      <c r="F74" s="151"/>
      <c r="G74" s="152">
        <f t="shared" si="24"/>
        <v>0</v>
      </c>
      <c r="H74" s="153">
        <v>1.6500000000000001E-2</v>
      </c>
      <c r="I74" s="153">
        <f t="shared" si="25"/>
        <v>1.6500000000000001E-2</v>
      </c>
      <c r="J74" s="153">
        <v>0</v>
      </c>
      <c r="K74" s="153">
        <f t="shared" si="26"/>
        <v>0</v>
      </c>
      <c r="Q74" s="146">
        <v>2</v>
      </c>
      <c r="AA74" s="122">
        <v>12</v>
      </c>
      <c r="AB74" s="122">
        <v>0</v>
      </c>
      <c r="AC74" s="122">
        <v>59</v>
      </c>
      <c r="BB74" s="122">
        <v>2</v>
      </c>
      <c r="BC74" s="122">
        <f t="shared" si="27"/>
        <v>0</v>
      </c>
      <c r="BD74" s="122">
        <f t="shared" si="28"/>
        <v>0</v>
      </c>
      <c r="BE74" s="122">
        <f t="shared" si="29"/>
        <v>0</v>
      </c>
      <c r="BF74" s="122">
        <f t="shared" si="30"/>
        <v>0</v>
      </c>
      <c r="BG74" s="122">
        <f t="shared" si="31"/>
        <v>0</v>
      </c>
    </row>
    <row r="75" spans="1:59" x14ac:dyDescent="0.2">
      <c r="A75" s="147">
        <v>60</v>
      </c>
      <c r="B75" s="148" t="s">
        <v>205</v>
      </c>
      <c r="C75" s="149" t="s">
        <v>206</v>
      </c>
      <c r="D75" s="150" t="s">
        <v>149</v>
      </c>
      <c r="E75" s="151">
        <v>1</v>
      </c>
      <c r="F75" s="151"/>
      <c r="G75" s="152">
        <f t="shared" si="24"/>
        <v>0</v>
      </c>
      <c r="H75" s="153">
        <v>3.63E-3</v>
      </c>
      <c r="I75" s="153">
        <f t="shared" si="25"/>
        <v>3.63E-3</v>
      </c>
      <c r="J75" s="153">
        <v>0</v>
      </c>
      <c r="K75" s="153">
        <f t="shared" si="26"/>
        <v>0</v>
      </c>
      <c r="Q75" s="146">
        <v>2</v>
      </c>
      <c r="AA75" s="122">
        <v>12</v>
      </c>
      <c r="AB75" s="122">
        <v>0</v>
      </c>
      <c r="AC75" s="122">
        <v>60</v>
      </c>
      <c r="BB75" s="122">
        <v>2</v>
      </c>
      <c r="BC75" s="122">
        <f t="shared" si="27"/>
        <v>0</v>
      </c>
      <c r="BD75" s="122">
        <f t="shared" si="28"/>
        <v>0</v>
      </c>
      <c r="BE75" s="122">
        <f t="shared" si="29"/>
        <v>0</v>
      </c>
      <c r="BF75" s="122">
        <f t="shared" si="30"/>
        <v>0</v>
      </c>
      <c r="BG75" s="122">
        <f t="shared" si="31"/>
        <v>0</v>
      </c>
    </row>
    <row r="76" spans="1:59" ht="25.5" x14ac:dyDescent="0.2">
      <c r="A76" s="147">
        <v>61</v>
      </c>
      <c r="B76" s="148" t="s">
        <v>207</v>
      </c>
      <c r="C76" s="149" t="s">
        <v>208</v>
      </c>
      <c r="D76" s="150" t="s">
        <v>149</v>
      </c>
      <c r="E76" s="151">
        <v>1</v>
      </c>
      <c r="F76" s="151"/>
      <c r="G76" s="152">
        <f t="shared" si="24"/>
        <v>0</v>
      </c>
      <c r="H76" s="153">
        <v>1.171E-2</v>
      </c>
      <c r="I76" s="153">
        <f t="shared" si="25"/>
        <v>1.171E-2</v>
      </c>
      <c r="J76" s="153">
        <v>0</v>
      </c>
      <c r="K76" s="153">
        <f t="shared" si="26"/>
        <v>0</v>
      </c>
      <c r="Q76" s="146">
        <v>2</v>
      </c>
      <c r="AA76" s="122">
        <v>12</v>
      </c>
      <c r="AB76" s="122">
        <v>0</v>
      </c>
      <c r="AC76" s="122">
        <v>61</v>
      </c>
      <c r="BB76" s="122">
        <v>2</v>
      </c>
      <c r="BC76" s="122">
        <f t="shared" si="27"/>
        <v>0</v>
      </c>
      <c r="BD76" s="122">
        <f t="shared" si="28"/>
        <v>0</v>
      </c>
      <c r="BE76" s="122">
        <f t="shared" si="29"/>
        <v>0</v>
      </c>
      <c r="BF76" s="122">
        <f t="shared" si="30"/>
        <v>0</v>
      </c>
      <c r="BG76" s="122">
        <f t="shared" si="31"/>
        <v>0</v>
      </c>
    </row>
    <row r="77" spans="1:59" ht="25.5" x14ac:dyDescent="0.2">
      <c r="A77" s="147">
        <v>62</v>
      </c>
      <c r="B77" s="148" t="s">
        <v>209</v>
      </c>
      <c r="C77" s="149" t="s">
        <v>210</v>
      </c>
      <c r="D77" s="150" t="s">
        <v>149</v>
      </c>
      <c r="E77" s="151">
        <v>1</v>
      </c>
      <c r="F77" s="151"/>
      <c r="G77" s="152">
        <f t="shared" si="24"/>
        <v>0</v>
      </c>
      <c r="H77" s="153">
        <v>1.171E-2</v>
      </c>
      <c r="I77" s="153">
        <f t="shared" si="25"/>
        <v>1.171E-2</v>
      </c>
      <c r="J77" s="153">
        <v>0</v>
      </c>
      <c r="K77" s="153">
        <f t="shared" si="26"/>
        <v>0</v>
      </c>
      <c r="Q77" s="146">
        <v>2</v>
      </c>
      <c r="AA77" s="122">
        <v>12</v>
      </c>
      <c r="AB77" s="122">
        <v>0</v>
      </c>
      <c r="AC77" s="122">
        <v>62</v>
      </c>
      <c r="BB77" s="122">
        <v>2</v>
      </c>
      <c r="BC77" s="122">
        <f t="shared" si="27"/>
        <v>0</v>
      </c>
      <c r="BD77" s="122">
        <f t="shared" si="28"/>
        <v>0</v>
      </c>
      <c r="BE77" s="122">
        <f t="shared" si="29"/>
        <v>0</v>
      </c>
      <c r="BF77" s="122">
        <f t="shared" si="30"/>
        <v>0</v>
      </c>
      <c r="BG77" s="122">
        <f t="shared" si="31"/>
        <v>0</v>
      </c>
    </row>
    <row r="78" spans="1:59" ht="25.5" x14ac:dyDescent="0.2">
      <c r="A78" s="147">
        <v>63</v>
      </c>
      <c r="B78" s="148" t="s">
        <v>211</v>
      </c>
      <c r="C78" s="149" t="s">
        <v>212</v>
      </c>
      <c r="D78" s="150" t="s">
        <v>149</v>
      </c>
      <c r="E78" s="151">
        <v>1</v>
      </c>
      <c r="F78" s="151"/>
      <c r="G78" s="152">
        <f t="shared" si="24"/>
        <v>0</v>
      </c>
      <c r="H78" s="153">
        <v>5.7099999999999998E-3</v>
      </c>
      <c r="I78" s="153">
        <f t="shared" si="25"/>
        <v>5.7099999999999998E-3</v>
      </c>
      <c r="J78" s="153">
        <v>0</v>
      </c>
      <c r="K78" s="153">
        <f t="shared" si="26"/>
        <v>0</v>
      </c>
      <c r="Q78" s="146">
        <v>2</v>
      </c>
      <c r="AA78" s="122">
        <v>12</v>
      </c>
      <c r="AB78" s="122">
        <v>0</v>
      </c>
      <c r="AC78" s="122">
        <v>63</v>
      </c>
      <c r="BB78" s="122">
        <v>2</v>
      </c>
      <c r="BC78" s="122">
        <f t="shared" si="27"/>
        <v>0</v>
      </c>
      <c r="BD78" s="122">
        <f t="shared" si="28"/>
        <v>0</v>
      </c>
      <c r="BE78" s="122">
        <f t="shared" si="29"/>
        <v>0</v>
      </c>
      <c r="BF78" s="122">
        <f t="shared" si="30"/>
        <v>0</v>
      </c>
      <c r="BG78" s="122">
        <f t="shared" si="31"/>
        <v>0</v>
      </c>
    </row>
    <row r="79" spans="1:59" ht="25.5" x14ac:dyDescent="0.2">
      <c r="A79" s="147">
        <v>64</v>
      </c>
      <c r="B79" s="148" t="s">
        <v>213</v>
      </c>
      <c r="C79" s="149" t="s">
        <v>214</v>
      </c>
      <c r="D79" s="150" t="s">
        <v>93</v>
      </c>
      <c r="E79" s="151">
        <v>1</v>
      </c>
      <c r="F79" s="151"/>
      <c r="G79" s="152">
        <f t="shared" si="24"/>
        <v>0</v>
      </c>
      <c r="H79" s="153">
        <v>0.11600000000000001</v>
      </c>
      <c r="I79" s="153">
        <f t="shared" si="25"/>
        <v>0.11600000000000001</v>
      </c>
      <c r="J79" s="153">
        <v>0</v>
      </c>
      <c r="K79" s="153">
        <f t="shared" si="26"/>
        <v>0</v>
      </c>
      <c r="Q79" s="146">
        <v>2</v>
      </c>
      <c r="AA79" s="122">
        <v>12</v>
      </c>
      <c r="AB79" s="122">
        <v>1</v>
      </c>
      <c r="AC79" s="122">
        <v>64</v>
      </c>
      <c r="BB79" s="122">
        <v>2</v>
      </c>
      <c r="BC79" s="122">
        <f t="shared" si="27"/>
        <v>0</v>
      </c>
      <c r="BD79" s="122">
        <f t="shared" si="28"/>
        <v>0</v>
      </c>
      <c r="BE79" s="122">
        <f t="shared" si="29"/>
        <v>0</v>
      </c>
      <c r="BF79" s="122">
        <f t="shared" si="30"/>
        <v>0</v>
      </c>
      <c r="BG79" s="122">
        <f t="shared" si="31"/>
        <v>0</v>
      </c>
    </row>
    <row r="80" spans="1:59" x14ac:dyDescent="0.2">
      <c r="A80" s="147">
        <v>65</v>
      </c>
      <c r="B80" s="148" t="s">
        <v>215</v>
      </c>
      <c r="C80" s="149" t="s">
        <v>216</v>
      </c>
      <c r="D80" s="150" t="s">
        <v>149</v>
      </c>
      <c r="E80" s="151">
        <v>1</v>
      </c>
      <c r="F80" s="151"/>
      <c r="G80" s="152">
        <f t="shared" si="24"/>
        <v>0</v>
      </c>
      <c r="H80" s="153">
        <v>6.3E-3</v>
      </c>
      <c r="I80" s="153">
        <f t="shared" si="25"/>
        <v>6.3E-3</v>
      </c>
      <c r="J80" s="153">
        <v>0</v>
      </c>
      <c r="K80" s="153">
        <f t="shared" si="26"/>
        <v>0</v>
      </c>
      <c r="Q80" s="146">
        <v>2</v>
      </c>
      <c r="AA80" s="122">
        <v>12</v>
      </c>
      <c r="AB80" s="122">
        <v>0</v>
      </c>
      <c r="AC80" s="122">
        <v>65</v>
      </c>
      <c r="BB80" s="122">
        <v>2</v>
      </c>
      <c r="BC80" s="122">
        <f t="shared" si="27"/>
        <v>0</v>
      </c>
      <c r="BD80" s="122">
        <f t="shared" si="28"/>
        <v>0</v>
      </c>
      <c r="BE80" s="122">
        <f t="shared" si="29"/>
        <v>0</v>
      </c>
      <c r="BF80" s="122">
        <f t="shared" si="30"/>
        <v>0</v>
      </c>
      <c r="BG80" s="122">
        <f t="shared" si="31"/>
        <v>0</v>
      </c>
    </row>
    <row r="81" spans="1:59" ht="25.5" x14ac:dyDescent="0.2">
      <c r="A81" s="147">
        <v>66</v>
      </c>
      <c r="B81" s="148" t="s">
        <v>205</v>
      </c>
      <c r="C81" s="149" t="s">
        <v>217</v>
      </c>
      <c r="D81" s="150" t="s">
        <v>149</v>
      </c>
      <c r="E81" s="151">
        <v>1</v>
      </c>
      <c r="F81" s="151"/>
      <c r="G81" s="152">
        <f t="shared" si="24"/>
        <v>0</v>
      </c>
      <c r="H81" s="153">
        <v>3.63E-3</v>
      </c>
      <c r="I81" s="153">
        <f t="shared" si="25"/>
        <v>3.63E-3</v>
      </c>
      <c r="J81" s="153">
        <v>0</v>
      </c>
      <c r="K81" s="153">
        <f t="shared" si="26"/>
        <v>0</v>
      </c>
      <c r="Q81" s="146">
        <v>2</v>
      </c>
      <c r="AA81" s="122">
        <v>12</v>
      </c>
      <c r="AB81" s="122">
        <v>0</v>
      </c>
      <c r="AC81" s="122">
        <v>66</v>
      </c>
      <c r="BB81" s="122">
        <v>2</v>
      </c>
      <c r="BC81" s="122">
        <f t="shared" si="27"/>
        <v>0</v>
      </c>
      <c r="BD81" s="122">
        <f t="shared" si="28"/>
        <v>0</v>
      </c>
      <c r="BE81" s="122">
        <f t="shared" si="29"/>
        <v>0</v>
      </c>
      <c r="BF81" s="122">
        <f t="shared" si="30"/>
        <v>0</v>
      </c>
      <c r="BG81" s="122">
        <f t="shared" si="31"/>
        <v>0</v>
      </c>
    </row>
    <row r="82" spans="1:59" x14ac:dyDescent="0.2">
      <c r="A82" s="147">
        <v>67</v>
      </c>
      <c r="B82" s="148" t="s">
        <v>218</v>
      </c>
      <c r="C82" s="149" t="s">
        <v>219</v>
      </c>
      <c r="D82" s="150" t="s">
        <v>93</v>
      </c>
      <c r="E82" s="151">
        <v>2</v>
      </c>
      <c r="F82" s="151"/>
      <c r="G82" s="152">
        <f t="shared" si="24"/>
        <v>0</v>
      </c>
      <c r="H82" s="153">
        <v>0</v>
      </c>
      <c r="I82" s="153">
        <f t="shared" si="25"/>
        <v>0</v>
      </c>
      <c r="J82" s="153">
        <v>0</v>
      </c>
      <c r="K82" s="153">
        <f t="shared" si="26"/>
        <v>0</v>
      </c>
      <c r="Q82" s="146">
        <v>2</v>
      </c>
      <c r="AA82" s="122">
        <v>12</v>
      </c>
      <c r="AB82" s="122">
        <v>1</v>
      </c>
      <c r="AC82" s="122">
        <v>67</v>
      </c>
      <c r="BB82" s="122">
        <v>2</v>
      </c>
      <c r="BC82" s="122">
        <f t="shared" si="27"/>
        <v>0</v>
      </c>
      <c r="BD82" s="122">
        <f t="shared" si="28"/>
        <v>0</v>
      </c>
      <c r="BE82" s="122">
        <f t="shared" si="29"/>
        <v>0</v>
      </c>
      <c r="BF82" s="122">
        <f t="shared" si="30"/>
        <v>0</v>
      </c>
      <c r="BG82" s="122">
        <f t="shared" si="31"/>
        <v>0</v>
      </c>
    </row>
    <row r="83" spans="1:59" x14ac:dyDescent="0.2">
      <c r="A83" s="147">
        <v>68</v>
      </c>
      <c r="B83" s="148" t="s">
        <v>220</v>
      </c>
      <c r="C83" s="149" t="s">
        <v>221</v>
      </c>
      <c r="D83" s="150" t="s">
        <v>134</v>
      </c>
      <c r="E83" s="151">
        <v>0.3594</v>
      </c>
      <c r="F83" s="151"/>
      <c r="G83" s="152">
        <f t="shared" si="24"/>
        <v>0</v>
      </c>
      <c r="H83" s="153">
        <v>0</v>
      </c>
      <c r="I83" s="153">
        <f t="shared" si="25"/>
        <v>0</v>
      </c>
      <c r="J83" s="153">
        <v>0</v>
      </c>
      <c r="K83" s="153">
        <f t="shared" si="26"/>
        <v>0</v>
      </c>
      <c r="Q83" s="146">
        <v>2</v>
      </c>
      <c r="AA83" s="122">
        <v>12</v>
      </c>
      <c r="AB83" s="122">
        <v>0</v>
      </c>
      <c r="AC83" s="122">
        <v>68</v>
      </c>
      <c r="BB83" s="122">
        <v>2</v>
      </c>
      <c r="BC83" s="122">
        <f t="shared" si="27"/>
        <v>0</v>
      </c>
      <c r="BD83" s="122">
        <f t="shared" si="28"/>
        <v>0</v>
      </c>
      <c r="BE83" s="122">
        <f t="shared" si="29"/>
        <v>0</v>
      </c>
      <c r="BF83" s="122">
        <f t="shared" si="30"/>
        <v>0</v>
      </c>
      <c r="BG83" s="122">
        <f t="shared" si="31"/>
        <v>0</v>
      </c>
    </row>
    <row r="84" spans="1:59" x14ac:dyDescent="0.2">
      <c r="A84" s="154"/>
      <c r="B84" s="155" t="s">
        <v>68</v>
      </c>
      <c r="C84" s="156" t="str">
        <f>CONCATENATE(B62," ",C62)</f>
        <v>732 Strojovny</v>
      </c>
      <c r="D84" s="154"/>
      <c r="E84" s="157"/>
      <c r="F84" s="157"/>
      <c r="G84" s="158">
        <f>SUM(G62:G83)</f>
        <v>0</v>
      </c>
      <c r="H84" s="159"/>
      <c r="I84" s="160">
        <f>SUM(I62:I83)</f>
        <v>0.35947000000000007</v>
      </c>
      <c r="J84" s="159"/>
      <c r="K84" s="160">
        <f>SUM(K62:K83)</f>
        <v>-1.1134199999999999</v>
      </c>
      <c r="Q84" s="146">
        <v>4</v>
      </c>
      <c r="BC84" s="161">
        <f>SUM(BC62:BC83)</f>
        <v>0</v>
      </c>
      <c r="BD84" s="161">
        <f>SUM(BD62:BD83)</f>
        <v>0</v>
      </c>
      <c r="BE84" s="161">
        <f>SUM(BE62:BE83)</f>
        <v>0</v>
      </c>
      <c r="BF84" s="161">
        <f>SUM(BF62:BF83)</f>
        <v>0</v>
      </c>
      <c r="BG84" s="161">
        <f>SUM(BG62:BG83)</f>
        <v>0</v>
      </c>
    </row>
    <row r="85" spans="1:59" x14ac:dyDescent="0.2">
      <c r="A85" s="139" t="s">
        <v>67</v>
      </c>
      <c r="B85" s="140" t="s">
        <v>222</v>
      </c>
      <c r="C85" s="141" t="s">
        <v>223</v>
      </c>
      <c r="D85" s="142"/>
      <c r="E85" s="143"/>
      <c r="F85" s="143"/>
      <c r="G85" s="144"/>
      <c r="H85" s="145"/>
      <c r="I85" s="145"/>
      <c r="J85" s="145"/>
      <c r="K85" s="145"/>
      <c r="Q85" s="146">
        <v>1</v>
      </c>
    </row>
    <row r="86" spans="1:59" x14ac:dyDescent="0.2">
      <c r="A86" s="147">
        <v>69</v>
      </c>
      <c r="B86" s="148" t="s">
        <v>224</v>
      </c>
      <c r="C86" s="149" t="s">
        <v>225</v>
      </c>
      <c r="D86" s="150" t="s">
        <v>78</v>
      </c>
      <c r="E86" s="151">
        <v>6</v>
      </c>
      <c r="F86" s="151"/>
      <c r="G86" s="152">
        <f t="shared" ref="G86:G97" si="32">E86*F86</f>
        <v>0</v>
      </c>
      <c r="H86" s="153">
        <v>6.0000000000000002E-5</v>
      </c>
      <c r="I86" s="153">
        <f t="shared" ref="I86:I97" si="33">E86*H86</f>
        <v>3.6000000000000002E-4</v>
      </c>
      <c r="J86" s="153">
        <v>-8.4100000000000008E-3</v>
      </c>
      <c r="K86" s="153">
        <f t="shared" ref="K86:K97" si="34">E86*J86</f>
        <v>-5.0460000000000005E-2</v>
      </c>
      <c r="Q86" s="146">
        <v>2</v>
      </c>
      <c r="AA86" s="122">
        <v>12</v>
      </c>
      <c r="AB86" s="122">
        <v>0</v>
      </c>
      <c r="AC86" s="122">
        <v>69</v>
      </c>
      <c r="BB86" s="122">
        <v>2</v>
      </c>
      <c r="BC86" s="122">
        <f t="shared" ref="BC86:BC97" si="35">IF(BB86=1,G86,0)</f>
        <v>0</v>
      </c>
      <c r="BD86" s="122">
        <f t="shared" ref="BD86:BD97" si="36">IF(BB86=2,G86,0)</f>
        <v>0</v>
      </c>
      <c r="BE86" s="122">
        <f t="shared" ref="BE86:BE97" si="37">IF(BB86=3,G86,0)</f>
        <v>0</v>
      </c>
      <c r="BF86" s="122">
        <f t="shared" ref="BF86:BF97" si="38">IF(BB86=4,G86,0)</f>
        <v>0</v>
      </c>
      <c r="BG86" s="122">
        <f t="shared" ref="BG86:BG97" si="39">IF(BB86=5,G86,0)</f>
        <v>0</v>
      </c>
    </row>
    <row r="87" spans="1:59" x14ac:dyDescent="0.2">
      <c r="A87" s="147">
        <v>70</v>
      </c>
      <c r="B87" s="148" t="s">
        <v>226</v>
      </c>
      <c r="C87" s="149" t="s">
        <v>227</v>
      </c>
      <c r="D87" s="150" t="s">
        <v>78</v>
      </c>
      <c r="E87" s="151">
        <v>18</v>
      </c>
      <c r="F87" s="151"/>
      <c r="G87" s="152">
        <f t="shared" si="32"/>
        <v>0</v>
      </c>
      <c r="H87" s="153">
        <v>1E-4</v>
      </c>
      <c r="I87" s="153">
        <f t="shared" si="33"/>
        <v>1.8000000000000002E-3</v>
      </c>
      <c r="J87" s="153">
        <v>-1.384E-2</v>
      </c>
      <c r="K87" s="153">
        <f t="shared" si="34"/>
        <v>-0.24912000000000001</v>
      </c>
      <c r="Q87" s="146">
        <v>2</v>
      </c>
      <c r="AA87" s="122">
        <v>12</v>
      </c>
      <c r="AB87" s="122">
        <v>0</v>
      </c>
      <c r="AC87" s="122">
        <v>70</v>
      </c>
      <c r="BB87" s="122">
        <v>2</v>
      </c>
      <c r="BC87" s="122">
        <f t="shared" si="35"/>
        <v>0</v>
      </c>
      <c r="BD87" s="122">
        <f t="shared" si="36"/>
        <v>0</v>
      </c>
      <c r="BE87" s="122">
        <f t="shared" si="37"/>
        <v>0</v>
      </c>
      <c r="BF87" s="122">
        <f t="shared" si="38"/>
        <v>0</v>
      </c>
      <c r="BG87" s="122">
        <f t="shared" si="39"/>
        <v>0</v>
      </c>
    </row>
    <row r="88" spans="1:59" x14ac:dyDescent="0.2">
      <c r="A88" s="147">
        <v>71</v>
      </c>
      <c r="B88" s="148" t="s">
        <v>228</v>
      </c>
      <c r="C88" s="149" t="s">
        <v>229</v>
      </c>
      <c r="D88" s="150" t="s">
        <v>134</v>
      </c>
      <c r="E88" s="151">
        <v>0.29959999999999998</v>
      </c>
      <c r="F88" s="151"/>
      <c r="G88" s="152">
        <f t="shared" si="32"/>
        <v>0</v>
      </c>
      <c r="H88" s="153">
        <v>0</v>
      </c>
      <c r="I88" s="153">
        <f t="shared" si="33"/>
        <v>0</v>
      </c>
      <c r="J88" s="153">
        <v>0</v>
      </c>
      <c r="K88" s="153">
        <f t="shared" si="34"/>
        <v>0</v>
      </c>
      <c r="Q88" s="146">
        <v>2</v>
      </c>
      <c r="AA88" s="122">
        <v>12</v>
      </c>
      <c r="AB88" s="122">
        <v>0</v>
      </c>
      <c r="AC88" s="122">
        <v>71</v>
      </c>
      <c r="BB88" s="122">
        <v>2</v>
      </c>
      <c r="BC88" s="122">
        <f t="shared" si="35"/>
        <v>0</v>
      </c>
      <c r="BD88" s="122">
        <f t="shared" si="36"/>
        <v>0</v>
      </c>
      <c r="BE88" s="122">
        <f t="shared" si="37"/>
        <v>0</v>
      </c>
      <c r="BF88" s="122">
        <f t="shared" si="38"/>
        <v>0</v>
      </c>
      <c r="BG88" s="122">
        <f t="shared" si="39"/>
        <v>0</v>
      </c>
    </row>
    <row r="89" spans="1:59" x14ac:dyDescent="0.2">
      <c r="A89" s="147">
        <v>72</v>
      </c>
      <c r="B89" s="148" t="s">
        <v>230</v>
      </c>
      <c r="C89" s="149" t="s">
        <v>231</v>
      </c>
      <c r="D89" s="150" t="s">
        <v>93</v>
      </c>
      <c r="E89" s="151">
        <v>2</v>
      </c>
      <c r="F89" s="151"/>
      <c r="G89" s="152">
        <f t="shared" si="32"/>
        <v>0</v>
      </c>
      <c r="H89" s="153">
        <v>0</v>
      </c>
      <c r="I89" s="153">
        <f t="shared" si="33"/>
        <v>0</v>
      </c>
      <c r="J89" s="153">
        <v>0</v>
      </c>
      <c r="K89" s="153">
        <f t="shared" si="34"/>
        <v>0</v>
      </c>
      <c r="Q89" s="146">
        <v>2</v>
      </c>
      <c r="AA89" s="122">
        <v>12</v>
      </c>
      <c r="AB89" s="122">
        <v>0</v>
      </c>
      <c r="AC89" s="122">
        <v>72</v>
      </c>
      <c r="BB89" s="122">
        <v>2</v>
      </c>
      <c r="BC89" s="122">
        <f t="shared" si="35"/>
        <v>0</v>
      </c>
      <c r="BD89" s="122">
        <f t="shared" si="36"/>
        <v>0</v>
      </c>
      <c r="BE89" s="122">
        <f t="shared" si="37"/>
        <v>0</v>
      </c>
      <c r="BF89" s="122">
        <f t="shared" si="38"/>
        <v>0</v>
      </c>
      <c r="BG89" s="122">
        <f t="shared" si="39"/>
        <v>0</v>
      </c>
    </row>
    <row r="90" spans="1:59" x14ac:dyDescent="0.2">
      <c r="A90" s="147">
        <v>73</v>
      </c>
      <c r="B90" s="148" t="s">
        <v>232</v>
      </c>
      <c r="C90" s="149" t="s">
        <v>233</v>
      </c>
      <c r="D90" s="150" t="s">
        <v>78</v>
      </c>
      <c r="E90" s="151">
        <v>20</v>
      </c>
      <c r="F90" s="151"/>
      <c r="G90" s="152">
        <f t="shared" si="32"/>
        <v>0</v>
      </c>
      <c r="H90" s="153">
        <v>8.9300000000000004E-3</v>
      </c>
      <c r="I90" s="153">
        <f t="shared" si="33"/>
        <v>0.17860000000000001</v>
      </c>
      <c r="J90" s="153">
        <v>0</v>
      </c>
      <c r="K90" s="153">
        <f t="shared" si="34"/>
        <v>0</v>
      </c>
      <c r="Q90" s="146">
        <v>2</v>
      </c>
      <c r="AA90" s="122">
        <v>12</v>
      </c>
      <c r="AB90" s="122">
        <v>0</v>
      </c>
      <c r="AC90" s="122">
        <v>73</v>
      </c>
      <c r="BB90" s="122">
        <v>2</v>
      </c>
      <c r="BC90" s="122">
        <f t="shared" si="35"/>
        <v>0</v>
      </c>
      <c r="BD90" s="122">
        <f t="shared" si="36"/>
        <v>0</v>
      </c>
      <c r="BE90" s="122">
        <f t="shared" si="37"/>
        <v>0</v>
      </c>
      <c r="BF90" s="122">
        <f t="shared" si="38"/>
        <v>0</v>
      </c>
      <c r="BG90" s="122">
        <f t="shared" si="39"/>
        <v>0</v>
      </c>
    </row>
    <row r="91" spans="1:59" x14ac:dyDescent="0.2">
      <c r="A91" s="147">
        <v>74</v>
      </c>
      <c r="B91" s="148" t="s">
        <v>234</v>
      </c>
      <c r="C91" s="149" t="s">
        <v>235</v>
      </c>
      <c r="D91" s="150" t="s">
        <v>78</v>
      </c>
      <c r="E91" s="151">
        <v>4</v>
      </c>
      <c r="F91" s="151"/>
      <c r="G91" s="152">
        <f t="shared" si="32"/>
        <v>0</v>
      </c>
      <c r="H91" s="153">
        <v>8.3999999999999995E-3</v>
      </c>
      <c r="I91" s="153">
        <f t="shared" si="33"/>
        <v>3.3599999999999998E-2</v>
      </c>
      <c r="J91" s="153">
        <v>0</v>
      </c>
      <c r="K91" s="153">
        <f t="shared" si="34"/>
        <v>0</v>
      </c>
      <c r="Q91" s="146">
        <v>2</v>
      </c>
      <c r="AA91" s="122">
        <v>12</v>
      </c>
      <c r="AB91" s="122">
        <v>0</v>
      </c>
      <c r="AC91" s="122">
        <v>74</v>
      </c>
      <c r="BB91" s="122">
        <v>2</v>
      </c>
      <c r="BC91" s="122">
        <f t="shared" si="35"/>
        <v>0</v>
      </c>
      <c r="BD91" s="122">
        <f t="shared" si="36"/>
        <v>0</v>
      </c>
      <c r="BE91" s="122">
        <f t="shared" si="37"/>
        <v>0</v>
      </c>
      <c r="BF91" s="122">
        <f t="shared" si="38"/>
        <v>0</v>
      </c>
      <c r="BG91" s="122">
        <f t="shared" si="39"/>
        <v>0</v>
      </c>
    </row>
    <row r="92" spans="1:59" x14ac:dyDescent="0.2">
      <c r="A92" s="147">
        <v>75</v>
      </c>
      <c r="B92" s="148" t="s">
        <v>236</v>
      </c>
      <c r="C92" s="149" t="s">
        <v>237</v>
      </c>
      <c r="D92" s="150" t="s">
        <v>78</v>
      </c>
      <c r="E92" s="151">
        <v>16</v>
      </c>
      <c r="F92" s="151"/>
      <c r="G92" s="152">
        <f t="shared" si="32"/>
        <v>0</v>
      </c>
      <c r="H92" s="153">
        <v>7.9500000000000005E-3</v>
      </c>
      <c r="I92" s="153">
        <f t="shared" si="33"/>
        <v>0.12720000000000001</v>
      </c>
      <c r="J92" s="153">
        <v>0</v>
      </c>
      <c r="K92" s="153">
        <f t="shared" si="34"/>
        <v>0</v>
      </c>
      <c r="Q92" s="146">
        <v>2</v>
      </c>
      <c r="AA92" s="122">
        <v>12</v>
      </c>
      <c r="AB92" s="122">
        <v>0</v>
      </c>
      <c r="AC92" s="122">
        <v>75</v>
      </c>
      <c r="BB92" s="122">
        <v>2</v>
      </c>
      <c r="BC92" s="122">
        <f t="shared" si="35"/>
        <v>0</v>
      </c>
      <c r="BD92" s="122">
        <f t="shared" si="36"/>
        <v>0</v>
      </c>
      <c r="BE92" s="122">
        <f t="shared" si="37"/>
        <v>0</v>
      </c>
      <c r="BF92" s="122">
        <f t="shared" si="38"/>
        <v>0</v>
      </c>
      <c r="BG92" s="122">
        <f t="shared" si="39"/>
        <v>0</v>
      </c>
    </row>
    <row r="93" spans="1:59" x14ac:dyDescent="0.2">
      <c r="A93" s="147">
        <v>76</v>
      </c>
      <c r="B93" s="148" t="s">
        <v>238</v>
      </c>
      <c r="C93" s="149" t="s">
        <v>239</v>
      </c>
      <c r="D93" s="150" t="s">
        <v>78</v>
      </c>
      <c r="E93" s="151">
        <v>16</v>
      </c>
      <c r="F93" s="151"/>
      <c r="G93" s="152">
        <f t="shared" si="32"/>
        <v>0</v>
      </c>
      <c r="H93" s="153">
        <v>0</v>
      </c>
      <c r="I93" s="153">
        <f t="shared" si="33"/>
        <v>0</v>
      </c>
      <c r="J93" s="153">
        <v>0</v>
      </c>
      <c r="K93" s="153">
        <f t="shared" si="34"/>
        <v>0</v>
      </c>
      <c r="Q93" s="146">
        <v>2</v>
      </c>
      <c r="AA93" s="122">
        <v>12</v>
      </c>
      <c r="AB93" s="122">
        <v>0</v>
      </c>
      <c r="AC93" s="122">
        <v>76</v>
      </c>
      <c r="BB93" s="122">
        <v>2</v>
      </c>
      <c r="BC93" s="122">
        <f t="shared" si="35"/>
        <v>0</v>
      </c>
      <c r="BD93" s="122">
        <f t="shared" si="36"/>
        <v>0</v>
      </c>
      <c r="BE93" s="122">
        <f t="shared" si="37"/>
        <v>0</v>
      </c>
      <c r="BF93" s="122">
        <f t="shared" si="38"/>
        <v>0</v>
      </c>
      <c r="BG93" s="122">
        <f t="shared" si="39"/>
        <v>0</v>
      </c>
    </row>
    <row r="94" spans="1:59" x14ac:dyDescent="0.2">
      <c r="A94" s="147">
        <v>77</v>
      </c>
      <c r="B94" s="148" t="s">
        <v>240</v>
      </c>
      <c r="C94" s="149" t="s">
        <v>241</v>
      </c>
      <c r="D94" s="150" t="s">
        <v>78</v>
      </c>
      <c r="E94" s="151">
        <v>4</v>
      </c>
      <c r="F94" s="151"/>
      <c r="G94" s="152">
        <f t="shared" si="32"/>
        <v>0</v>
      </c>
      <c r="H94" s="153">
        <v>0</v>
      </c>
      <c r="I94" s="153">
        <f t="shared" si="33"/>
        <v>0</v>
      </c>
      <c r="J94" s="153">
        <v>0</v>
      </c>
      <c r="K94" s="153">
        <f t="shared" si="34"/>
        <v>0</v>
      </c>
      <c r="Q94" s="146">
        <v>2</v>
      </c>
      <c r="AA94" s="122">
        <v>12</v>
      </c>
      <c r="AB94" s="122">
        <v>0</v>
      </c>
      <c r="AC94" s="122">
        <v>77</v>
      </c>
      <c r="BB94" s="122">
        <v>2</v>
      </c>
      <c r="BC94" s="122">
        <f t="shared" si="35"/>
        <v>0</v>
      </c>
      <c r="BD94" s="122">
        <f t="shared" si="36"/>
        <v>0</v>
      </c>
      <c r="BE94" s="122">
        <f t="shared" si="37"/>
        <v>0</v>
      </c>
      <c r="BF94" s="122">
        <f t="shared" si="38"/>
        <v>0</v>
      </c>
      <c r="BG94" s="122">
        <f t="shared" si="39"/>
        <v>0</v>
      </c>
    </row>
    <row r="95" spans="1:59" x14ac:dyDescent="0.2">
      <c r="A95" s="147">
        <v>78</v>
      </c>
      <c r="B95" s="148" t="s">
        <v>242</v>
      </c>
      <c r="C95" s="149" t="s">
        <v>243</v>
      </c>
      <c r="D95" s="150" t="s">
        <v>78</v>
      </c>
      <c r="E95" s="151">
        <v>20</v>
      </c>
      <c r="F95" s="151"/>
      <c r="G95" s="152">
        <f t="shared" si="32"/>
        <v>0</v>
      </c>
      <c r="H95" s="153">
        <v>0</v>
      </c>
      <c r="I95" s="153">
        <f t="shared" si="33"/>
        <v>0</v>
      </c>
      <c r="J95" s="153">
        <v>0</v>
      </c>
      <c r="K95" s="153">
        <f t="shared" si="34"/>
        <v>0</v>
      </c>
      <c r="Q95" s="146">
        <v>2</v>
      </c>
      <c r="AA95" s="122">
        <v>12</v>
      </c>
      <c r="AB95" s="122">
        <v>0</v>
      </c>
      <c r="AC95" s="122">
        <v>78</v>
      </c>
      <c r="BB95" s="122">
        <v>2</v>
      </c>
      <c r="BC95" s="122">
        <f t="shared" si="35"/>
        <v>0</v>
      </c>
      <c r="BD95" s="122">
        <f t="shared" si="36"/>
        <v>0</v>
      </c>
      <c r="BE95" s="122">
        <f t="shared" si="37"/>
        <v>0</v>
      </c>
      <c r="BF95" s="122">
        <f t="shared" si="38"/>
        <v>0</v>
      </c>
      <c r="BG95" s="122">
        <f t="shared" si="39"/>
        <v>0</v>
      </c>
    </row>
    <row r="96" spans="1:59" x14ac:dyDescent="0.2">
      <c r="A96" s="147">
        <v>79</v>
      </c>
      <c r="B96" s="148" t="s">
        <v>244</v>
      </c>
      <c r="C96" s="149" t="s">
        <v>245</v>
      </c>
      <c r="D96" s="150" t="s">
        <v>246</v>
      </c>
      <c r="E96" s="151">
        <v>3.5</v>
      </c>
      <c r="F96" s="151"/>
      <c r="G96" s="152">
        <f t="shared" si="32"/>
        <v>0</v>
      </c>
      <c r="H96" s="153">
        <v>4.0000000000000003E-5</v>
      </c>
      <c r="I96" s="153">
        <f t="shared" si="33"/>
        <v>1.4000000000000001E-4</v>
      </c>
      <c r="J96" s="153">
        <v>0</v>
      </c>
      <c r="K96" s="153">
        <f t="shared" si="34"/>
        <v>0</v>
      </c>
      <c r="Q96" s="146">
        <v>2</v>
      </c>
      <c r="AA96" s="122">
        <v>12</v>
      </c>
      <c r="AB96" s="122">
        <v>1</v>
      </c>
      <c r="AC96" s="122">
        <v>79</v>
      </c>
      <c r="BB96" s="122">
        <v>2</v>
      </c>
      <c r="BC96" s="122">
        <f t="shared" si="35"/>
        <v>0</v>
      </c>
      <c r="BD96" s="122">
        <f t="shared" si="36"/>
        <v>0</v>
      </c>
      <c r="BE96" s="122">
        <f t="shared" si="37"/>
        <v>0</v>
      </c>
      <c r="BF96" s="122">
        <f t="shared" si="38"/>
        <v>0</v>
      </c>
      <c r="BG96" s="122">
        <f t="shared" si="39"/>
        <v>0</v>
      </c>
    </row>
    <row r="97" spans="1:59" x14ac:dyDescent="0.2">
      <c r="A97" s="147">
        <v>80</v>
      </c>
      <c r="B97" s="148" t="s">
        <v>247</v>
      </c>
      <c r="C97" s="149" t="s">
        <v>248</v>
      </c>
      <c r="D97" s="150" t="s">
        <v>134</v>
      </c>
      <c r="E97" s="151">
        <v>0.34160000000000001</v>
      </c>
      <c r="F97" s="151"/>
      <c r="G97" s="152">
        <f t="shared" si="32"/>
        <v>0</v>
      </c>
      <c r="H97" s="153">
        <v>0</v>
      </c>
      <c r="I97" s="153">
        <f t="shared" si="33"/>
        <v>0</v>
      </c>
      <c r="J97" s="153">
        <v>0</v>
      </c>
      <c r="K97" s="153">
        <f t="shared" si="34"/>
        <v>0</v>
      </c>
      <c r="Q97" s="146">
        <v>2</v>
      </c>
      <c r="AA97" s="122">
        <v>12</v>
      </c>
      <c r="AB97" s="122">
        <v>0</v>
      </c>
      <c r="AC97" s="122">
        <v>80</v>
      </c>
      <c r="BB97" s="122">
        <v>2</v>
      </c>
      <c r="BC97" s="122">
        <f t="shared" si="35"/>
        <v>0</v>
      </c>
      <c r="BD97" s="122">
        <f t="shared" si="36"/>
        <v>0</v>
      </c>
      <c r="BE97" s="122">
        <f t="shared" si="37"/>
        <v>0</v>
      </c>
      <c r="BF97" s="122">
        <f t="shared" si="38"/>
        <v>0</v>
      </c>
      <c r="BG97" s="122">
        <f t="shared" si="39"/>
        <v>0</v>
      </c>
    </row>
    <row r="98" spans="1:59" x14ac:dyDescent="0.2">
      <c r="A98" s="154"/>
      <c r="B98" s="155" t="s">
        <v>68</v>
      </c>
      <c r="C98" s="156" t="str">
        <f>CONCATENATE(B85," ",C85)</f>
        <v>733 Rozvod potrubí</v>
      </c>
      <c r="D98" s="154"/>
      <c r="E98" s="157"/>
      <c r="F98" s="157"/>
      <c r="G98" s="158">
        <f>SUM(G85:G97)</f>
        <v>0</v>
      </c>
      <c r="H98" s="159"/>
      <c r="I98" s="160">
        <f>SUM(I85:I97)</f>
        <v>0.34169999999999995</v>
      </c>
      <c r="J98" s="159"/>
      <c r="K98" s="160">
        <f>SUM(K85:K97)</f>
        <v>-0.29958000000000001</v>
      </c>
      <c r="Q98" s="146">
        <v>4</v>
      </c>
      <c r="BC98" s="161">
        <f>SUM(BC85:BC97)</f>
        <v>0</v>
      </c>
      <c r="BD98" s="161">
        <f>SUM(BD85:BD97)</f>
        <v>0</v>
      </c>
      <c r="BE98" s="161">
        <f>SUM(BE85:BE97)</f>
        <v>0</v>
      </c>
      <c r="BF98" s="161">
        <f>SUM(BF85:BF97)</f>
        <v>0</v>
      </c>
      <c r="BG98" s="161">
        <f>SUM(BG85:BG97)</f>
        <v>0</v>
      </c>
    </row>
    <row r="99" spans="1:59" x14ac:dyDescent="0.2">
      <c r="A99" s="139" t="s">
        <v>67</v>
      </c>
      <c r="B99" s="140" t="s">
        <v>249</v>
      </c>
      <c r="C99" s="141" t="s">
        <v>250</v>
      </c>
      <c r="D99" s="142"/>
      <c r="E99" s="143"/>
      <c r="F99" s="143"/>
      <c r="G99" s="144"/>
      <c r="H99" s="145"/>
      <c r="I99" s="145"/>
      <c r="J99" s="145"/>
      <c r="K99" s="145"/>
      <c r="Q99" s="146">
        <v>1</v>
      </c>
    </row>
    <row r="100" spans="1:59" x14ac:dyDescent="0.2">
      <c r="A100" s="147">
        <v>81</v>
      </c>
      <c r="B100" s="148" t="s">
        <v>251</v>
      </c>
      <c r="C100" s="149" t="s">
        <v>252</v>
      </c>
      <c r="D100" s="150" t="s">
        <v>93</v>
      </c>
      <c r="E100" s="151">
        <v>6</v>
      </c>
      <c r="F100" s="151"/>
      <c r="G100" s="152">
        <f t="shared" ref="G100:G122" si="40">E100*F100</f>
        <v>0</v>
      </c>
      <c r="H100" s="153">
        <v>2.0000000000000002E-5</v>
      </c>
      <c r="I100" s="153">
        <f t="shared" ref="I100:I122" si="41">E100*H100</f>
        <v>1.2000000000000002E-4</v>
      </c>
      <c r="J100" s="153">
        <v>0</v>
      </c>
      <c r="K100" s="153">
        <f t="shared" ref="K100:K122" si="42">E100*J100</f>
        <v>0</v>
      </c>
      <c r="Q100" s="146">
        <v>2</v>
      </c>
      <c r="AA100" s="122">
        <v>12</v>
      </c>
      <c r="AB100" s="122">
        <v>0</v>
      </c>
      <c r="AC100" s="122">
        <v>81</v>
      </c>
      <c r="BB100" s="122">
        <v>2</v>
      </c>
      <c r="BC100" s="122">
        <f t="shared" ref="BC100:BC122" si="43">IF(BB100=1,G100,0)</f>
        <v>0</v>
      </c>
      <c r="BD100" s="122">
        <f t="shared" ref="BD100:BD122" si="44">IF(BB100=2,G100,0)</f>
        <v>0</v>
      </c>
      <c r="BE100" s="122">
        <f t="shared" ref="BE100:BE122" si="45">IF(BB100=3,G100,0)</f>
        <v>0</v>
      </c>
      <c r="BF100" s="122">
        <f t="shared" ref="BF100:BF122" si="46">IF(BB100=4,G100,0)</f>
        <v>0</v>
      </c>
      <c r="BG100" s="122">
        <f t="shared" ref="BG100:BG122" si="47">IF(BB100=5,G100,0)</f>
        <v>0</v>
      </c>
    </row>
    <row r="101" spans="1:59" x14ac:dyDescent="0.2">
      <c r="A101" s="147">
        <v>82</v>
      </c>
      <c r="B101" s="148" t="s">
        <v>253</v>
      </c>
      <c r="C101" s="149" t="s">
        <v>254</v>
      </c>
      <c r="D101" s="150" t="s">
        <v>93</v>
      </c>
      <c r="E101" s="151">
        <v>4</v>
      </c>
      <c r="F101" s="151"/>
      <c r="G101" s="152">
        <f t="shared" si="40"/>
        <v>0</v>
      </c>
      <c r="H101" s="153">
        <v>2.0000000000000002E-5</v>
      </c>
      <c r="I101" s="153">
        <f t="shared" si="41"/>
        <v>8.0000000000000007E-5</v>
      </c>
      <c r="J101" s="153">
        <v>0</v>
      </c>
      <c r="K101" s="153">
        <f t="shared" si="42"/>
        <v>0</v>
      </c>
      <c r="Q101" s="146">
        <v>2</v>
      </c>
      <c r="AA101" s="122">
        <v>12</v>
      </c>
      <c r="AB101" s="122">
        <v>0</v>
      </c>
      <c r="AC101" s="122">
        <v>82</v>
      </c>
      <c r="BB101" s="122">
        <v>2</v>
      </c>
      <c r="BC101" s="122">
        <f t="shared" si="43"/>
        <v>0</v>
      </c>
      <c r="BD101" s="122">
        <f t="shared" si="44"/>
        <v>0</v>
      </c>
      <c r="BE101" s="122">
        <f t="shared" si="45"/>
        <v>0</v>
      </c>
      <c r="BF101" s="122">
        <f t="shared" si="46"/>
        <v>0</v>
      </c>
      <c r="BG101" s="122">
        <f t="shared" si="47"/>
        <v>0</v>
      </c>
    </row>
    <row r="102" spans="1:59" x14ac:dyDescent="0.2">
      <c r="A102" s="147">
        <v>83</v>
      </c>
      <c r="B102" s="148" t="s">
        <v>255</v>
      </c>
      <c r="C102" s="149" t="s">
        <v>256</v>
      </c>
      <c r="D102" s="150" t="s">
        <v>93</v>
      </c>
      <c r="E102" s="151">
        <v>2</v>
      </c>
      <c r="F102" s="151"/>
      <c r="G102" s="152">
        <f t="shared" si="40"/>
        <v>0</v>
      </c>
      <c r="H102" s="153">
        <v>9.0000000000000006E-5</v>
      </c>
      <c r="I102" s="153">
        <f t="shared" si="41"/>
        <v>1.8000000000000001E-4</v>
      </c>
      <c r="J102" s="153">
        <v>-1.9E-3</v>
      </c>
      <c r="K102" s="153">
        <f t="shared" si="42"/>
        <v>-3.8E-3</v>
      </c>
      <c r="Q102" s="146">
        <v>2</v>
      </c>
      <c r="AA102" s="122">
        <v>12</v>
      </c>
      <c r="AB102" s="122">
        <v>0</v>
      </c>
      <c r="AC102" s="122">
        <v>83</v>
      </c>
      <c r="BB102" s="122">
        <v>2</v>
      </c>
      <c r="BC102" s="122">
        <f t="shared" si="43"/>
        <v>0</v>
      </c>
      <c r="BD102" s="122">
        <f t="shared" si="44"/>
        <v>0</v>
      </c>
      <c r="BE102" s="122">
        <f t="shared" si="45"/>
        <v>0</v>
      </c>
      <c r="BF102" s="122">
        <f t="shared" si="46"/>
        <v>0</v>
      </c>
      <c r="BG102" s="122">
        <f t="shared" si="47"/>
        <v>0</v>
      </c>
    </row>
    <row r="103" spans="1:59" x14ac:dyDescent="0.2">
      <c r="A103" s="147">
        <v>84</v>
      </c>
      <c r="B103" s="148" t="s">
        <v>257</v>
      </c>
      <c r="C103" s="149" t="s">
        <v>258</v>
      </c>
      <c r="D103" s="150" t="s">
        <v>93</v>
      </c>
      <c r="E103" s="151">
        <v>8</v>
      </c>
      <c r="F103" s="151"/>
      <c r="G103" s="152">
        <f t="shared" si="40"/>
        <v>0</v>
      </c>
      <c r="H103" s="153">
        <v>2.1000000000000001E-4</v>
      </c>
      <c r="I103" s="153">
        <f t="shared" si="41"/>
        <v>1.6800000000000001E-3</v>
      </c>
      <c r="J103" s="153">
        <v>-3.5000000000000001E-3</v>
      </c>
      <c r="K103" s="153">
        <f t="shared" si="42"/>
        <v>-2.8000000000000001E-2</v>
      </c>
      <c r="Q103" s="146">
        <v>2</v>
      </c>
      <c r="AA103" s="122">
        <v>12</v>
      </c>
      <c r="AB103" s="122">
        <v>0</v>
      </c>
      <c r="AC103" s="122">
        <v>84</v>
      </c>
      <c r="BB103" s="122">
        <v>2</v>
      </c>
      <c r="BC103" s="122">
        <f t="shared" si="43"/>
        <v>0</v>
      </c>
      <c r="BD103" s="122">
        <f t="shared" si="44"/>
        <v>0</v>
      </c>
      <c r="BE103" s="122">
        <f t="shared" si="45"/>
        <v>0</v>
      </c>
      <c r="BF103" s="122">
        <f t="shared" si="46"/>
        <v>0</v>
      </c>
      <c r="BG103" s="122">
        <f t="shared" si="47"/>
        <v>0</v>
      </c>
    </row>
    <row r="104" spans="1:59" x14ac:dyDescent="0.2">
      <c r="A104" s="147">
        <v>85</v>
      </c>
      <c r="B104" s="148" t="s">
        <v>259</v>
      </c>
      <c r="C104" s="149" t="s">
        <v>260</v>
      </c>
      <c r="D104" s="150" t="s">
        <v>134</v>
      </c>
      <c r="E104" s="151">
        <v>3.1800000000000002E-2</v>
      </c>
      <c r="F104" s="151"/>
      <c r="G104" s="152">
        <f t="shared" si="40"/>
        <v>0</v>
      </c>
      <c r="H104" s="153">
        <v>0</v>
      </c>
      <c r="I104" s="153">
        <f t="shared" si="41"/>
        <v>0</v>
      </c>
      <c r="J104" s="153">
        <v>0</v>
      </c>
      <c r="K104" s="153">
        <f t="shared" si="42"/>
        <v>0</v>
      </c>
      <c r="Q104" s="146">
        <v>2</v>
      </c>
      <c r="AA104" s="122">
        <v>12</v>
      </c>
      <c r="AB104" s="122">
        <v>0</v>
      </c>
      <c r="AC104" s="122">
        <v>85</v>
      </c>
      <c r="BB104" s="122">
        <v>2</v>
      </c>
      <c r="BC104" s="122">
        <f t="shared" si="43"/>
        <v>0</v>
      </c>
      <c r="BD104" s="122">
        <f t="shared" si="44"/>
        <v>0</v>
      </c>
      <c r="BE104" s="122">
        <f t="shared" si="45"/>
        <v>0</v>
      </c>
      <c r="BF104" s="122">
        <f t="shared" si="46"/>
        <v>0</v>
      </c>
      <c r="BG104" s="122">
        <f t="shared" si="47"/>
        <v>0</v>
      </c>
    </row>
    <row r="105" spans="1:59" x14ac:dyDescent="0.2">
      <c r="A105" s="147">
        <v>86</v>
      </c>
      <c r="B105" s="148" t="s">
        <v>261</v>
      </c>
      <c r="C105" s="149" t="s">
        <v>262</v>
      </c>
      <c r="D105" s="150" t="s">
        <v>93</v>
      </c>
      <c r="E105" s="151">
        <v>1</v>
      </c>
      <c r="F105" s="151"/>
      <c r="G105" s="152">
        <f t="shared" si="40"/>
        <v>0</v>
      </c>
      <c r="H105" s="153">
        <v>2.5200000000000001E-3</v>
      </c>
      <c r="I105" s="153">
        <f t="shared" si="41"/>
        <v>2.5200000000000001E-3</v>
      </c>
      <c r="J105" s="153">
        <v>0</v>
      </c>
      <c r="K105" s="153">
        <f t="shared" si="42"/>
        <v>0</v>
      </c>
      <c r="Q105" s="146">
        <v>2</v>
      </c>
      <c r="AA105" s="122">
        <v>12</v>
      </c>
      <c r="AB105" s="122">
        <v>0</v>
      </c>
      <c r="AC105" s="122">
        <v>86</v>
      </c>
      <c r="BB105" s="122">
        <v>2</v>
      </c>
      <c r="BC105" s="122">
        <f t="shared" si="43"/>
        <v>0</v>
      </c>
      <c r="BD105" s="122">
        <f t="shared" si="44"/>
        <v>0</v>
      </c>
      <c r="BE105" s="122">
        <f t="shared" si="45"/>
        <v>0</v>
      </c>
      <c r="BF105" s="122">
        <f t="shared" si="46"/>
        <v>0</v>
      </c>
      <c r="BG105" s="122">
        <f t="shared" si="47"/>
        <v>0</v>
      </c>
    </row>
    <row r="106" spans="1:59" x14ac:dyDescent="0.2">
      <c r="A106" s="147">
        <v>87</v>
      </c>
      <c r="B106" s="148" t="s">
        <v>263</v>
      </c>
      <c r="C106" s="149" t="s">
        <v>264</v>
      </c>
      <c r="D106" s="150" t="s">
        <v>93</v>
      </c>
      <c r="E106" s="151">
        <v>1</v>
      </c>
      <c r="F106" s="151"/>
      <c r="G106" s="152">
        <f t="shared" si="40"/>
        <v>0</v>
      </c>
      <c r="H106" s="153">
        <v>4.0000000000000002E-4</v>
      </c>
      <c r="I106" s="153">
        <f t="shared" si="41"/>
        <v>4.0000000000000002E-4</v>
      </c>
      <c r="J106" s="153">
        <v>0</v>
      </c>
      <c r="K106" s="153">
        <f t="shared" si="42"/>
        <v>0</v>
      </c>
      <c r="Q106" s="146">
        <v>2</v>
      </c>
      <c r="AA106" s="122">
        <v>12</v>
      </c>
      <c r="AB106" s="122">
        <v>1</v>
      </c>
      <c r="AC106" s="122">
        <v>87</v>
      </c>
      <c r="BB106" s="122">
        <v>2</v>
      </c>
      <c r="BC106" s="122">
        <f t="shared" si="43"/>
        <v>0</v>
      </c>
      <c r="BD106" s="122">
        <f t="shared" si="44"/>
        <v>0</v>
      </c>
      <c r="BE106" s="122">
        <f t="shared" si="45"/>
        <v>0</v>
      </c>
      <c r="BF106" s="122">
        <f t="shared" si="46"/>
        <v>0</v>
      </c>
      <c r="BG106" s="122">
        <f t="shared" si="47"/>
        <v>0</v>
      </c>
    </row>
    <row r="107" spans="1:59" x14ac:dyDescent="0.2">
      <c r="A107" s="147">
        <v>88</v>
      </c>
      <c r="B107" s="148" t="s">
        <v>265</v>
      </c>
      <c r="C107" s="149" t="s">
        <v>266</v>
      </c>
      <c r="D107" s="150" t="s">
        <v>93</v>
      </c>
      <c r="E107" s="151">
        <v>1</v>
      </c>
      <c r="F107" s="151"/>
      <c r="G107" s="152">
        <f t="shared" si="40"/>
        <v>0</v>
      </c>
      <c r="H107" s="153">
        <v>1E-4</v>
      </c>
      <c r="I107" s="153">
        <f t="shared" si="41"/>
        <v>1E-4</v>
      </c>
      <c r="J107" s="153">
        <v>0</v>
      </c>
      <c r="K107" s="153">
        <f t="shared" si="42"/>
        <v>0</v>
      </c>
      <c r="Q107" s="146">
        <v>2</v>
      </c>
      <c r="AA107" s="122">
        <v>12</v>
      </c>
      <c r="AB107" s="122">
        <v>1</v>
      </c>
      <c r="AC107" s="122">
        <v>88</v>
      </c>
      <c r="BB107" s="122">
        <v>2</v>
      </c>
      <c r="BC107" s="122">
        <f t="shared" si="43"/>
        <v>0</v>
      </c>
      <c r="BD107" s="122">
        <f t="shared" si="44"/>
        <v>0</v>
      </c>
      <c r="BE107" s="122">
        <f t="shared" si="45"/>
        <v>0</v>
      </c>
      <c r="BF107" s="122">
        <f t="shared" si="46"/>
        <v>0</v>
      </c>
      <c r="BG107" s="122">
        <f t="shared" si="47"/>
        <v>0</v>
      </c>
    </row>
    <row r="108" spans="1:59" x14ac:dyDescent="0.2">
      <c r="A108" s="147">
        <v>89</v>
      </c>
      <c r="B108" s="148" t="s">
        <v>267</v>
      </c>
      <c r="C108" s="149" t="s">
        <v>268</v>
      </c>
      <c r="D108" s="150" t="s">
        <v>93</v>
      </c>
      <c r="E108" s="151">
        <v>4</v>
      </c>
      <c r="F108" s="151"/>
      <c r="G108" s="152">
        <f t="shared" si="40"/>
        <v>0</v>
      </c>
      <c r="H108" s="153">
        <v>7.6999999999999996E-4</v>
      </c>
      <c r="I108" s="153">
        <f t="shared" si="41"/>
        <v>3.0799999999999998E-3</v>
      </c>
      <c r="J108" s="153">
        <v>0</v>
      </c>
      <c r="K108" s="153">
        <f t="shared" si="42"/>
        <v>0</v>
      </c>
      <c r="Q108" s="146">
        <v>2</v>
      </c>
      <c r="AA108" s="122">
        <v>12</v>
      </c>
      <c r="AB108" s="122">
        <v>0</v>
      </c>
      <c r="AC108" s="122">
        <v>89</v>
      </c>
      <c r="BB108" s="122">
        <v>2</v>
      </c>
      <c r="BC108" s="122">
        <f t="shared" si="43"/>
        <v>0</v>
      </c>
      <c r="BD108" s="122">
        <f t="shared" si="44"/>
        <v>0</v>
      </c>
      <c r="BE108" s="122">
        <f t="shared" si="45"/>
        <v>0</v>
      </c>
      <c r="BF108" s="122">
        <f t="shared" si="46"/>
        <v>0</v>
      </c>
      <c r="BG108" s="122">
        <f t="shared" si="47"/>
        <v>0</v>
      </c>
    </row>
    <row r="109" spans="1:59" x14ac:dyDescent="0.2">
      <c r="A109" s="147">
        <v>90</v>
      </c>
      <c r="B109" s="148" t="s">
        <v>269</v>
      </c>
      <c r="C109" s="149" t="s">
        <v>270</v>
      </c>
      <c r="D109" s="150" t="s">
        <v>93</v>
      </c>
      <c r="E109" s="151">
        <v>5</v>
      </c>
      <c r="F109" s="151"/>
      <c r="G109" s="152">
        <f t="shared" si="40"/>
        <v>0</v>
      </c>
      <c r="H109" s="153">
        <v>5.1999999999999995E-4</v>
      </c>
      <c r="I109" s="153">
        <f t="shared" si="41"/>
        <v>2.5999999999999999E-3</v>
      </c>
      <c r="J109" s="153">
        <v>0</v>
      </c>
      <c r="K109" s="153">
        <f t="shared" si="42"/>
        <v>0</v>
      </c>
      <c r="Q109" s="146">
        <v>2</v>
      </c>
      <c r="AA109" s="122">
        <v>12</v>
      </c>
      <c r="AB109" s="122">
        <v>0</v>
      </c>
      <c r="AC109" s="122">
        <v>90</v>
      </c>
      <c r="BB109" s="122">
        <v>2</v>
      </c>
      <c r="BC109" s="122">
        <f t="shared" si="43"/>
        <v>0</v>
      </c>
      <c r="BD109" s="122">
        <f t="shared" si="44"/>
        <v>0</v>
      </c>
      <c r="BE109" s="122">
        <f t="shared" si="45"/>
        <v>0</v>
      </c>
      <c r="BF109" s="122">
        <f t="shared" si="46"/>
        <v>0</v>
      </c>
      <c r="BG109" s="122">
        <f t="shared" si="47"/>
        <v>0</v>
      </c>
    </row>
    <row r="110" spans="1:59" x14ac:dyDescent="0.2">
      <c r="A110" s="147">
        <v>91</v>
      </c>
      <c r="B110" s="148" t="s">
        <v>271</v>
      </c>
      <c r="C110" s="149" t="s">
        <v>272</v>
      </c>
      <c r="D110" s="150" t="s">
        <v>93</v>
      </c>
      <c r="E110" s="151">
        <v>1</v>
      </c>
      <c r="F110" s="151"/>
      <c r="G110" s="152">
        <f t="shared" si="40"/>
        <v>0</v>
      </c>
      <c r="H110" s="153">
        <v>1.3999999999999999E-4</v>
      </c>
      <c r="I110" s="153">
        <f t="shared" si="41"/>
        <v>1.3999999999999999E-4</v>
      </c>
      <c r="J110" s="153">
        <v>0</v>
      </c>
      <c r="K110" s="153">
        <f t="shared" si="42"/>
        <v>0</v>
      </c>
      <c r="Q110" s="146">
        <v>2</v>
      </c>
      <c r="AA110" s="122">
        <v>12</v>
      </c>
      <c r="AB110" s="122">
        <v>0</v>
      </c>
      <c r="AC110" s="122">
        <v>91</v>
      </c>
      <c r="BB110" s="122">
        <v>2</v>
      </c>
      <c r="BC110" s="122">
        <f t="shared" si="43"/>
        <v>0</v>
      </c>
      <c r="BD110" s="122">
        <f t="shared" si="44"/>
        <v>0</v>
      </c>
      <c r="BE110" s="122">
        <f t="shared" si="45"/>
        <v>0</v>
      </c>
      <c r="BF110" s="122">
        <f t="shared" si="46"/>
        <v>0</v>
      </c>
      <c r="BG110" s="122">
        <f t="shared" si="47"/>
        <v>0</v>
      </c>
    </row>
    <row r="111" spans="1:59" x14ac:dyDescent="0.2">
      <c r="A111" s="147">
        <v>92</v>
      </c>
      <c r="B111" s="148" t="s">
        <v>273</v>
      </c>
      <c r="C111" s="149" t="s">
        <v>274</v>
      </c>
      <c r="D111" s="150" t="s">
        <v>93</v>
      </c>
      <c r="E111" s="151">
        <v>2</v>
      </c>
      <c r="F111" s="151"/>
      <c r="G111" s="152">
        <f t="shared" si="40"/>
        <v>0</v>
      </c>
      <c r="H111" s="153">
        <v>0</v>
      </c>
      <c r="I111" s="153">
        <f t="shared" si="41"/>
        <v>0</v>
      </c>
      <c r="J111" s="153">
        <v>0</v>
      </c>
      <c r="K111" s="153">
        <f t="shared" si="42"/>
        <v>0</v>
      </c>
      <c r="Q111" s="146">
        <v>2</v>
      </c>
      <c r="AA111" s="122">
        <v>12</v>
      </c>
      <c r="AB111" s="122">
        <v>0</v>
      </c>
      <c r="AC111" s="122">
        <v>92</v>
      </c>
      <c r="BB111" s="122">
        <v>2</v>
      </c>
      <c r="BC111" s="122">
        <f t="shared" si="43"/>
        <v>0</v>
      </c>
      <c r="BD111" s="122">
        <f t="shared" si="44"/>
        <v>0</v>
      </c>
      <c r="BE111" s="122">
        <f t="shared" si="45"/>
        <v>0</v>
      </c>
      <c r="BF111" s="122">
        <f t="shared" si="46"/>
        <v>0</v>
      </c>
      <c r="BG111" s="122">
        <f t="shared" si="47"/>
        <v>0</v>
      </c>
    </row>
    <row r="112" spans="1:59" x14ac:dyDescent="0.2">
      <c r="A112" s="147">
        <v>93</v>
      </c>
      <c r="B112" s="148" t="s">
        <v>275</v>
      </c>
      <c r="C112" s="149" t="s">
        <v>276</v>
      </c>
      <c r="D112" s="150" t="s">
        <v>93</v>
      </c>
      <c r="E112" s="151">
        <v>1</v>
      </c>
      <c r="F112" s="151"/>
      <c r="G112" s="152">
        <f t="shared" si="40"/>
        <v>0</v>
      </c>
      <c r="H112" s="153">
        <v>0</v>
      </c>
      <c r="I112" s="153">
        <f t="shared" si="41"/>
        <v>0</v>
      </c>
      <c r="J112" s="153">
        <v>0</v>
      </c>
      <c r="K112" s="153">
        <f t="shared" si="42"/>
        <v>0</v>
      </c>
      <c r="Q112" s="146">
        <v>2</v>
      </c>
      <c r="AA112" s="122">
        <v>12</v>
      </c>
      <c r="AB112" s="122">
        <v>0</v>
      </c>
      <c r="AC112" s="122">
        <v>93</v>
      </c>
      <c r="BB112" s="122">
        <v>2</v>
      </c>
      <c r="BC112" s="122">
        <f t="shared" si="43"/>
        <v>0</v>
      </c>
      <c r="BD112" s="122">
        <f t="shared" si="44"/>
        <v>0</v>
      </c>
      <c r="BE112" s="122">
        <f t="shared" si="45"/>
        <v>0</v>
      </c>
      <c r="BF112" s="122">
        <f t="shared" si="46"/>
        <v>0</v>
      </c>
      <c r="BG112" s="122">
        <f t="shared" si="47"/>
        <v>0</v>
      </c>
    </row>
    <row r="113" spans="1:59" x14ac:dyDescent="0.2">
      <c r="A113" s="147">
        <v>94</v>
      </c>
      <c r="B113" s="148" t="s">
        <v>277</v>
      </c>
      <c r="C113" s="149" t="s">
        <v>278</v>
      </c>
      <c r="D113" s="150" t="s">
        <v>93</v>
      </c>
      <c r="E113" s="151">
        <v>1</v>
      </c>
      <c r="F113" s="151"/>
      <c r="G113" s="152">
        <f t="shared" si="40"/>
        <v>0</v>
      </c>
      <c r="H113" s="153">
        <v>4.8000000000000001E-4</v>
      </c>
      <c r="I113" s="153">
        <f t="shared" si="41"/>
        <v>4.8000000000000001E-4</v>
      </c>
      <c r="J113" s="153">
        <v>0</v>
      </c>
      <c r="K113" s="153">
        <f t="shared" si="42"/>
        <v>0</v>
      </c>
      <c r="Q113" s="146">
        <v>2</v>
      </c>
      <c r="AA113" s="122">
        <v>12</v>
      </c>
      <c r="AB113" s="122">
        <v>0</v>
      </c>
      <c r="AC113" s="122">
        <v>94</v>
      </c>
      <c r="BB113" s="122">
        <v>2</v>
      </c>
      <c r="BC113" s="122">
        <f t="shared" si="43"/>
        <v>0</v>
      </c>
      <c r="BD113" s="122">
        <f t="shared" si="44"/>
        <v>0</v>
      </c>
      <c r="BE113" s="122">
        <f t="shared" si="45"/>
        <v>0</v>
      </c>
      <c r="BF113" s="122">
        <f t="shared" si="46"/>
        <v>0</v>
      </c>
      <c r="BG113" s="122">
        <f t="shared" si="47"/>
        <v>0</v>
      </c>
    </row>
    <row r="114" spans="1:59" x14ac:dyDescent="0.2">
      <c r="A114" s="147">
        <v>95</v>
      </c>
      <c r="B114" s="148" t="s">
        <v>279</v>
      </c>
      <c r="C114" s="149" t="s">
        <v>280</v>
      </c>
      <c r="D114" s="150" t="s">
        <v>93</v>
      </c>
      <c r="E114" s="151">
        <v>2</v>
      </c>
      <c r="F114" s="151"/>
      <c r="G114" s="152">
        <f t="shared" si="40"/>
        <v>0</v>
      </c>
      <c r="H114" s="153">
        <v>9.2000000000000003E-4</v>
      </c>
      <c r="I114" s="153">
        <f t="shared" si="41"/>
        <v>1.8400000000000001E-3</v>
      </c>
      <c r="J114" s="153">
        <v>0</v>
      </c>
      <c r="K114" s="153">
        <f t="shared" si="42"/>
        <v>0</v>
      </c>
      <c r="Q114" s="146">
        <v>2</v>
      </c>
      <c r="AA114" s="122">
        <v>12</v>
      </c>
      <c r="AB114" s="122">
        <v>0</v>
      </c>
      <c r="AC114" s="122">
        <v>95</v>
      </c>
      <c r="BB114" s="122">
        <v>2</v>
      </c>
      <c r="BC114" s="122">
        <f t="shared" si="43"/>
        <v>0</v>
      </c>
      <c r="BD114" s="122">
        <f t="shared" si="44"/>
        <v>0</v>
      </c>
      <c r="BE114" s="122">
        <f t="shared" si="45"/>
        <v>0</v>
      </c>
      <c r="BF114" s="122">
        <f t="shared" si="46"/>
        <v>0</v>
      </c>
      <c r="BG114" s="122">
        <f t="shared" si="47"/>
        <v>0</v>
      </c>
    </row>
    <row r="115" spans="1:59" x14ac:dyDescent="0.2">
      <c r="A115" s="147">
        <v>96</v>
      </c>
      <c r="B115" s="148" t="s">
        <v>281</v>
      </c>
      <c r="C115" s="149" t="s">
        <v>282</v>
      </c>
      <c r="D115" s="150" t="s">
        <v>93</v>
      </c>
      <c r="E115" s="151">
        <v>1</v>
      </c>
      <c r="F115" s="151"/>
      <c r="G115" s="152">
        <f t="shared" si="40"/>
        <v>0</v>
      </c>
      <c r="H115" s="153">
        <v>1.32E-3</v>
      </c>
      <c r="I115" s="153">
        <f t="shared" si="41"/>
        <v>1.32E-3</v>
      </c>
      <c r="J115" s="153">
        <v>0</v>
      </c>
      <c r="K115" s="153">
        <f t="shared" si="42"/>
        <v>0</v>
      </c>
      <c r="Q115" s="146">
        <v>2</v>
      </c>
      <c r="AA115" s="122">
        <v>12</v>
      </c>
      <c r="AB115" s="122">
        <v>0</v>
      </c>
      <c r="AC115" s="122">
        <v>96</v>
      </c>
      <c r="BB115" s="122">
        <v>2</v>
      </c>
      <c r="BC115" s="122">
        <f t="shared" si="43"/>
        <v>0</v>
      </c>
      <c r="BD115" s="122">
        <f t="shared" si="44"/>
        <v>0</v>
      </c>
      <c r="BE115" s="122">
        <f t="shared" si="45"/>
        <v>0</v>
      </c>
      <c r="BF115" s="122">
        <f t="shared" si="46"/>
        <v>0</v>
      </c>
      <c r="BG115" s="122">
        <f t="shared" si="47"/>
        <v>0</v>
      </c>
    </row>
    <row r="116" spans="1:59" x14ac:dyDescent="0.2">
      <c r="A116" s="147">
        <v>97</v>
      </c>
      <c r="B116" s="148" t="s">
        <v>283</v>
      </c>
      <c r="C116" s="149" t="s">
        <v>284</v>
      </c>
      <c r="D116" s="150" t="s">
        <v>93</v>
      </c>
      <c r="E116" s="151">
        <v>1</v>
      </c>
      <c r="F116" s="151"/>
      <c r="G116" s="152">
        <f t="shared" si="40"/>
        <v>0</v>
      </c>
      <c r="H116" s="153">
        <v>1.9000000000000001E-4</v>
      </c>
      <c r="I116" s="153">
        <f t="shared" si="41"/>
        <v>1.9000000000000001E-4</v>
      </c>
      <c r="J116" s="153">
        <v>0</v>
      </c>
      <c r="K116" s="153">
        <f t="shared" si="42"/>
        <v>0</v>
      </c>
      <c r="Q116" s="146">
        <v>2</v>
      </c>
      <c r="AA116" s="122">
        <v>12</v>
      </c>
      <c r="AB116" s="122">
        <v>0</v>
      </c>
      <c r="AC116" s="122">
        <v>97</v>
      </c>
      <c r="BB116" s="122">
        <v>2</v>
      </c>
      <c r="BC116" s="122">
        <f t="shared" si="43"/>
        <v>0</v>
      </c>
      <c r="BD116" s="122">
        <f t="shared" si="44"/>
        <v>0</v>
      </c>
      <c r="BE116" s="122">
        <f t="shared" si="45"/>
        <v>0</v>
      </c>
      <c r="BF116" s="122">
        <f t="shared" si="46"/>
        <v>0</v>
      </c>
      <c r="BG116" s="122">
        <f t="shared" si="47"/>
        <v>0</v>
      </c>
    </row>
    <row r="117" spans="1:59" x14ac:dyDescent="0.2">
      <c r="A117" s="147">
        <v>98</v>
      </c>
      <c r="B117" s="148" t="s">
        <v>285</v>
      </c>
      <c r="C117" s="149" t="s">
        <v>286</v>
      </c>
      <c r="D117" s="150" t="s">
        <v>93</v>
      </c>
      <c r="E117" s="151">
        <v>8</v>
      </c>
      <c r="F117" s="151"/>
      <c r="G117" s="152">
        <f t="shared" si="40"/>
        <v>0</v>
      </c>
      <c r="H117" s="153">
        <v>0</v>
      </c>
      <c r="I117" s="153">
        <f t="shared" si="41"/>
        <v>0</v>
      </c>
      <c r="J117" s="153">
        <v>0</v>
      </c>
      <c r="K117" s="153">
        <f t="shared" si="42"/>
        <v>0</v>
      </c>
      <c r="Q117" s="146">
        <v>2</v>
      </c>
      <c r="AA117" s="122">
        <v>12</v>
      </c>
      <c r="AB117" s="122">
        <v>0</v>
      </c>
      <c r="AC117" s="122">
        <v>98</v>
      </c>
      <c r="BB117" s="122">
        <v>2</v>
      </c>
      <c r="BC117" s="122">
        <f t="shared" si="43"/>
        <v>0</v>
      </c>
      <c r="BD117" s="122">
        <f t="shared" si="44"/>
        <v>0</v>
      </c>
      <c r="BE117" s="122">
        <f t="shared" si="45"/>
        <v>0</v>
      </c>
      <c r="BF117" s="122">
        <f t="shared" si="46"/>
        <v>0</v>
      </c>
      <c r="BG117" s="122">
        <f t="shared" si="47"/>
        <v>0</v>
      </c>
    </row>
    <row r="118" spans="1:59" x14ac:dyDescent="0.2">
      <c r="A118" s="147">
        <v>99</v>
      </c>
      <c r="B118" s="148" t="s">
        <v>287</v>
      </c>
      <c r="C118" s="149" t="s">
        <v>288</v>
      </c>
      <c r="D118" s="150" t="s">
        <v>93</v>
      </c>
      <c r="E118" s="151">
        <v>5</v>
      </c>
      <c r="F118" s="151"/>
      <c r="G118" s="152">
        <f t="shared" si="40"/>
        <v>0</v>
      </c>
      <c r="H118" s="153">
        <v>0</v>
      </c>
      <c r="I118" s="153">
        <f t="shared" si="41"/>
        <v>0</v>
      </c>
      <c r="J118" s="153">
        <v>0</v>
      </c>
      <c r="K118" s="153">
        <f t="shared" si="42"/>
        <v>0</v>
      </c>
      <c r="Q118" s="146">
        <v>2</v>
      </c>
      <c r="AA118" s="122">
        <v>12</v>
      </c>
      <c r="AB118" s="122">
        <v>0</v>
      </c>
      <c r="AC118" s="122">
        <v>99</v>
      </c>
      <c r="BB118" s="122">
        <v>2</v>
      </c>
      <c r="BC118" s="122">
        <f t="shared" si="43"/>
        <v>0</v>
      </c>
      <c r="BD118" s="122">
        <f t="shared" si="44"/>
        <v>0</v>
      </c>
      <c r="BE118" s="122">
        <f t="shared" si="45"/>
        <v>0</v>
      </c>
      <c r="BF118" s="122">
        <f t="shared" si="46"/>
        <v>0</v>
      </c>
      <c r="BG118" s="122">
        <f t="shared" si="47"/>
        <v>0</v>
      </c>
    </row>
    <row r="119" spans="1:59" x14ac:dyDescent="0.2">
      <c r="A119" s="147">
        <v>100</v>
      </c>
      <c r="B119" s="148" t="s">
        <v>289</v>
      </c>
      <c r="C119" s="149" t="s">
        <v>290</v>
      </c>
      <c r="D119" s="150" t="s">
        <v>93</v>
      </c>
      <c r="E119" s="151">
        <v>2</v>
      </c>
      <c r="F119" s="151"/>
      <c r="G119" s="152">
        <f t="shared" si="40"/>
        <v>0</v>
      </c>
      <c r="H119" s="153">
        <v>2.3000000000000001E-4</v>
      </c>
      <c r="I119" s="153">
        <f t="shared" si="41"/>
        <v>4.6000000000000001E-4</v>
      </c>
      <c r="J119" s="153">
        <v>0</v>
      </c>
      <c r="K119" s="153">
        <f t="shared" si="42"/>
        <v>0</v>
      </c>
      <c r="Q119" s="146">
        <v>2</v>
      </c>
      <c r="AA119" s="122">
        <v>12</v>
      </c>
      <c r="AB119" s="122">
        <v>0</v>
      </c>
      <c r="AC119" s="122">
        <v>100</v>
      </c>
      <c r="BB119" s="122">
        <v>2</v>
      </c>
      <c r="BC119" s="122">
        <f t="shared" si="43"/>
        <v>0</v>
      </c>
      <c r="BD119" s="122">
        <f t="shared" si="44"/>
        <v>0</v>
      </c>
      <c r="BE119" s="122">
        <f t="shared" si="45"/>
        <v>0</v>
      </c>
      <c r="BF119" s="122">
        <f t="shared" si="46"/>
        <v>0</v>
      </c>
      <c r="BG119" s="122">
        <f t="shared" si="47"/>
        <v>0</v>
      </c>
    </row>
    <row r="120" spans="1:59" x14ac:dyDescent="0.2">
      <c r="A120" s="147">
        <v>101</v>
      </c>
      <c r="B120" s="148" t="s">
        <v>291</v>
      </c>
      <c r="C120" s="149" t="s">
        <v>292</v>
      </c>
      <c r="D120" s="150" t="s">
        <v>93</v>
      </c>
      <c r="E120" s="151">
        <v>1</v>
      </c>
      <c r="F120" s="151"/>
      <c r="G120" s="152">
        <f t="shared" si="40"/>
        <v>0</v>
      </c>
      <c r="H120" s="153">
        <v>5.1000000000000004E-4</v>
      </c>
      <c r="I120" s="153">
        <f t="shared" si="41"/>
        <v>5.1000000000000004E-4</v>
      </c>
      <c r="J120" s="153">
        <v>0</v>
      </c>
      <c r="K120" s="153">
        <f t="shared" si="42"/>
        <v>0</v>
      </c>
      <c r="Q120" s="146">
        <v>2</v>
      </c>
      <c r="AA120" s="122">
        <v>12</v>
      </c>
      <c r="AB120" s="122">
        <v>0</v>
      </c>
      <c r="AC120" s="122">
        <v>101</v>
      </c>
      <c r="BB120" s="122">
        <v>2</v>
      </c>
      <c r="BC120" s="122">
        <f t="shared" si="43"/>
        <v>0</v>
      </c>
      <c r="BD120" s="122">
        <f t="shared" si="44"/>
        <v>0</v>
      </c>
      <c r="BE120" s="122">
        <f t="shared" si="45"/>
        <v>0</v>
      </c>
      <c r="BF120" s="122">
        <f t="shared" si="46"/>
        <v>0</v>
      </c>
      <c r="BG120" s="122">
        <f t="shared" si="47"/>
        <v>0</v>
      </c>
    </row>
    <row r="121" spans="1:59" x14ac:dyDescent="0.2">
      <c r="A121" s="147">
        <v>102</v>
      </c>
      <c r="B121" s="148" t="s">
        <v>293</v>
      </c>
      <c r="C121" s="149" t="s">
        <v>294</v>
      </c>
      <c r="D121" s="150" t="s">
        <v>93</v>
      </c>
      <c r="E121" s="151">
        <v>6</v>
      </c>
      <c r="F121" s="151"/>
      <c r="G121" s="152">
        <f t="shared" si="40"/>
        <v>0</v>
      </c>
      <c r="H121" s="153">
        <v>2.4000000000000001E-4</v>
      </c>
      <c r="I121" s="153">
        <f t="shared" si="41"/>
        <v>1.4400000000000001E-3</v>
      </c>
      <c r="J121" s="153">
        <v>0</v>
      </c>
      <c r="K121" s="153">
        <f t="shared" si="42"/>
        <v>0</v>
      </c>
      <c r="Q121" s="146">
        <v>2</v>
      </c>
      <c r="AA121" s="122">
        <v>12</v>
      </c>
      <c r="AB121" s="122">
        <v>0</v>
      </c>
      <c r="AC121" s="122">
        <v>102</v>
      </c>
      <c r="BB121" s="122">
        <v>2</v>
      </c>
      <c r="BC121" s="122">
        <f t="shared" si="43"/>
        <v>0</v>
      </c>
      <c r="BD121" s="122">
        <f t="shared" si="44"/>
        <v>0</v>
      </c>
      <c r="BE121" s="122">
        <f t="shared" si="45"/>
        <v>0</v>
      </c>
      <c r="BF121" s="122">
        <f t="shared" si="46"/>
        <v>0</v>
      </c>
      <c r="BG121" s="122">
        <f t="shared" si="47"/>
        <v>0</v>
      </c>
    </row>
    <row r="122" spans="1:59" x14ac:dyDescent="0.2">
      <c r="A122" s="147">
        <v>103</v>
      </c>
      <c r="B122" s="148" t="s">
        <v>295</v>
      </c>
      <c r="C122" s="149" t="s">
        <v>296</v>
      </c>
      <c r="D122" s="150" t="s">
        <v>134</v>
      </c>
      <c r="E122" s="151">
        <v>1.7000000000000001E-2</v>
      </c>
      <c r="F122" s="151"/>
      <c r="G122" s="152">
        <f t="shared" si="40"/>
        <v>0</v>
      </c>
      <c r="H122" s="153">
        <v>0</v>
      </c>
      <c r="I122" s="153">
        <f t="shared" si="41"/>
        <v>0</v>
      </c>
      <c r="J122" s="153">
        <v>0</v>
      </c>
      <c r="K122" s="153">
        <f t="shared" si="42"/>
        <v>0</v>
      </c>
      <c r="Q122" s="146">
        <v>2</v>
      </c>
      <c r="AA122" s="122">
        <v>12</v>
      </c>
      <c r="AB122" s="122">
        <v>0</v>
      </c>
      <c r="AC122" s="122">
        <v>103</v>
      </c>
      <c r="BB122" s="122">
        <v>2</v>
      </c>
      <c r="BC122" s="122">
        <f t="shared" si="43"/>
        <v>0</v>
      </c>
      <c r="BD122" s="122">
        <f t="shared" si="44"/>
        <v>0</v>
      </c>
      <c r="BE122" s="122">
        <f t="shared" si="45"/>
        <v>0</v>
      </c>
      <c r="BF122" s="122">
        <f t="shared" si="46"/>
        <v>0</v>
      </c>
      <c r="BG122" s="122">
        <f t="shared" si="47"/>
        <v>0</v>
      </c>
    </row>
    <row r="123" spans="1:59" x14ac:dyDescent="0.2">
      <c r="A123" s="154"/>
      <c r="B123" s="155" t="s">
        <v>68</v>
      </c>
      <c r="C123" s="156" t="str">
        <f>CONCATENATE(B99," ",C99)</f>
        <v>734 Armatury</v>
      </c>
      <c r="D123" s="154"/>
      <c r="E123" s="157"/>
      <c r="F123" s="157"/>
      <c r="G123" s="158">
        <f>SUM(G99:G122)</f>
        <v>0</v>
      </c>
      <c r="H123" s="159"/>
      <c r="I123" s="160">
        <f>SUM(I99:I122)</f>
        <v>1.7139999999999999E-2</v>
      </c>
      <c r="J123" s="159"/>
      <c r="K123" s="160">
        <f>SUM(K99:K122)</f>
        <v>-3.1800000000000002E-2</v>
      </c>
      <c r="Q123" s="146">
        <v>4</v>
      </c>
      <c r="BC123" s="161">
        <f>SUM(BC99:BC122)</f>
        <v>0</v>
      </c>
      <c r="BD123" s="161">
        <f>SUM(BD99:BD122)</f>
        <v>0</v>
      </c>
      <c r="BE123" s="161">
        <f>SUM(BE99:BE122)</f>
        <v>0</v>
      </c>
      <c r="BF123" s="161">
        <f>SUM(BF99:BF122)</f>
        <v>0</v>
      </c>
      <c r="BG123" s="161">
        <f>SUM(BG99:BG122)</f>
        <v>0</v>
      </c>
    </row>
    <row r="124" spans="1:59" x14ac:dyDescent="0.2">
      <c r="A124" s="139" t="s">
        <v>67</v>
      </c>
      <c r="B124" s="140" t="s">
        <v>297</v>
      </c>
      <c r="C124" s="141" t="s">
        <v>298</v>
      </c>
      <c r="D124" s="142"/>
      <c r="E124" s="143"/>
      <c r="F124" s="143"/>
      <c r="G124" s="144"/>
      <c r="H124" s="145"/>
      <c r="I124" s="145"/>
      <c r="J124" s="145"/>
      <c r="K124" s="145"/>
      <c r="Q124" s="146">
        <v>1</v>
      </c>
    </row>
    <row r="125" spans="1:59" x14ac:dyDescent="0.2">
      <c r="A125" s="147">
        <v>104</v>
      </c>
      <c r="B125" s="148" t="s">
        <v>299</v>
      </c>
      <c r="C125" s="149" t="s">
        <v>300</v>
      </c>
      <c r="D125" s="150" t="s">
        <v>301</v>
      </c>
      <c r="E125" s="151">
        <v>35</v>
      </c>
      <c r="F125" s="151"/>
      <c r="G125" s="152">
        <f>E125*F125</f>
        <v>0</v>
      </c>
      <c r="H125" s="153">
        <v>5.0000000000000002E-5</v>
      </c>
      <c r="I125" s="153">
        <f>E125*H125</f>
        <v>1.75E-3</v>
      </c>
      <c r="J125" s="153">
        <v>0</v>
      </c>
      <c r="K125" s="153">
        <f>E125*J125</f>
        <v>0</v>
      </c>
      <c r="Q125" s="146">
        <v>2</v>
      </c>
      <c r="AA125" s="122">
        <v>12</v>
      </c>
      <c r="AB125" s="122">
        <v>0</v>
      </c>
      <c r="AC125" s="122">
        <v>104</v>
      </c>
      <c r="BB125" s="122">
        <v>2</v>
      </c>
      <c r="BC125" s="122">
        <f>IF(BB125=1,G125,0)</f>
        <v>0</v>
      </c>
      <c r="BD125" s="122">
        <f>IF(BB125=2,G125,0)</f>
        <v>0</v>
      </c>
      <c r="BE125" s="122">
        <f>IF(BB125=3,G125,0)</f>
        <v>0</v>
      </c>
      <c r="BF125" s="122">
        <f>IF(BB125=4,G125,0)</f>
        <v>0</v>
      </c>
      <c r="BG125" s="122">
        <f>IF(BB125=5,G125,0)</f>
        <v>0</v>
      </c>
    </row>
    <row r="126" spans="1:59" x14ac:dyDescent="0.2">
      <c r="A126" s="147">
        <v>105</v>
      </c>
      <c r="B126" s="148" t="s">
        <v>302</v>
      </c>
      <c r="C126" s="149" t="s">
        <v>303</v>
      </c>
      <c r="D126" s="150" t="s">
        <v>134</v>
      </c>
      <c r="E126" s="151">
        <v>1.8E-3</v>
      </c>
      <c r="F126" s="151"/>
      <c r="G126" s="152">
        <f>E126*F126</f>
        <v>0</v>
      </c>
      <c r="H126" s="153">
        <v>0</v>
      </c>
      <c r="I126" s="153">
        <f>E126*H126</f>
        <v>0</v>
      </c>
      <c r="J126" s="153">
        <v>0</v>
      </c>
      <c r="K126" s="153">
        <f>E126*J126</f>
        <v>0</v>
      </c>
      <c r="Q126" s="146">
        <v>2</v>
      </c>
      <c r="AA126" s="122">
        <v>12</v>
      </c>
      <c r="AB126" s="122">
        <v>0</v>
      </c>
      <c r="AC126" s="122">
        <v>105</v>
      </c>
      <c r="BB126" s="122">
        <v>2</v>
      </c>
      <c r="BC126" s="122">
        <f>IF(BB126=1,G126,0)</f>
        <v>0</v>
      </c>
      <c r="BD126" s="122">
        <f>IF(BB126=2,G126,0)</f>
        <v>0</v>
      </c>
      <c r="BE126" s="122">
        <f>IF(BB126=3,G126,0)</f>
        <v>0</v>
      </c>
      <c r="BF126" s="122">
        <f>IF(BB126=4,G126,0)</f>
        <v>0</v>
      </c>
      <c r="BG126" s="122">
        <f>IF(BB126=5,G126,0)</f>
        <v>0</v>
      </c>
    </row>
    <row r="127" spans="1:59" x14ac:dyDescent="0.2">
      <c r="A127" s="154"/>
      <c r="B127" s="155" t="s">
        <v>68</v>
      </c>
      <c r="C127" s="156" t="str">
        <f>CONCATENATE(B124," ",C124)</f>
        <v>767 Konstrukce zámečnické</v>
      </c>
      <c r="D127" s="154"/>
      <c r="E127" s="157"/>
      <c r="F127" s="157"/>
      <c r="G127" s="158">
        <f>SUM(G124:G126)</f>
        <v>0</v>
      </c>
      <c r="H127" s="159"/>
      <c r="I127" s="160">
        <f>SUM(I124:I126)</f>
        <v>1.75E-3</v>
      </c>
      <c r="J127" s="159"/>
      <c r="K127" s="160">
        <f>SUM(K124:K126)</f>
        <v>0</v>
      </c>
      <c r="Q127" s="146">
        <v>4</v>
      </c>
      <c r="BC127" s="161">
        <f>SUM(BC124:BC126)</f>
        <v>0</v>
      </c>
      <c r="BD127" s="161">
        <f>SUM(BD124:BD126)</f>
        <v>0</v>
      </c>
      <c r="BE127" s="161">
        <f>SUM(BE124:BE126)</f>
        <v>0</v>
      </c>
      <c r="BF127" s="161">
        <f>SUM(BF124:BF126)</f>
        <v>0</v>
      </c>
      <c r="BG127" s="161">
        <f>SUM(BG124:BG126)</f>
        <v>0</v>
      </c>
    </row>
    <row r="128" spans="1:59" x14ac:dyDescent="0.2">
      <c r="A128" s="139" t="s">
        <v>67</v>
      </c>
      <c r="B128" s="140" t="s">
        <v>304</v>
      </c>
      <c r="C128" s="141" t="s">
        <v>305</v>
      </c>
      <c r="D128" s="142"/>
      <c r="E128" s="143"/>
      <c r="F128" s="143"/>
      <c r="G128" s="144"/>
      <c r="H128" s="145"/>
      <c r="I128" s="145"/>
      <c r="J128" s="145"/>
      <c r="K128" s="145"/>
      <c r="Q128" s="146">
        <v>1</v>
      </c>
    </row>
    <row r="129" spans="1:59" ht="25.5" x14ac:dyDescent="0.2">
      <c r="A129" s="147">
        <v>106</v>
      </c>
      <c r="B129" s="148" t="s">
        <v>306</v>
      </c>
      <c r="C129" s="149" t="s">
        <v>307</v>
      </c>
      <c r="D129" s="150" t="s">
        <v>75</v>
      </c>
      <c r="E129" s="151">
        <v>2.2999999999999998</v>
      </c>
      <c r="F129" s="151"/>
      <c r="G129" s="152">
        <f>E129*F129</f>
        <v>0</v>
      </c>
      <c r="H129" s="153">
        <v>2.0000000000000001E-4</v>
      </c>
      <c r="I129" s="153">
        <f>E129*H129</f>
        <v>4.5999999999999996E-4</v>
      </c>
      <c r="J129" s="153">
        <v>0</v>
      </c>
      <c r="K129" s="153">
        <f>E129*J129</f>
        <v>0</v>
      </c>
      <c r="Q129" s="146">
        <v>2</v>
      </c>
      <c r="AA129" s="122">
        <v>12</v>
      </c>
      <c r="AB129" s="122">
        <v>0</v>
      </c>
      <c r="AC129" s="122">
        <v>106</v>
      </c>
      <c r="BB129" s="122">
        <v>2</v>
      </c>
      <c r="BC129" s="122">
        <f>IF(BB129=1,G129,0)</f>
        <v>0</v>
      </c>
      <c r="BD129" s="122">
        <f>IF(BB129=2,G129,0)</f>
        <v>0</v>
      </c>
      <c r="BE129" s="122">
        <f>IF(BB129=3,G129,0)</f>
        <v>0</v>
      </c>
      <c r="BF129" s="122">
        <f>IF(BB129=4,G129,0)</f>
        <v>0</v>
      </c>
      <c r="BG129" s="122">
        <f>IF(BB129=5,G129,0)</f>
        <v>0</v>
      </c>
    </row>
    <row r="130" spans="1:59" x14ac:dyDescent="0.2">
      <c r="A130" s="147">
        <v>107</v>
      </c>
      <c r="B130" s="148" t="s">
        <v>308</v>
      </c>
      <c r="C130" s="149" t="s">
        <v>309</v>
      </c>
      <c r="D130" s="150" t="s">
        <v>78</v>
      </c>
      <c r="E130" s="151">
        <v>40</v>
      </c>
      <c r="F130" s="151"/>
      <c r="G130" s="152">
        <f>E130*F130</f>
        <v>0</v>
      </c>
      <c r="H130" s="153">
        <v>3.0000000000000001E-5</v>
      </c>
      <c r="I130" s="153">
        <f>E130*H130</f>
        <v>1.2000000000000001E-3</v>
      </c>
      <c r="J130" s="153">
        <v>0</v>
      </c>
      <c r="K130" s="153">
        <f>E130*J130</f>
        <v>0</v>
      </c>
      <c r="Q130" s="146">
        <v>2</v>
      </c>
      <c r="AA130" s="122">
        <v>12</v>
      </c>
      <c r="AB130" s="122">
        <v>0</v>
      </c>
      <c r="AC130" s="122">
        <v>107</v>
      </c>
      <c r="BB130" s="122">
        <v>2</v>
      </c>
      <c r="BC130" s="122">
        <f>IF(BB130=1,G130,0)</f>
        <v>0</v>
      </c>
      <c r="BD130" s="122">
        <f>IF(BB130=2,G130,0)</f>
        <v>0</v>
      </c>
      <c r="BE130" s="122">
        <f>IF(BB130=3,G130,0)</f>
        <v>0</v>
      </c>
      <c r="BF130" s="122">
        <f>IF(BB130=4,G130,0)</f>
        <v>0</v>
      </c>
      <c r="BG130" s="122">
        <f>IF(BB130=5,G130,0)</f>
        <v>0</v>
      </c>
    </row>
    <row r="131" spans="1:59" x14ac:dyDescent="0.2">
      <c r="A131" s="147">
        <v>108</v>
      </c>
      <c r="B131" s="148" t="s">
        <v>310</v>
      </c>
      <c r="C131" s="149" t="s">
        <v>311</v>
      </c>
      <c r="D131" s="150" t="s">
        <v>78</v>
      </c>
      <c r="E131" s="151">
        <v>44</v>
      </c>
      <c r="F131" s="151"/>
      <c r="G131" s="152">
        <f>E131*F131</f>
        <v>0</v>
      </c>
      <c r="H131" s="153">
        <v>4.0000000000000003E-5</v>
      </c>
      <c r="I131" s="153">
        <f>E131*H131</f>
        <v>1.7600000000000001E-3</v>
      </c>
      <c r="J131" s="153">
        <v>0</v>
      </c>
      <c r="K131" s="153">
        <f>E131*J131</f>
        <v>0</v>
      </c>
      <c r="Q131" s="146">
        <v>2</v>
      </c>
      <c r="AA131" s="122">
        <v>12</v>
      </c>
      <c r="AB131" s="122">
        <v>0</v>
      </c>
      <c r="AC131" s="122">
        <v>108</v>
      </c>
      <c r="BB131" s="122">
        <v>2</v>
      </c>
      <c r="BC131" s="122">
        <f>IF(BB131=1,G131,0)</f>
        <v>0</v>
      </c>
      <c r="BD131" s="122">
        <f>IF(BB131=2,G131,0)</f>
        <v>0</v>
      </c>
      <c r="BE131" s="122">
        <f>IF(BB131=3,G131,0)</f>
        <v>0</v>
      </c>
      <c r="BF131" s="122">
        <f>IF(BB131=4,G131,0)</f>
        <v>0</v>
      </c>
      <c r="BG131" s="122">
        <f>IF(BB131=5,G131,0)</f>
        <v>0</v>
      </c>
    </row>
    <row r="132" spans="1:59" x14ac:dyDescent="0.2">
      <c r="A132" s="154"/>
      <c r="B132" s="155" t="s">
        <v>68</v>
      </c>
      <c r="C132" s="156" t="str">
        <f>CONCATENATE(B128," ",C128)</f>
        <v>783 Nátěry</v>
      </c>
      <c r="D132" s="154"/>
      <c r="E132" s="157"/>
      <c r="F132" s="157"/>
      <c r="G132" s="158">
        <f>SUM(G128:G131)</f>
        <v>0</v>
      </c>
      <c r="H132" s="159"/>
      <c r="I132" s="160">
        <f>SUM(I128:I131)</f>
        <v>3.4200000000000003E-3</v>
      </c>
      <c r="J132" s="159"/>
      <c r="K132" s="160">
        <f>SUM(K128:K131)</f>
        <v>0</v>
      </c>
      <c r="Q132" s="146">
        <v>4</v>
      </c>
      <c r="BC132" s="161">
        <f>SUM(BC128:BC131)</f>
        <v>0</v>
      </c>
      <c r="BD132" s="161">
        <f>SUM(BD128:BD131)</f>
        <v>0</v>
      </c>
      <c r="BE132" s="161">
        <f>SUM(BE128:BE131)</f>
        <v>0</v>
      </c>
      <c r="BF132" s="161">
        <f>SUM(BF128:BF131)</f>
        <v>0</v>
      </c>
      <c r="BG132" s="161">
        <f>SUM(BG128:BG131)</f>
        <v>0</v>
      </c>
    </row>
    <row r="133" spans="1:59" x14ac:dyDescent="0.2">
      <c r="E133" s="122"/>
    </row>
    <row r="134" spans="1:59" x14ac:dyDescent="0.2">
      <c r="E134" s="122"/>
    </row>
    <row r="135" spans="1:59" x14ac:dyDescent="0.2">
      <c r="E135" s="122"/>
    </row>
    <row r="136" spans="1:59" x14ac:dyDescent="0.2">
      <c r="E136" s="122"/>
    </row>
    <row r="137" spans="1:59" x14ac:dyDescent="0.2">
      <c r="E137" s="122"/>
    </row>
    <row r="138" spans="1:59" x14ac:dyDescent="0.2">
      <c r="E138" s="122"/>
    </row>
    <row r="139" spans="1:59" x14ac:dyDescent="0.2">
      <c r="E139" s="122"/>
    </row>
    <row r="140" spans="1:59" x14ac:dyDescent="0.2">
      <c r="E140" s="122"/>
    </row>
    <row r="141" spans="1:59" x14ac:dyDescent="0.2">
      <c r="E141" s="122"/>
    </row>
    <row r="142" spans="1:59" x14ac:dyDescent="0.2">
      <c r="E142" s="122"/>
    </row>
    <row r="143" spans="1:59" x14ac:dyDescent="0.2">
      <c r="E143" s="122"/>
    </row>
    <row r="144" spans="1:59" x14ac:dyDescent="0.2">
      <c r="E144" s="122"/>
    </row>
    <row r="145" spans="1:7" x14ac:dyDescent="0.2">
      <c r="E145" s="122"/>
    </row>
    <row r="146" spans="1:7" x14ac:dyDescent="0.2">
      <c r="E146" s="122"/>
    </row>
    <row r="147" spans="1:7" x14ac:dyDescent="0.2">
      <c r="E147" s="122"/>
    </row>
    <row r="148" spans="1:7" x14ac:dyDescent="0.2">
      <c r="E148" s="122"/>
    </row>
    <row r="149" spans="1:7" x14ac:dyDescent="0.2">
      <c r="E149" s="122"/>
    </row>
    <row r="150" spans="1:7" x14ac:dyDescent="0.2">
      <c r="E150" s="122"/>
    </row>
    <row r="151" spans="1:7" x14ac:dyDescent="0.2">
      <c r="E151" s="122"/>
    </row>
    <row r="152" spans="1:7" x14ac:dyDescent="0.2">
      <c r="E152" s="122"/>
    </row>
    <row r="153" spans="1:7" x14ac:dyDescent="0.2">
      <c r="E153" s="122"/>
    </row>
    <row r="154" spans="1:7" x14ac:dyDescent="0.2">
      <c r="E154" s="122"/>
    </row>
    <row r="155" spans="1:7" x14ac:dyDescent="0.2">
      <c r="E155" s="122"/>
    </row>
    <row r="156" spans="1:7" x14ac:dyDescent="0.2">
      <c r="A156" s="162"/>
      <c r="B156" s="162"/>
      <c r="C156" s="162"/>
      <c r="D156" s="162"/>
      <c r="E156" s="162"/>
      <c r="F156" s="162"/>
      <c r="G156" s="162"/>
    </row>
    <row r="157" spans="1:7" x14ac:dyDescent="0.2">
      <c r="A157" s="162"/>
      <c r="B157" s="162"/>
      <c r="C157" s="162"/>
      <c r="D157" s="162"/>
      <c r="E157" s="162"/>
      <c r="F157" s="162"/>
      <c r="G157" s="162"/>
    </row>
    <row r="158" spans="1:7" x14ac:dyDescent="0.2">
      <c r="A158" s="162"/>
      <c r="B158" s="162"/>
      <c r="C158" s="162"/>
      <c r="D158" s="162"/>
      <c r="E158" s="162"/>
      <c r="F158" s="162"/>
      <c r="G158" s="162"/>
    </row>
    <row r="159" spans="1:7" x14ac:dyDescent="0.2">
      <c r="A159" s="162"/>
      <c r="B159" s="162"/>
      <c r="C159" s="162"/>
      <c r="D159" s="162"/>
      <c r="E159" s="162"/>
      <c r="F159" s="162"/>
      <c r="G159" s="162"/>
    </row>
    <row r="160" spans="1:7" x14ac:dyDescent="0.2">
      <c r="E160" s="122"/>
    </row>
    <row r="161" spans="5:5" x14ac:dyDescent="0.2">
      <c r="E161" s="122"/>
    </row>
    <row r="162" spans="5:5" x14ac:dyDescent="0.2">
      <c r="E162" s="122"/>
    </row>
    <row r="163" spans="5:5" x14ac:dyDescent="0.2">
      <c r="E163" s="122"/>
    </row>
    <row r="164" spans="5:5" x14ac:dyDescent="0.2">
      <c r="E164" s="122"/>
    </row>
    <row r="165" spans="5:5" x14ac:dyDescent="0.2">
      <c r="E165" s="122"/>
    </row>
    <row r="166" spans="5:5" x14ac:dyDescent="0.2">
      <c r="E166" s="122"/>
    </row>
    <row r="167" spans="5:5" x14ac:dyDescent="0.2">
      <c r="E167" s="122"/>
    </row>
    <row r="168" spans="5:5" x14ac:dyDescent="0.2">
      <c r="E168" s="122"/>
    </row>
    <row r="169" spans="5:5" x14ac:dyDescent="0.2">
      <c r="E169" s="122"/>
    </row>
    <row r="170" spans="5:5" x14ac:dyDescent="0.2">
      <c r="E170" s="122"/>
    </row>
    <row r="171" spans="5:5" x14ac:dyDescent="0.2">
      <c r="E171" s="122"/>
    </row>
    <row r="172" spans="5:5" x14ac:dyDescent="0.2">
      <c r="E172" s="122"/>
    </row>
    <row r="173" spans="5:5" x14ac:dyDescent="0.2">
      <c r="E173" s="122"/>
    </row>
    <row r="174" spans="5:5" x14ac:dyDescent="0.2">
      <c r="E174" s="122"/>
    </row>
    <row r="175" spans="5:5" x14ac:dyDescent="0.2">
      <c r="E175" s="122"/>
    </row>
    <row r="176" spans="5:5" x14ac:dyDescent="0.2">
      <c r="E176" s="122"/>
    </row>
    <row r="177" spans="1:7" x14ac:dyDescent="0.2">
      <c r="E177" s="122"/>
    </row>
    <row r="178" spans="1:7" x14ac:dyDescent="0.2">
      <c r="E178" s="122"/>
    </row>
    <row r="179" spans="1:7" x14ac:dyDescent="0.2">
      <c r="E179" s="122"/>
    </row>
    <row r="180" spans="1:7" x14ac:dyDescent="0.2">
      <c r="E180" s="122"/>
    </row>
    <row r="181" spans="1:7" x14ac:dyDescent="0.2">
      <c r="E181" s="122"/>
    </row>
    <row r="182" spans="1:7" x14ac:dyDescent="0.2">
      <c r="E182" s="122"/>
    </row>
    <row r="183" spans="1:7" x14ac:dyDescent="0.2">
      <c r="E183" s="122"/>
    </row>
    <row r="184" spans="1:7" x14ac:dyDescent="0.2">
      <c r="E184" s="122"/>
    </row>
    <row r="185" spans="1:7" x14ac:dyDescent="0.2">
      <c r="A185" s="163"/>
      <c r="B185" s="163"/>
    </row>
    <row r="186" spans="1:7" x14ac:dyDescent="0.2">
      <c r="A186" s="162"/>
      <c r="B186" s="162"/>
      <c r="C186" s="165"/>
      <c r="D186" s="165"/>
      <c r="E186" s="166"/>
      <c r="F186" s="165"/>
      <c r="G186" s="167"/>
    </row>
    <row r="187" spans="1:7" x14ac:dyDescent="0.2">
      <c r="A187" s="168"/>
      <c r="B187" s="168"/>
      <c r="C187" s="162"/>
      <c r="D187" s="162"/>
      <c r="E187" s="169"/>
      <c r="F187" s="162"/>
      <c r="G187" s="162"/>
    </row>
    <row r="188" spans="1:7" x14ac:dyDescent="0.2">
      <c r="A188" s="162"/>
      <c r="B188" s="162"/>
      <c r="C188" s="162"/>
      <c r="D188" s="162"/>
      <c r="E188" s="169"/>
      <c r="F188" s="162"/>
      <c r="G188" s="162"/>
    </row>
    <row r="189" spans="1:7" x14ac:dyDescent="0.2">
      <c r="A189" s="162"/>
      <c r="B189" s="162"/>
      <c r="C189" s="162"/>
      <c r="D189" s="162"/>
      <c r="E189" s="169"/>
      <c r="F189" s="162"/>
      <c r="G189" s="162"/>
    </row>
    <row r="190" spans="1:7" x14ac:dyDescent="0.2">
      <c r="A190" s="162"/>
      <c r="B190" s="162"/>
      <c r="C190" s="162"/>
      <c r="D190" s="162"/>
      <c r="E190" s="169"/>
      <c r="F190" s="162"/>
      <c r="G190" s="162"/>
    </row>
    <row r="191" spans="1:7" x14ac:dyDescent="0.2">
      <c r="A191" s="162"/>
      <c r="B191" s="162"/>
      <c r="C191" s="162"/>
      <c r="D191" s="162"/>
      <c r="E191" s="169"/>
      <c r="F191" s="162"/>
      <c r="G191" s="162"/>
    </row>
    <row r="192" spans="1:7" x14ac:dyDescent="0.2">
      <c r="A192" s="162"/>
      <c r="B192" s="162"/>
      <c r="C192" s="162"/>
      <c r="D192" s="162"/>
      <c r="E192" s="169"/>
      <c r="F192" s="162"/>
      <c r="G192" s="162"/>
    </row>
    <row r="193" spans="1:7" x14ac:dyDescent="0.2">
      <c r="A193" s="162"/>
      <c r="B193" s="162"/>
      <c r="C193" s="162"/>
      <c r="D193" s="162"/>
      <c r="E193" s="169"/>
      <c r="F193" s="162"/>
      <c r="G193" s="162"/>
    </row>
    <row r="194" spans="1:7" x14ac:dyDescent="0.2">
      <c r="A194" s="162"/>
      <c r="B194" s="162"/>
      <c r="C194" s="162"/>
      <c r="D194" s="162"/>
      <c r="E194" s="169"/>
      <c r="F194" s="162"/>
      <c r="G194" s="162"/>
    </row>
    <row r="195" spans="1:7" x14ac:dyDescent="0.2">
      <c r="A195" s="162"/>
      <c r="B195" s="162"/>
      <c r="C195" s="162"/>
      <c r="D195" s="162"/>
      <c r="E195" s="169"/>
      <c r="F195" s="162"/>
      <c r="G195" s="162"/>
    </row>
    <row r="196" spans="1:7" x14ac:dyDescent="0.2">
      <c r="A196" s="162"/>
      <c r="B196" s="162"/>
      <c r="C196" s="162"/>
      <c r="D196" s="162"/>
      <c r="E196" s="169"/>
      <c r="F196" s="162"/>
      <c r="G196" s="162"/>
    </row>
    <row r="197" spans="1:7" x14ac:dyDescent="0.2">
      <c r="A197" s="162"/>
      <c r="B197" s="162"/>
      <c r="C197" s="162"/>
      <c r="D197" s="162"/>
      <c r="E197" s="169"/>
      <c r="F197" s="162"/>
      <c r="G197" s="162"/>
    </row>
    <row r="198" spans="1:7" x14ac:dyDescent="0.2">
      <c r="A198" s="162"/>
      <c r="B198" s="162"/>
      <c r="C198" s="162"/>
      <c r="D198" s="162"/>
      <c r="E198" s="169"/>
      <c r="F198" s="162"/>
      <c r="G198" s="162"/>
    </row>
    <row r="199" spans="1:7" x14ac:dyDescent="0.2">
      <c r="A199" s="162"/>
      <c r="B199" s="162"/>
      <c r="C199" s="162"/>
      <c r="D199" s="162"/>
      <c r="E199" s="169"/>
      <c r="F199" s="162"/>
      <c r="G199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Radek Čapský</cp:lastModifiedBy>
  <cp:lastPrinted>2015-09-14T18:33:50Z</cp:lastPrinted>
  <dcterms:created xsi:type="dcterms:W3CDTF">2015-09-14T05:19:32Z</dcterms:created>
  <dcterms:modified xsi:type="dcterms:W3CDTF">2015-09-14T18:34:06Z</dcterms:modified>
</cp:coreProperties>
</file>