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STAVEBNÍ\PS_Chrudim\IZ\Rekonstrukce_kotelny\Opravy_kotelna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Stavba!$D$6:$G$6</definedName>
    <definedName name="DIČ" localSheetId="1">Stavba!$I$12</definedName>
    <definedName name="dmisto">Stavba!$D$7:$G$7</definedName>
    <definedName name="DPHSni">Stavba!$G$24</definedName>
    <definedName name="DPHZakl">Stavba!$G$26</definedName>
    <definedName name="dpsc" localSheetId="1">Stavba!$C$7</definedName>
    <definedName name="IČO" localSheetId="1">Stavba!$I$5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Stavba!#REF!</definedName>
    <definedName name="Objednatel" localSheetId="1">Stavba!#REF!</definedName>
    <definedName name="Objekt" localSheetId="1">Stavba!$B$38</definedName>
    <definedName name="_xlnm.Print_Area" localSheetId="3">' Pol'!$A$1:$S$46</definedName>
    <definedName name="_xlnm.Print_Area" localSheetId="1">Stavba!$A$1:$J$54</definedName>
    <definedName name="odic" localSheetId="1">Stavba!$I$6</definedName>
    <definedName name="oico" localSheetId="1">Stavba!#REF!</definedName>
    <definedName name="omisto" localSheetId="1">Stavba!#REF!</definedName>
    <definedName name="onazev" localSheetId="1">Stavba!#REF!</definedName>
    <definedName name="opsc" localSheetId="1">Stavba!#REF!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Stavba!$D$5:$G$5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36" i="12" l="1"/>
  <c r="F39" i="1" s="1"/>
  <c r="G9" i="12"/>
  <c r="I9" i="12"/>
  <c r="K9" i="12"/>
  <c r="O9" i="12"/>
  <c r="Q9" i="12"/>
  <c r="G10" i="12"/>
  <c r="M10" i="12" s="1"/>
  <c r="I10" i="12"/>
  <c r="I8" i="12" s="1"/>
  <c r="G47" i="1" s="1"/>
  <c r="K10" i="12"/>
  <c r="O10" i="12"/>
  <c r="Q10" i="12"/>
  <c r="G11" i="12"/>
  <c r="M11" i="12" s="1"/>
  <c r="I11" i="12"/>
  <c r="K11" i="12"/>
  <c r="O11" i="12"/>
  <c r="Q11" i="12"/>
  <c r="G12" i="12"/>
  <c r="M12" i="12" s="1"/>
  <c r="I12" i="12"/>
  <c r="K12" i="12"/>
  <c r="O12" i="12"/>
  <c r="Q12" i="12"/>
  <c r="G14" i="12"/>
  <c r="M14" i="12" s="1"/>
  <c r="I14" i="12"/>
  <c r="K14" i="12"/>
  <c r="K13" i="12" s="1"/>
  <c r="H48" i="1" s="1"/>
  <c r="O14" i="12"/>
  <c r="Q14" i="12"/>
  <c r="G15" i="12"/>
  <c r="M15" i="12" s="1"/>
  <c r="I15" i="12"/>
  <c r="K15" i="12"/>
  <c r="O15" i="12"/>
  <c r="Q15" i="12"/>
  <c r="G16" i="12"/>
  <c r="M16" i="12" s="1"/>
  <c r="I16" i="12"/>
  <c r="K16" i="12"/>
  <c r="O16" i="12"/>
  <c r="Q16" i="12"/>
  <c r="G18" i="12"/>
  <c r="M18" i="12" s="1"/>
  <c r="I18" i="12"/>
  <c r="K18" i="12"/>
  <c r="O18" i="12"/>
  <c r="Q18" i="12"/>
  <c r="G19" i="12"/>
  <c r="M19" i="12" s="1"/>
  <c r="I19" i="12"/>
  <c r="K19" i="12"/>
  <c r="O19" i="12"/>
  <c r="Q19" i="12"/>
  <c r="G20" i="12"/>
  <c r="M20" i="12" s="1"/>
  <c r="I20" i="12"/>
  <c r="K20" i="12"/>
  <c r="O20" i="12"/>
  <c r="Q20" i="12"/>
  <c r="G21" i="12"/>
  <c r="M21" i="12" s="1"/>
  <c r="I21" i="12"/>
  <c r="K21" i="12"/>
  <c r="O21" i="12"/>
  <c r="Q21" i="12"/>
  <c r="G22" i="12"/>
  <c r="M22" i="12" s="1"/>
  <c r="I22" i="12"/>
  <c r="K22" i="12"/>
  <c r="O22" i="12"/>
  <c r="Q22" i="12"/>
  <c r="G24" i="12"/>
  <c r="M24" i="12" s="1"/>
  <c r="M23" i="12" s="1"/>
  <c r="I24" i="12"/>
  <c r="I23" i="12" s="1"/>
  <c r="K24" i="12"/>
  <c r="K23" i="12" s="1"/>
  <c r="O24" i="12"/>
  <c r="O23" i="12" s="1"/>
  <c r="Q24" i="12"/>
  <c r="Q23" i="12" s="1"/>
  <c r="G26" i="12"/>
  <c r="M26" i="12" s="1"/>
  <c r="I26" i="12"/>
  <c r="K26" i="12"/>
  <c r="K25" i="12" s="1"/>
  <c r="H51" i="1" s="1"/>
  <c r="O26" i="12"/>
  <c r="Q26" i="12"/>
  <c r="G27" i="12"/>
  <c r="M27" i="12" s="1"/>
  <c r="I27" i="12"/>
  <c r="K27" i="12"/>
  <c r="O27" i="12"/>
  <c r="Q27" i="12"/>
  <c r="G28" i="12"/>
  <c r="M28" i="12" s="1"/>
  <c r="I28" i="12"/>
  <c r="K28" i="12"/>
  <c r="O28" i="12"/>
  <c r="Q28" i="12"/>
  <c r="G29" i="12"/>
  <c r="M29" i="12" s="1"/>
  <c r="I29" i="12"/>
  <c r="K29" i="12"/>
  <c r="O29" i="12"/>
  <c r="Q29" i="12"/>
  <c r="G31" i="12"/>
  <c r="M31" i="12" s="1"/>
  <c r="I31" i="12"/>
  <c r="K31" i="12"/>
  <c r="O31" i="12"/>
  <c r="Q31" i="12"/>
  <c r="G32" i="12"/>
  <c r="M32" i="12" s="1"/>
  <c r="I32" i="12"/>
  <c r="I30" i="12" s="1"/>
  <c r="G52" i="1" s="1"/>
  <c r="K32" i="12"/>
  <c r="O32" i="12"/>
  <c r="Q32" i="12"/>
  <c r="Q30" i="12" s="1"/>
  <c r="G33" i="12"/>
  <c r="G34" i="12"/>
  <c r="M34" i="12" s="1"/>
  <c r="M33" i="12" s="1"/>
  <c r="I34" i="12"/>
  <c r="I33" i="12" s="1"/>
  <c r="G53" i="1" s="1"/>
  <c r="K34" i="12"/>
  <c r="K33" i="12" s="1"/>
  <c r="H53" i="1" s="1"/>
  <c r="O34" i="12"/>
  <c r="O33" i="12" s="1"/>
  <c r="Q34" i="12"/>
  <c r="Q33" i="12" s="1"/>
  <c r="I20" i="1"/>
  <c r="G20" i="1"/>
  <c r="E20" i="1"/>
  <c r="I19" i="1"/>
  <c r="G19" i="1"/>
  <c r="E19" i="1"/>
  <c r="I18" i="1"/>
  <c r="G18" i="1"/>
  <c r="E18" i="1"/>
  <c r="I17" i="1"/>
  <c r="I16" i="1"/>
  <c r="I54" i="1"/>
  <c r="G27" i="1"/>
  <c r="J28" i="1"/>
  <c r="J26" i="1"/>
  <c r="G38" i="1"/>
  <c r="F38" i="1"/>
  <c r="J23" i="1"/>
  <c r="J24" i="1"/>
  <c r="J25" i="1"/>
  <c r="J27" i="1"/>
  <c r="E24" i="1"/>
  <c r="E26" i="1"/>
  <c r="F40" i="1" l="1"/>
  <c r="G28" i="1" s="1"/>
  <c r="I25" i="12"/>
  <c r="G51" i="1" s="1"/>
  <c r="K17" i="12"/>
  <c r="H49" i="1" s="1"/>
  <c r="I13" i="12"/>
  <c r="G48" i="1" s="1"/>
  <c r="O25" i="12"/>
  <c r="Q25" i="12"/>
  <c r="G23" i="12"/>
  <c r="I17" i="12"/>
  <c r="G49" i="1" s="1"/>
  <c r="O13" i="12"/>
  <c r="Q13" i="12"/>
  <c r="G8" i="12"/>
  <c r="Q8" i="12"/>
  <c r="K30" i="12"/>
  <c r="H52" i="1" s="1"/>
  <c r="G17" i="1" s="1"/>
  <c r="O30" i="12"/>
  <c r="G25" i="12"/>
  <c r="O17" i="12"/>
  <c r="Q17" i="12"/>
  <c r="K8" i="12"/>
  <c r="H47" i="1" s="1"/>
  <c r="O8" i="12"/>
  <c r="AD36" i="12"/>
  <c r="G39" i="1" s="1"/>
  <c r="G40" i="1" s="1"/>
  <c r="G25" i="1" s="1"/>
  <c r="G26" i="1" s="1"/>
  <c r="G54" i="1"/>
  <c r="E17" i="1"/>
  <c r="M17" i="12"/>
  <c r="M30" i="12"/>
  <c r="M25" i="12"/>
  <c r="M13" i="12"/>
  <c r="G17" i="12"/>
  <c r="G30" i="12"/>
  <c r="G13" i="12"/>
  <c r="M9" i="12"/>
  <c r="M8" i="12" s="1"/>
  <c r="I21" i="1"/>
  <c r="E16" i="1" l="1"/>
  <c r="E21" i="1" s="1"/>
  <c r="H39" i="1"/>
  <c r="G23" i="1"/>
  <c r="G36" i="12"/>
  <c r="G16" i="1"/>
  <c r="G21" i="1" s="1"/>
  <c r="H54" i="1"/>
  <c r="I39" i="1" l="1"/>
  <c r="I40" i="1" s="1"/>
  <c r="J39" i="1" s="1"/>
  <c r="J40" i="1" s="1"/>
  <c r="H40" i="1"/>
  <c r="G24" i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5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5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</commentList>
</comments>
</file>

<file path=xl/sharedStrings.xml><?xml version="1.0" encoding="utf-8"?>
<sst xmlns="http://schemas.openxmlformats.org/spreadsheetml/2006/main" count="268" uniqueCount="150">
  <si>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</si>
  <si>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</si>
  <si>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</si>
  <si>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</si>
  <si>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</si>
  <si>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</si>
  <si>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</si>
  <si>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</si>
  <si>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</si>
  <si>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</si>
  <si>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</si>
  <si>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</si>
  <si>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</si>
  <si>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</si>
  <si>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</si>
  <si>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</si>
  <si>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</si>
  <si>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</si>
  <si>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</si>
  <si>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</si>
  <si>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</si>
  <si>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</si>
  <si>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</si>
  <si>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</si>
  <si>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</si>
  <si>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</si>
  <si>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</si>
  <si>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</si>
  <si>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</si>
  <si>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</si>
  <si>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</si>
  <si>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</si>
  <si>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</si>
  <si>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</si>
  <si>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</si>
  <si>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</si>
  <si>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</si>
  <si>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</si>
  <si>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</si>
  <si>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</si>
  <si>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</si>
  <si>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</si>
  <si>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</si>
  <si>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</si>
  <si>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</si>
  <si>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Opravy v kotelně</t>
  </si>
  <si>
    <t>Hasičský záchranný sbor Pardubického kraje</t>
  </si>
  <si>
    <t>Teplého 1526</t>
  </si>
  <si>
    <t>Pardubice 2</t>
  </si>
  <si>
    <t>53002</t>
  </si>
  <si>
    <t>70885869</t>
  </si>
  <si>
    <t>Celkem za stavbu</t>
  </si>
  <si>
    <t>CZK</t>
  </si>
  <si>
    <t>Rekapitulace dílů</t>
  </si>
  <si>
    <t>Typ dílu</t>
  </si>
  <si>
    <t>61</t>
  </si>
  <si>
    <t>Upravy povrchů vnitřní</t>
  </si>
  <si>
    <t>64</t>
  </si>
  <si>
    <t>Výplně otvorů</t>
  </si>
  <si>
    <t>96</t>
  </si>
  <si>
    <t>Bourání konstrukcí</t>
  </si>
  <si>
    <t>99</t>
  </si>
  <si>
    <t>Staveništní přesun hmot</t>
  </si>
  <si>
    <t>767</t>
  </si>
  <si>
    <t>Konstrukce zámečnické</t>
  </si>
  <si>
    <t>783</t>
  </si>
  <si>
    <t>Nátěry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</si>
  <si>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</si>
  <si>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</si>
  <si>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</si>
  <si>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</si>
  <si>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</si>
  <si>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</si>
  <si>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</si>
  <si>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</si>
  <si>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</si>
  <si>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</si>
  <si>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</si>
  <si>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</si>
  <si>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</si>
  <si>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</si>
  <si>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</si>
  <si>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</si>
  <si>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</si>
  <si>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</si>
  <si>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</si>
  <si>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</si>
  <si>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</si>
  <si>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</si>
  <si>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</si>
  <si>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</si>
  <si>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</si>
  <si>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</si>
  <si>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</si>
  <si>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</si>
  <si>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</si>
  <si>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</si>
  <si>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611422331R00</t>
  </si>
  <si>
    <t>Oprava omítek stropů žb.žebr.do 30% pl.- štukových</t>
  </si>
  <si>
    <t>m2</t>
  </si>
  <si>
    <t>Vlastní</t>
  </si>
  <si>
    <t>POL1_0</t>
  </si>
  <si>
    <t>978013191R00</t>
  </si>
  <si>
    <t>Otlučení omítek vnitřních stěn v rozsahu do 100 %</t>
  </si>
  <si>
    <t>612470240RAA</t>
  </si>
  <si>
    <t>Omítka stěn vnitřní Hasit vápenná dvouvrstvá, postřik, omítka tloušťky 15 mm,  pomocné lešení</t>
  </si>
  <si>
    <t>POL2_0</t>
  </si>
  <si>
    <t>979011221R00</t>
  </si>
  <si>
    <t>Svislá doprava suti a vybour. hmot za 1.PP nošením</t>
  </si>
  <si>
    <t>t</t>
  </si>
  <si>
    <t>642944121RT4</t>
  </si>
  <si>
    <t>Osazení ocelových zárubní dodatečně do 2,5 m2, včetně dodávky zárubně  80x197x11 cm</t>
  </si>
  <si>
    <t>kus</t>
  </si>
  <si>
    <t>953946111R00</t>
  </si>
  <si>
    <t xml:space="preserve">Osazení ventilačních mřížek </t>
  </si>
  <si>
    <t>42972814R</t>
  </si>
  <si>
    <t>Mřížka čtyřhranná KMM vel. 315x315.20</t>
  </si>
  <si>
    <t>POL3_0</t>
  </si>
  <si>
    <t>968072455R00</t>
  </si>
  <si>
    <t>Vybourání kovových dveřních zárubní pl. do 2 m2</t>
  </si>
  <si>
    <t>979990105R00</t>
  </si>
  <si>
    <t>Poplatek za skládku suti - cihelné výrobky</t>
  </si>
  <si>
    <t>979981101R00</t>
  </si>
  <si>
    <t>Kontejner, suť bez příměsí, odvoz a likvidace, 3 t</t>
  </si>
  <si>
    <t>979081111R00</t>
  </si>
  <si>
    <t>Odvoz suti a vybour. hmot na skládku do 1 km</t>
  </si>
  <si>
    <t>979081121R00</t>
  </si>
  <si>
    <t>Příplatek k odvozu za každý další 1 km</t>
  </si>
  <si>
    <t>999281105R00</t>
  </si>
  <si>
    <t>Přesun hmot pro opravy a údržbu do výšky 6 m</t>
  </si>
  <si>
    <t>767640116RAA</t>
  </si>
  <si>
    <t>Dveře protipožární jednokřídlové 80 x 197 cm, PB 30 minut</t>
  </si>
  <si>
    <t>767644110R00</t>
  </si>
  <si>
    <t>Dokončení okování dveří,oc.kostr.,otvíravých 1kříd</t>
  </si>
  <si>
    <t>767649191R00</t>
  </si>
  <si>
    <t>Montáž doplňků dveří, samozavírače hydraulického</t>
  </si>
  <si>
    <t>998767101R00</t>
  </si>
  <si>
    <t>Přesun hmot pro zámečnické konstr., výšky do 6 m</t>
  </si>
  <si>
    <t>783222100R00</t>
  </si>
  <si>
    <t>Nátěr syntetický kovových konstrukcí dvojnásobný</t>
  </si>
  <si>
    <t>783226100R00</t>
  </si>
  <si>
    <t>Nátěr syntetický kovových konstrukcí základní</t>
  </si>
  <si>
    <t>784195122R00</t>
  </si>
  <si>
    <t>Malba tekutá Primalex Standard, barva, 2 x</t>
  </si>
  <si>
    <t/>
  </si>
  <si>
    <t>SUM</t>
  </si>
  <si>
    <t>Poznámky uchazeče k zadání</t>
  </si>
  <si>
    <t>POPUZIV</t>
  </si>
  <si>
    <t>END</t>
  </si>
  <si>
    <t>Související stavební 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</si>
</sst>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CCC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0" xfId="0" applyFill="1" applyBorder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3" borderId="30" xfId="0" applyNumberFormat="1" applyFill="1" applyBorder="1" applyAlignment="1"/>
    <xf numFmtId="3" fontId="7" fillId="5" borderId="27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3" borderId="30" xfId="0" applyNumberFormat="1" applyFill="1" applyBorder="1" applyAlignment="1">
      <alignment wrapText="1" shrinkToFit="1"/>
    </xf>
    <xf numFmtId="3" fontId="0" fillId="3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5" borderId="36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/>
    </xf>
    <xf numFmtId="4" fontId="7" fillId="3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/>
    <xf numFmtId="0" fontId="0" fillId="3" borderId="42" xfId="0" applyFill="1" applyBorder="1"/>
    <xf numFmtId="0" fontId="0" fillId="5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5" borderId="35" xfId="0" applyFill="1" applyBorder="1"/>
    <xf numFmtId="49" fontId="0" fillId="5" borderId="35" xfId="0" applyNumberFormat="1" applyFill="1" applyBorder="1"/>
    <xf numFmtId="0" fontId="0" fillId="5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0" fillId="3" borderId="38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0" fillId="3" borderId="49" xfId="0" applyNumberFormat="1" applyFill="1" applyBorder="1" applyAlignment="1">
      <alignment vertical="top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5" borderId="35" xfId="0" applyFill="1" applyBorder="1" applyAlignment="1">
      <alignment horizontal="center"/>
    </xf>
    <xf numFmtId="0" fontId="0" fillId="5" borderId="51" xfId="0" applyFill="1" applyBorder="1"/>
    <xf numFmtId="0" fontId="0" fillId="5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horizontal="center" vertical="top"/>
    </xf>
    <xf numFmtId="164" fontId="0" fillId="3" borderId="49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horizontal="center"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/>
    <xf numFmtId="0" fontId="0" fillId="6" borderId="0" xfId="0" applyFill="1" applyAlignment="1"/>
    <xf numFmtId="0" fontId="0" fillId="6" borderId="6" xfId="0" applyFill="1" applyBorder="1"/>
    <xf numFmtId="0" fontId="0" fillId="6" borderId="6" xfId="0" applyFill="1" applyBorder="1" applyAlignment="1"/>
    <xf numFmtId="49" fontId="8" fillId="6" borderId="0" xfId="0" applyNumberFormat="1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>
      <alignment horizontal="left" vertical="center" indent="1"/>
    </xf>
    <xf numFmtId="49" fontId="6" fillId="3" borderId="43" xfId="0" applyNumberFormat="1" applyFont="1" applyFill="1" applyBorder="1" applyAlignment="1">
      <alignment horizontal="left" vertical="center"/>
    </xf>
    <xf numFmtId="0" fontId="8" fillId="3" borderId="43" xfId="0" applyFont="1" applyFill="1" applyBorder="1"/>
    <xf numFmtId="0" fontId="8" fillId="3" borderId="43" xfId="0" applyFont="1" applyFill="1" applyBorder="1" applyAlignment="1"/>
    <xf numFmtId="0" fontId="8" fillId="3" borderId="16" xfId="0" applyFont="1" applyFill="1" applyBorder="1" applyAlignment="1"/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3" borderId="31" xfId="0" applyNumberFormat="1" applyFill="1" applyBorder="1"/>
    <xf numFmtId="3" fontId="0" fillId="3" borderId="12" xfId="0" applyNumberFormat="1" applyFill="1" applyBorder="1"/>
    <xf numFmtId="3" fontId="0" fillId="3" borderId="32" xfId="0" applyNumberFormat="1" applyFill="1" applyBorder="1"/>
    <xf numFmtId="0" fontId="15" fillId="5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3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_2015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10" t="s">
        <v>39</v>
      </c>
      <c r="B2" s="210"/>
      <c r="C2" s="210"/>
      <c r="D2" s="210"/>
      <c r="E2" s="210"/>
      <c r="F2" s="210"/>
      <c r="G2" s="21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30" zoomScaleNormal="100" zoomScaleSheetLayoutView="75" workbookViewId="0">
      <selection activeCell="M13" sqref="M1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0" t="s">
        <v>42</v>
      </c>
      <c r="C1" s="221"/>
      <c r="D1" s="221"/>
      <c r="E1" s="221"/>
      <c r="F1" s="221"/>
      <c r="G1" s="221"/>
      <c r="H1" s="221"/>
      <c r="I1" s="221"/>
      <c r="J1" s="222"/>
    </row>
    <row r="2" spans="1:15" ht="23.25" customHeight="1" x14ac:dyDescent="0.2">
      <c r="A2" s="4"/>
      <c r="B2" s="205" t="s">
        <v>40</v>
      </c>
      <c r="C2" s="150"/>
      <c r="D2" s="206" t="s">
        <v>149</v>
      </c>
      <c r="E2" s="206"/>
      <c r="F2" s="207"/>
      <c r="G2" s="208"/>
      <c r="H2" s="207"/>
      <c r="I2" s="208"/>
      <c r="J2" s="209"/>
      <c r="O2" s="2"/>
    </row>
    <row r="3" spans="1:15" ht="23.25" hidden="1" customHeight="1" x14ac:dyDescent="0.2">
      <c r="A3" s="4"/>
      <c r="B3" s="81" t="s">
        <v>43</v>
      </c>
      <c r="C3" s="80"/>
      <c r="D3" s="82"/>
      <c r="E3" s="82"/>
      <c r="F3" s="83"/>
      <c r="G3" s="83"/>
      <c r="H3" s="80"/>
      <c r="I3" s="84"/>
      <c r="J3" s="85"/>
    </row>
    <row r="4" spans="1:15" ht="23.25" hidden="1" customHeight="1" x14ac:dyDescent="0.2">
      <c r="A4" s="4"/>
      <c r="B4" s="86" t="s">
        <v>44</v>
      </c>
      <c r="C4" s="87"/>
      <c r="D4" s="88"/>
      <c r="E4" s="88"/>
      <c r="F4" s="89"/>
      <c r="G4" s="90"/>
      <c r="H4" s="89"/>
      <c r="I4" s="90"/>
      <c r="J4" s="91"/>
    </row>
    <row r="5" spans="1:15" ht="24" customHeight="1" x14ac:dyDescent="0.2">
      <c r="A5" s="4"/>
      <c r="B5" s="47" t="s">
        <v>21</v>
      </c>
      <c r="C5" s="5"/>
      <c r="D5" s="227" t="s">
        <v>46</v>
      </c>
      <c r="E5" s="227"/>
      <c r="F5" s="227"/>
      <c r="G5" s="227"/>
      <c r="H5" s="28" t="s">
        <v>33</v>
      </c>
      <c r="I5" s="198" t="s">
        <v>50</v>
      </c>
      <c r="J5" s="11"/>
    </row>
    <row r="6" spans="1:15" ht="15.75" customHeight="1" x14ac:dyDescent="0.2">
      <c r="A6" s="4"/>
      <c r="B6" s="41"/>
      <c r="C6" s="26"/>
      <c r="D6" s="230" t="s">
        <v>47</v>
      </c>
      <c r="E6" s="230"/>
      <c r="F6" s="230"/>
      <c r="G6" s="230"/>
      <c r="H6" s="28" t="s">
        <v>34</v>
      </c>
      <c r="I6" s="92"/>
      <c r="J6" s="11"/>
    </row>
    <row r="7" spans="1:15" ht="15.75" customHeight="1" x14ac:dyDescent="0.2">
      <c r="A7" s="4"/>
      <c r="B7" s="42"/>
      <c r="C7" s="199" t="s">
        <v>49</v>
      </c>
      <c r="D7" s="231" t="s">
        <v>48</v>
      </c>
      <c r="E7" s="231"/>
      <c r="F7" s="231"/>
      <c r="G7" s="231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00"/>
      <c r="E11" s="200"/>
      <c r="F11" s="200"/>
      <c r="G11" s="201"/>
      <c r="H11" s="28" t="s">
        <v>33</v>
      </c>
      <c r="I11" s="201"/>
      <c r="J11" s="11"/>
    </row>
    <row r="12" spans="1:15" ht="15.75" customHeight="1" x14ac:dyDescent="0.2">
      <c r="A12" s="4"/>
      <c r="B12" s="41"/>
      <c r="C12" s="26"/>
      <c r="D12" s="200"/>
      <c r="E12" s="200"/>
      <c r="F12" s="200"/>
      <c r="G12" s="201"/>
      <c r="H12" s="28" t="s">
        <v>34</v>
      </c>
      <c r="I12" s="204"/>
      <c r="J12" s="11"/>
    </row>
    <row r="13" spans="1:15" ht="15.75" customHeight="1" x14ac:dyDescent="0.2">
      <c r="A13" s="4"/>
      <c r="B13" s="42"/>
      <c r="C13" s="202"/>
      <c r="D13" s="202"/>
      <c r="E13" s="202"/>
      <c r="F13" s="202"/>
      <c r="G13" s="20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6" t="s">
        <v>29</v>
      </c>
      <c r="F15" s="226"/>
      <c r="G15" s="228" t="s">
        <v>30</v>
      </c>
      <c r="H15" s="228"/>
      <c r="I15" s="228" t="s">
        <v>28</v>
      </c>
      <c r="J15" s="229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14">
        <f>SUMIF(F47:F53,A16,G47:G53)+SUMIF(F47:F53,"PSU",G47:G53)</f>
        <v>0</v>
      </c>
      <c r="F16" s="219"/>
      <c r="G16" s="214">
        <f>SUMIF(F47:F53,A16,H47:H53)+SUMIF(F47:F53,"PSU",H47:H53)</f>
        <v>0</v>
      </c>
      <c r="H16" s="219"/>
      <c r="I16" s="214">
        <f>SUMIF(F47:F53,A16,I47:I53)+SUMIF(F47:F53,"PSU",I47:I53)</f>
        <v>0</v>
      </c>
      <c r="J16" s="215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14">
        <f>SUMIF(F47:F53,A17,G47:G53)</f>
        <v>0</v>
      </c>
      <c r="F17" s="219"/>
      <c r="G17" s="214">
        <f>SUMIF(F47:F53,A17,H47:H53)</f>
        <v>0</v>
      </c>
      <c r="H17" s="219"/>
      <c r="I17" s="214">
        <f>SUMIF(F47:F53,A17,I47:I53)</f>
        <v>0</v>
      </c>
      <c r="J17" s="215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14">
        <f>SUMIF(F47:F53,A18,G47:G53)</f>
        <v>0</v>
      </c>
      <c r="F18" s="219"/>
      <c r="G18" s="214">
        <f>SUMIF(F47:F53,A18,H47:H53)</f>
        <v>0</v>
      </c>
      <c r="H18" s="219"/>
      <c r="I18" s="214">
        <f>SUMIF(F47:F53,A18,I47:I53)</f>
        <v>0</v>
      </c>
      <c r="J18" s="215"/>
    </row>
    <row r="19" spans="1:10" ht="23.25" customHeight="1" x14ac:dyDescent="0.2">
      <c r="A19" s="139" t="s">
        <v>69</v>
      </c>
      <c r="B19" s="140" t="s">
        <v>26</v>
      </c>
      <c r="C19" s="58"/>
      <c r="D19" s="59"/>
      <c r="E19" s="214">
        <f>SUMIF(F47:F53,A19,G47:G53)</f>
        <v>0</v>
      </c>
      <c r="F19" s="219"/>
      <c r="G19" s="214">
        <f>SUMIF(F47:F53,A19,H47:H53)</f>
        <v>0</v>
      </c>
      <c r="H19" s="219"/>
      <c r="I19" s="214">
        <f>SUMIF(F47:F53,A19,I47:I53)</f>
        <v>0</v>
      </c>
      <c r="J19" s="215"/>
    </row>
    <row r="20" spans="1:10" ht="23.25" customHeight="1" x14ac:dyDescent="0.2">
      <c r="A20" s="139" t="s">
        <v>70</v>
      </c>
      <c r="B20" s="140" t="s">
        <v>27</v>
      </c>
      <c r="C20" s="58"/>
      <c r="D20" s="59"/>
      <c r="E20" s="214">
        <f>SUMIF(F47:F53,A20,G47:G53)</f>
        <v>0</v>
      </c>
      <c r="F20" s="219"/>
      <c r="G20" s="214">
        <f>SUMIF(F47:F53,A20,H47:H53)</f>
        <v>0</v>
      </c>
      <c r="H20" s="219"/>
      <c r="I20" s="214">
        <f>SUMIF(F47:F53,A20,I47:I53)</f>
        <v>0</v>
      </c>
      <c r="J20" s="215"/>
    </row>
    <row r="21" spans="1:10" ht="23.25" customHeight="1" x14ac:dyDescent="0.2">
      <c r="A21" s="4"/>
      <c r="B21" s="74" t="s">
        <v>28</v>
      </c>
      <c r="C21" s="75"/>
      <c r="D21" s="76"/>
      <c r="E21" s="216">
        <f>SUM(E16:F20)</f>
        <v>0</v>
      </c>
      <c r="F21" s="217"/>
      <c r="G21" s="216">
        <f>SUM(G16:H20)</f>
        <v>0</v>
      </c>
      <c r="H21" s="217"/>
      <c r="I21" s="216">
        <f>SUM(I16:J20)</f>
        <v>0</v>
      </c>
      <c r="J21" s="238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0</v>
      </c>
      <c r="F23" s="61" t="s">
        <v>0</v>
      </c>
      <c r="G23" s="212">
        <f>ZakladDPHSniVypocet</f>
        <v>0</v>
      </c>
      <c r="H23" s="213"/>
      <c r="I23" s="213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36">
        <f>ZakladDPHSni*SazbaDPH1/100</f>
        <v>0</v>
      </c>
      <c r="H24" s="237"/>
      <c r="I24" s="23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12">
        <f>ZakladDPHZaklVypocet</f>
        <v>0</v>
      </c>
      <c r="H25" s="213"/>
      <c r="I25" s="213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3">
        <f>ZakladDPHZakl*SazbaDPH2/100</f>
        <v>0</v>
      </c>
      <c r="H26" s="224"/>
      <c r="I26" s="224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25">
        <f>0</f>
        <v>0</v>
      </c>
      <c r="H27" s="225"/>
      <c r="I27" s="225"/>
      <c r="J27" s="63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218">
        <f>ZakladDPHSniVypocet+ZakladDPHZaklVypocet</f>
        <v>0</v>
      </c>
      <c r="H28" s="218"/>
      <c r="I28" s="218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211">
        <f>ZakladDPHSni+DPHSni+ZakladDPHZakl+DPHZakl+Zaokrouhleni</f>
        <v>0</v>
      </c>
      <c r="H29" s="211"/>
      <c r="I29" s="211"/>
      <c r="J29" s="117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5" t="s">
        <v>2</v>
      </c>
      <c r="E35" s="23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/>
      <c r="C39" s="239"/>
      <c r="D39" s="240"/>
      <c r="E39" s="240"/>
      <c r="F39" s="106">
        <f>' Pol'!AC36</f>
        <v>0</v>
      </c>
      <c r="G39" s="107">
        <f>' Pol'!AD36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41" t="s">
        <v>51</v>
      </c>
      <c r="C40" s="242"/>
      <c r="D40" s="242"/>
      <c r="E40" s="243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75" x14ac:dyDescent="0.25">
      <c r="B44" s="118" t="s">
        <v>53</v>
      </c>
    </row>
    <row r="46" spans="1:10" ht="25.5" customHeight="1" x14ac:dyDescent="0.2">
      <c r="A46" s="119"/>
      <c r="B46" s="123" t="s">
        <v>16</v>
      </c>
      <c r="C46" s="123" t="s">
        <v>5</v>
      </c>
      <c r="D46" s="124"/>
      <c r="E46" s="124"/>
      <c r="F46" s="127" t="s">
        <v>54</v>
      </c>
      <c r="G46" s="127" t="s">
        <v>29</v>
      </c>
      <c r="H46" s="127" t="s">
        <v>30</v>
      </c>
      <c r="I46" s="244" t="s">
        <v>28</v>
      </c>
      <c r="J46" s="244"/>
    </row>
    <row r="47" spans="1:10" ht="25.5" customHeight="1" x14ac:dyDescent="0.2">
      <c r="A47" s="120"/>
      <c r="B47" s="128" t="s">
        <v>55</v>
      </c>
      <c r="C47" s="246" t="s">
        <v>56</v>
      </c>
      <c r="D47" s="247"/>
      <c r="E47" s="247"/>
      <c r="F47" s="130" t="s">
        <v>23</v>
      </c>
      <c r="G47" s="131">
        <f>' Pol'!I8</f>
        <v>0</v>
      </c>
      <c r="H47" s="131">
        <f>' Pol'!K8</f>
        <v>0</v>
      </c>
      <c r="I47" s="245"/>
      <c r="J47" s="245"/>
    </row>
    <row r="48" spans="1:10" ht="25.5" customHeight="1" x14ac:dyDescent="0.2">
      <c r="A48" s="120"/>
      <c r="B48" s="122" t="s">
        <v>57</v>
      </c>
      <c r="C48" s="233" t="s">
        <v>58</v>
      </c>
      <c r="D48" s="234"/>
      <c r="E48" s="234"/>
      <c r="F48" s="132" t="s">
        <v>23</v>
      </c>
      <c r="G48" s="133">
        <f>' Pol'!I13</f>
        <v>0</v>
      </c>
      <c r="H48" s="133">
        <f>' Pol'!K13</f>
        <v>0</v>
      </c>
      <c r="I48" s="232"/>
      <c r="J48" s="232"/>
    </row>
    <row r="49" spans="1:10" ht="25.5" customHeight="1" x14ac:dyDescent="0.2">
      <c r="A49" s="120"/>
      <c r="B49" s="122" t="s">
        <v>59</v>
      </c>
      <c r="C49" s="233" t="s">
        <v>60</v>
      </c>
      <c r="D49" s="234"/>
      <c r="E49" s="234"/>
      <c r="F49" s="132" t="s">
        <v>23</v>
      </c>
      <c r="G49" s="133">
        <f>' Pol'!I17</f>
        <v>0</v>
      </c>
      <c r="H49" s="133">
        <f>' Pol'!K17</f>
        <v>0</v>
      </c>
      <c r="I49" s="232"/>
      <c r="J49" s="232"/>
    </row>
    <row r="50" spans="1:10" ht="25.5" customHeight="1" x14ac:dyDescent="0.2">
      <c r="A50" s="120"/>
      <c r="B50" s="122" t="s">
        <v>61</v>
      </c>
      <c r="C50" s="233" t="s">
        <v>62</v>
      </c>
      <c r="D50" s="234"/>
      <c r="E50" s="234"/>
      <c r="F50" s="132" t="s">
        <v>23</v>
      </c>
      <c r="G50" s="133"/>
      <c r="H50" s="133"/>
      <c r="I50" s="232"/>
      <c r="J50" s="232"/>
    </row>
    <row r="51" spans="1:10" ht="25.5" customHeight="1" x14ac:dyDescent="0.2">
      <c r="A51" s="120"/>
      <c r="B51" s="122" t="s">
        <v>63</v>
      </c>
      <c r="C51" s="233" t="s">
        <v>64</v>
      </c>
      <c r="D51" s="234"/>
      <c r="E51" s="234"/>
      <c r="F51" s="132" t="s">
        <v>24</v>
      </c>
      <c r="G51" s="133">
        <f>' Pol'!I25</f>
        <v>0</v>
      </c>
      <c r="H51" s="133">
        <f>' Pol'!K25</f>
        <v>0</v>
      </c>
      <c r="I51" s="232"/>
      <c r="J51" s="232"/>
    </row>
    <row r="52" spans="1:10" ht="25.5" customHeight="1" x14ac:dyDescent="0.2">
      <c r="A52" s="120"/>
      <c r="B52" s="122" t="s">
        <v>65</v>
      </c>
      <c r="C52" s="233" t="s">
        <v>66</v>
      </c>
      <c r="D52" s="234"/>
      <c r="E52" s="234"/>
      <c r="F52" s="132" t="s">
        <v>24</v>
      </c>
      <c r="G52" s="133">
        <f>' Pol'!I30</f>
        <v>0</v>
      </c>
      <c r="H52" s="133">
        <f>' Pol'!K30</f>
        <v>0</v>
      </c>
      <c r="I52" s="232"/>
      <c r="J52" s="232"/>
    </row>
    <row r="53" spans="1:10" ht="25.5" customHeight="1" x14ac:dyDescent="0.2">
      <c r="A53" s="120"/>
      <c r="B53" s="129" t="s">
        <v>67</v>
      </c>
      <c r="C53" s="249" t="s">
        <v>68</v>
      </c>
      <c r="D53" s="250"/>
      <c r="E53" s="250"/>
      <c r="F53" s="134" t="s">
        <v>24</v>
      </c>
      <c r="G53" s="135">
        <f>' Pol'!I33</f>
        <v>0</v>
      </c>
      <c r="H53" s="135">
        <f>' Pol'!K33</f>
        <v>0</v>
      </c>
      <c r="I53" s="248"/>
      <c r="J53" s="248"/>
    </row>
    <row r="54" spans="1:10" ht="25.5" customHeight="1" x14ac:dyDescent="0.2">
      <c r="A54" s="121"/>
      <c r="B54" s="125" t="s">
        <v>1</v>
      </c>
      <c r="C54" s="125"/>
      <c r="D54" s="126"/>
      <c r="E54" s="126"/>
      <c r="F54" s="136"/>
      <c r="G54" s="137">
        <f>SUM(G47:G53)</f>
        <v>0</v>
      </c>
      <c r="H54" s="137">
        <f>SUM(H47:H53)</f>
        <v>0</v>
      </c>
      <c r="I54" s="251">
        <f>SUM(I47:I53)</f>
        <v>0</v>
      </c>
      <c r="J54" s="251"/>
    </row>
    <row r="55" spans="1:10" x14ac:dyDescent="0.2">
      <c r="F55" s="138"/>
      <c r="G55" s="94"/>
      <c r="H55" s="138"/>
      <c r="I55" s="94"/>
      <c r="J55" s="94"/>
    </row>
    <row r="56" spans="1:10" x14ac:dyDescent="0.2">
      <c r="F56" s="138"/>
      <c r="G56" s="94"/>
      <c r="H56" s="138"/>
      <c r="I56" s="94"/>
      <c r="J56" s="94"/>
    </row>
    <row r="57" spans="1:10" x14ac:dyDescent="0.2">
      <c r="F57" s="138"/>
      <c r="G57" s="94"/>
      <c r="H57" s="138"/>
      <c r="I57" s="94"/>
      <c r="J57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I52:J52"/>
    <mergeCell ref="C52:E52"/>
    <mergeCell ref="I53:J53"/>
    <mergeCell ref="C53:E53"/>
    <mergeCell ref="I54:J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5:G5"/>
    <mergeCell ref="G15:H15"/>
    <mergeCell ref="I15:J15"/>
    <mergeCell ref="D6:G6"/>
    <mergeCell ref="D7:G7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 x14ac:dyDescent="0.2">
      <c r="A2" s="79" t="s">
        <v>41</v>
      </c>
      <c r="B2" s="78"/>
      <c r="C2" s="254"/>
      <c r="D2" s="254"/>
      <c r="E2" s="254"/>
      <c r="F2" s="254"/>
      <c r="G2" s="255"/>
    </row>
    <row r="3" spans="1:7" ht="24.95" hidden="1" customHeight="1" x14ac:dyDescent="0.2">
      <c r="A3" s="79" t="s">
        <v>7</v>
      </c>
      <c r="B3" s="78"/>
      <c r="C3" s="254"/>
      <c r="D3" s="254"/>
      <c r="E3" s="254"/>
      <c r="F3" s="254"/>
      <c r="G3" s="255"/>
    </row>
    <row r="4" spans="1:7" ht="24.95" hidden="1" customHeight="1" x14ac:dyDescent="0.2">
      <c r="A4" s="79" t="s">
        <v>8</v>
      </c>
      <c r="B4" s="78"/>
      <c r="C4" s="254"/>
      <c r="D4" s="254"/>
      <c r="E4" s="254"/>
      <c r="F4" s="254"/>
      <c r="G4" s="25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activeCell="A40" sqref="A40:G44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9" width="0" hidden="1" customWidth="1"/>
    <col min="29" max="39" width="0" hidden="1" customWidth="1"/>
  </cols>
  <sheetData>
    <row r="1" spans="1:60" ht="15.75" customHeight="1" x14ac:dyDescent="0.25">
      <c r="A1" s="268" t="s">
        <v>6</v>
      </c>
      <c r="B1" s="268"/>
      <c r="C1" s="268"/>
      <c r="D1" s="268"/>
      <c r="E1" s="268"/>
      <c r="F1" s="268"/>
      <c r="G1" s="268"/>
      <c r="AE1" t="s">
        <v>72</v>
      </c>
    </row>
    <row r="2" spans="1:60" ht="24.95" customHeight="1" x14ac:dyDescent="0.2">
      <c r="A2" s="144" t="s">
        <v>71</v>
      </c>
      <c r="B2" s="142"/>
      <c r="C2" s="269" t="s">
        <v>45</v>
      </c>
      <c r="D2" s="270"/>
      <c r="E2" s="270"/>
      <c r="F2" s="270"/>
      <c r="G2" s="271"/>
      <c r="AE2" t="s">
        <v>73</v>
      </c>
    </row>
    <row r="3" spans="1:60" ht="24.95" hidden="1" customHeight="1" x14ac:dyDescent="0.2">
      <c r="A3" s="145" t="s">
        <v>7</v>
      </c>
      <c r="B3" s="143"/>
      <c r="C3" s="272"/>
      <c r="D3" s="272"/>
      <c r="E3" s="272"/>
      <c r="F3" s="272"/>
      <c r="G3" s="273"/>
      <c r="AE3" t="s">
        <v>74</v>
      </c>
    </row>
    <row r="4" spans="1:60" ht="24.95" hidden="1" customHeight="1" x14ac:dyDescent="0.2">
      <c r="A4" s="145" t="s">
        <v>8</v>
      </c>
      <c r="B4" s="143"/>
      <c r="C4" s="274"/>
      <c r="D4" s="272"/>
      <c r="E4" s="272"/>
      <c r="F4" s="272"/>
      <c r="G4" s="273"/>
      <c r="AE4" t="s">
        <v>75</v>
      </c>
    </row>
    <row r="5" spans="1:60" hidden="1" x14ac:dyDescent="0.2">
      <c r="A5" s="146" t="s">
        <v>76</v>
      </c>
      <c r="B5" s="147"/>
      <c r="C5" s="148"/>
      <c r="D5" s="149"/>
      <c r="E5" s="150"/>
      <c r="F5" s="150"/>
      <c r="G5" s="151"/>
      <c r="AE5" t="s">
        <v>77</v>
      </c>
    </row>
    <row r="6" spans="1:60" x14ac:dyDescent="0.2">
      <c r="D6" s="141"/>
    </row>
    <row r="7" spans="1:60" ht="38.25" x14ac:dyDescent="0.2">
      <c r="A7" s="156" t="s">
        <v>78</v>
      </c>
      <c r="B7" s="157" t="s">
        <v>79</v>
      </c>
      <c r="C7" s="157" t="s">
        <v>80</v>
      </c>
      <c r="D7" s="171" t="s">
        <v>81</v>
      </c>
      <c r="E7" s="156" t="s">
        <v>82</v>
      </c>
      <c r="F7" s="152" t="s">
        <v>83</v>
      </c>
      <c r="G7" s="172" t="s">
        <v>84</v>
      </c>
      <c r="H7" s="173" t="s">
        <v>29</v>
      </c>
      <c r="I7" s="173" t="s">
        <v>85</v>
      </c>
      <c r="J7" s="173" t="s">
        <v>30</v>
      </c>
      <c r="K7" s="173" t="s">
        <v>86</v>
      </c>
      <c r="L7" s="173" t="s">
        <v>87</v>
      </c>
      <c r="M7" s="173" t="s">
        <v>88</v>
      </c>
      <c r="N7" s="173" t="s">
        <v>89</v>
      </c>
      <c r="O7" s="173" t="s">
        <v>90</v>
      </c>
      <c r="P7" s="173" t="s">
        <v>91</v>
      </c>
      <c r="Q7" s="173" t="s">
        <v>92</v>
      </c>
      <c r="R7" s="173" t="s">
        <v>93</v>
      </c>
      <c r="S7" s="158" t="s">
        <v>94</v>
      </c>
    </row>
    <row r="8" spans="1:60" x14ac:dyDescent="0.2">
      <c r="A8" s="174" t="s">
        <v>95</v>
      </c>
      <c r="B8" s="175" t="s">
        <v>55</v>
      </c>
      <c r="C8" s="176" t="s">
        <v>56</v>
      </c>
      <c r="D8" s="177"/>
      <c r="E8" s="178"/>
      <c r="F8" s="165"/>
      <c r="G8" s="165">
        <f>SUMIF(AE9:AE12,"&lt;&gt;NOR",G9:G12)</f>
        <v>0</v>
      </c>
      <c r="H8" s="165"/>
      <c r="I8" s="165">
        <f>SUM(I9:I12)</f>
        <v>0</v>
      </c>
      <c r="J8" s="165"/>
      <c r="K8" s="165">
        <f>SUM(K9:K12)</f>
        <v>0</v>
      </c>
      <c r="L8" s="165"/>
      <c r="M8" s="165">
        <f>SUM(M9:M12)</f>
        <v>0</v>
      </c>
      <c r="N8" s="165"/>
      <c r="O8" s="165">
        <f>SUM(O9:O12)</f>
        <v>1.1600000000000001</v>
      </c>
      <c r="P8" s="165"/>
      <c r="Q8" s="165">
        <f>SUM(Q9:Q12)</f>
        <v>1.29</v>
      </c>
      <c r="R8" s="179"/>
      <c r="S8" s="165"/>
      <c r="AE8" t="s">
        <v>96</v>
      </c>
    </row>
    <row r="9" spans="1:60" outlineLevel="1" x14ac:dyDescent="0.2">
      <c r="A9" s="154">
        <v>1</v>
      </c>
      <c r="B9" s="159" t="s">
        <v>97</v>
      </c>
      <c r="C9" s="192" t="s">
        <v>98</v>
      </c>
      <c r="D9" s="161" t="s">
        <v>99</v>
      </c>
      <c r="E9" s="163">
        <v>20.25</v>
      </c>
      <c r="F9" s="166"/>
      <c r="G9" s="167">
        <f>ROUND(E9*F9,2)</f>
        <v>0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0</v>
      </c>
      <c r="N9" s="167">
        <v>1.915E-2</v>
      </c>
      <c r="O9" s="167">
        <f>ROUND(E9*N9,2)</f>
        <v>0.39</v>
      </c>
      <c r="P9" s="167">
        <v>0</v>
      </c>
      <c r="Q9" s="167">
        <f>ROUND(E9*P9,2)</f>
        <v>0</v>
      </c>
      <c r="R9" s="168"/>
      <c r="S9" s="167" t="s">
        <v>100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59" t="s">
        <v>102</v>
      </c>
      <c r="C10" s="192" t="s">
        <v>103</v>
      </c>
      <c r="D10" s="161" t="s">
        <v>99</v>
      </c>
      <c r="E10" s="163">
        <v>28</v>
      </c>
      <c r="F10" s="166"/>
      <c r="G10" s="167">
        <f>ROUND(E10*F10,2)</f>
        <v>0</v>
      </c>
      <c r="H10" s="166"/>
      <c r="I10" s="167">
        <f>ROUND(E10*H10,2)</f>
        <v>0</v>
      </c>
      <c r="J10" s="166"/>
      <c r="K10" s="167">
        <f>ROUND(E10*J10,2)</f>
        <v>0</v>
      </c>
      <c r="L10" s="167">
        <v>21</v>
      </c>
      <c r="M10" s="167">
        <f>G10*(1+L10/100)</f>
        <v>0</v>
      </c>
      <c r="N10" s="167">
        <v>0</v>
      </c>
      <c r="O10" s="167">
        <f>ROUND(E10*N10,2)</f>
        <v>0</v>
      </c>
      <c r="P10" s="167">
        <v>4.5999999999999999E-2</v>
      </c>
      <c r="Q10" s="167">
        <f>ROUND(E10*P10,2)</f>
        <v>1.29</v>
      </c>
      <c r="R10" s="168"/>
      <c r="S10" s="167" t="s">
        <v>100</v>
      </c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101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2.5" outlineLevel="1" x14ac:dyDescent="0.2">
      <c r="A11" s="154">
        <v>3</v>
      </c>
      <c r="B11" s="159" t="s">
        <v>104</v>
      </c>
      <c r="C11" s="192" t="s">
        <v>105</v>
      </c>
      <c r="D11" s="161" t="s">
        <v>99</v>
      </c>
      <c r="E11" s="163">
        <v>28</v>
      </c>
      <c r="F11" s="166"/>
      <c r="G11" s="167">
        <f>ROUND(E11*F11,2)</f>
        <v>0</v>
      </c>
      <c r="H11" s="166"/>
      <c r="I11" s="167">
        <f>ROUND(E11*H11,2)</f>
        <v>0</v>
      </c>
      <c r="J11" s="166"/>
      <c r="K11" s="167">
        <f>ROUND(E11*J11,2)</f>
        <v>0</v>
      </c>
      <c r="L11" s="167">
        <v>21</v>
      </c>
      <c r="M11" s="167">
        <f>G11*(1+L11/100)</f>
        <v>0</v>
      </c>
      <c r="N11" s="167">
        <v>2.7550000000000002E-2</v>
      </c>
      <c r="O11" s="167">
        <f>ROUND(E11*N11,2)</f>
        <v>0.77</v>
      </c>
      <c r="P11" s="167">
        <v>0</v>
      </c>
      <c r="Q11" s="167">
        <f>ROUND(E11*P11,2)</f>
        <v>0</v>
      </c>
      <c r="R11" s="168"/>
      <c r="S11" s="167" t="s">
        <v>100</v>
      </c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106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4</v>
      </c>
      <c r="B12" s="159" t="s">
        <v>107</v>
      </c>
      <c r="C12" s="192" t="s">
        <v>108</v>
      </c>
      <c r="D12" s="161" t="s">
        <v>109</v>
      </c>
      <c r="E12" s="163">
        <v>1.36</v>
      </c>
      <c r="F12" s="166"/>
      <c r="G12" s="167">
        <f>ROUND(E12*F12,2)</f>
        <v>0</v>
      </c>
      <c r="H12" s="166"/>
      <c r="I12" s="167">
        <f>ROUND(E12*H12,2)</f>
        <v>0</v>
      </c>
      <c r="J12" s="166"/>
      <c r="K12" s="167">
        <f>ROUND(E12*J12,2)</f>
        <v>0</v>
      </c>
      <c r="L12" s="167">
        <v>21</v>
      </c>
      <c r="M12" s="167">
        <f>G12*(1+L12/100)</f>
        <v>0</v>
      </c>
      <c r="N12" s="167">
        <v>0</v>
      </c>
      <c r="O12" s="167">
        <f>ROUND(E12*N12,2)</f>
        <v>0</v>
      </c>
      <c r="P12" s="167">
        <v>0</v>
      </c>
      <c r="Q12" s="167">
        <f>ROUND(E12*P12,2)</f>
        <v>0</v>
      </c>
      <c r="R12" s="168"/>
      <c r="S12" s="167" t="s">
        <v>100</v>
      </c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101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x14ac:dyDescent="0.2">
      <c r="A13" s="155" t="s">
        <v>95</v>
      </c>
      <c r="B13" s="160" t="s">
        <v>57</v>
      </c>
      <c r="C13" s="193" t="s">
        <v>58</v>
      </c>
      <c r="D13" s="162"/>
      <c r="E13" s="164"/>
      <c r="F13" s="169"/>
      <c r="G13" s="169">
        <f>SUMIF(AE14:AE16,"&lt;&gt;NOR",G14:G16)</f>
        <v>0</v>
      </c>
      <c r="H13" s="169"/>
      <c r="I13" s="169">
        <f>SUM(I14:I16)</f>
        <v>0</v>
      </c>
      <c r="J13" s="169"/>
      <c r="K13" s="169">
        <f>SUM(K14:K16)</f>
        <v>0</v>
      </c>
      <c r="L13" s="169"/>
      <c r="M13" s="169">
        <f>SUM(M14:M16)</f>
        <v>0</v>
      </c>
      <c r="N13" s="169"/>
      <c r="O13" s="169">
        <f>SUM(O14:O16)</f>
        <v>0.2</v>
      </c>
      <c r="P13" s="169"/>
      <c r="Q13" s="169">
        <f>SUM(Q14:Q16)</f>
        <v>0</v>
      </c>
      <c r="R13" s="170"/>
      <c r="S13" s="169"/>
      <c r="AE13" t="s">
        <v>96</v>
      </c>
    </row>
    <row r="14" spans="1:60" ht="22.5" outlineLevel="1" x14ac:dyDescent="0.2">
      <c r="A14" s="154">
        <v>5</v>
      </c>
      <c r="B14" s="159" t="s">
        <v>110</v>
      </c>
      <c r="C14" s="192" t="s">
        <v>111</v>
      </c>
      <c r="D14" s="161" t="s">
        <v>112</v>
      </c>
      <c r="E14" s="163">
        <v>3</v>
      </c>
      <c r="F14" s="166"/>
      <c r="G14" s="167">
        <f>ROUND(E14*F14,2)</f>
        <v>0</v>
      </c>
      <c r="H14" s="166"/>
      <c r="I14" s="167">
        <f>ROUND(E14*H14,2)</f>
        <v>0</v>
      </c>
      <c r="J14" s="166"/>
      <c r="K14" s="167">
        <f>ROUND(E14*J14,2)</f>
        <v>0</v>
      </c>
      <c r="L14" s="167">
        <v>21</v>
      </c>
      <c r="M14" s="167">
        <f>G14*(1+L14/100)</f>
        <v>0</v>
      </c>
      <c r="N14" s="167">
        <v>6.5869999999999998E-2</v>
      </c>
      <c r="O14" s="167">
        <f>ROUND(E14*N14,2)</f>
        <v>0.2</v>
      </c>
      <c r="P14" s="167">
        <v>0</v>
      </c>
      <c r="Q14" s="167">
        <f>ROUND(E14*P14,2)</f>
        <v>0</v>
      </c>
      <c r="R14" s="168"/>
      <c r="S14" s="167" t="s">
        <v>100</v>
      </c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101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6</v>
      </c>
      <c r="B15" s="159" t="s">
        <v>113</v>
      </c>
      <c r="C15" s="192" t="s">
        <v>114</v>
      </c>
      <c r="D15" s="161" t="s">
        <v>112</v>
      </c>
      <c r="E15" s="163">
        <v>2</v>
      </c>
      <c r="F15" s="166"/>
      <c r="G15" s="167">
        <f>ROUND(E15*F15,2)</f>
        <v>0</v>
      </c>
      <c r="H15" s="166"/>
      <c r="I15" s="167">
        <f>ROUND(E15*H15,2)</f>
        <v>0</v>
      </c>
      <c r="J15" s="166"/>
      <c r="K15" s="167">
        <f>ROUND(E15*J15,2)</f>
        <v>0</v>
      </c>
      <c r="L15" s="167">
        <v>21</v>
      </c>
      <c r="M15" s="167">
        <f>G15*(1+L15/100)</f>
        <v>0</v>
      </c>
      <c r="N15" s="167">
        <v>2.0000000000000001E-4</v>
      </c>
      <c r="O15" s="167">
        <f>ROUND(E15*N15,2)</f>
        <v>0</v>
      </c>
      <c r="P15" s="167">
        <v>0</v>
      </c>
      <c r="Q15" s="167">
        <f>ROUND(E15*P15,2)</f>
        <v>0</v>
      </c>
      <c r="R15" s="168"/>
      <c r="S15" s="167" t="s">
        <v>100</v>
      </c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101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7</v>
      </c>
      <c r="B16" s="159" t="s">
        <v>115</v>
      </c>
      <c r="C16" s="192" t="s">
        <v>116</v>
      </c>
      <c r="D16" s="161" t="s">
        <v>112</v>
      </c>
      <c r="E16" s="163">
        <v>2</v>
      </c>
      <c r="F16" s="166"/>
      <c r="G16" s="167">
        <f>ROUND(E16*F16,2)</f>
        <v>0</v>
      </c>
      <c r="H16" s="166"/>
      <c r="I16" s="167">
        <f>ROUND(E16*H16,2)</f>
        <v>0</v>
      </c>
      <c r="J16" s="166"/>
      <c r="K16" s="167">
        <f>ROUND(E16*J16,2)</f>
        <v>0</v>
      </c>
      <c r="L16" s="167">
        <v>21</v>
      </c>
      <c r="M16" s="167">
        <f>G16*(1+L16/100)</f>
        <v>0</v>
      </c>
      <c r="N16" s="167">
        <v>9.5E-4</v>
      </c>
      <c r="O16" s="167">
        <f>ROUND(E16*N16,2)</f>
        <v>0</v>
      </c>
      <c r="P16" s="167">
        <v>0</v>
      </c>
      <c r="Q16" s="167">
        <f>ROUND(E16*P16,2)</f>
        <v>0</v>
      </c>
      <c r="R16" s="168"/>
      <c r="S16" s="167" t="s">
        <v>100</v>
      </c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117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x14ac:dyDescent="0.2">
      <c r="A17" s="155" t="s">
        <v>95</v>
      </c>
      <c r="B17" s="160" t="s">
        <v>59</v>
      </c>
      <c r="C17" s="193" t="s">
        <v>60</v>
      </c>
      <c r="D17" s="162"/>
      <c r="E17" s="164"/>
      <c r="F17" s="169"/>
      <c r="G17" s="169">
        <f>SUMIF(AE18:AE22,"&lt;&gt;NOR",G18:G22)</f>
        <v>0</v>
      </c>
      <c r="H17" s="169"/>
      <c r="I17" s="169">
        <f>SUM(I18:I22)</f>
        <v>0</v>
      </c>
      <c r="J17" s="169"/>
      <c r="K17" s="169">
        <f>SUM(K18:K22)</f>
        <v>0</v>
      </c>
      <c r="L17" s="169"/>
      <c r="M17" s="169">
        <f>SUM(M18:M22)</f>
        <v>0</v>
      </c>
      <c r="N17" s="169"/>
      <c r="O17" s="169">
        <f>SUM(O18:O22)</f>
        <v>0</v>
      </c>
      <c r="P17" s="169"/>
      <c r="Q17" s="169">
        <f>SUM(Q18:Q22)</f>
        <v>0.23</v>
      </c>
      <c r="R17" s="170"/>
      <c r="S17" s="169"/>
      <c r="AE17" t="s">
        <v>96</v>
      </c>
    </row>
    <row r="18" spans="1:60" outlineLevel="1" x14ac:dyDescent="0.2">
      <c r="A18" s="154">
        <v>8</v>
      </c>
      <c r="B18" s="159" t="s">
        <v>118</v>
      </c>
      <c r="C18" s="192" t="s">
        <v>119</v>
      </c>
      <c r="D18" s="161" t="s">
        <v>99</v>
      </c>
      <c r="E18" s="163">
        <v>3</v>
      </c>
      <c r="F18" s="166"/>
      <c r="G18" s="167">
        <f>ROUND(E18*F18,2)</f>
        <v>0</v>
      </c>
      <c r="H18" s="166"/>
      <c r="I18" s="167">
        <f>ROUND(E18*H18,2)</f>
        <v>0</v>
      </c>
      <c r="J18" s="166"/>
      <c r="K18" s="167">
        <f>ROUND(E18*J18,2)</f>
        <v>0</v>
      </c>
      <c r="L18" s="167">
        <v>21</v>
      </c>
      <c r="M18" s="167">
        <f>G18*(1+L18/100)</f>
        <v>0</v>
      </c>
      <c r="N18" s="167">
        <v>1.17E-3</v>
      </c>
      <c r="O18" s="167">
        <f>ROUND(E18*N18,2)</f>
        <v>0</v>
      </c>
      <c r="P18" s="167">
        <v>7.5999999999999998E-2</v>
      </c>
      <c r="Q18" s="167">
        <f>ROUND(E18*P18,2)</f>
        <v>0.23</v>
      </c>
      <c r="R18" s="168"/>
      <c r="S18" s="167" t="s">
        <v>100</v>
      </c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101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9</v>
      </c>
      <c r="B19" s="159" t="s">
        <v>120</v>
      </c>
      <c r="C19" s="192" t="s">
        <v>121</v>
      </c>
      <c r="D19" s="161" t="s">
        <v>109</v>
      </c>
      <c r="E19" s="163">
        <v>1.52</v>
      </c>
      <c r="F19" s="166"/>
      <c r="G19" s="167">
        <f>ROUND(E19*F19,2)</f>
        <v>0</v>
      </c>
      <c r="H19" s="166"/>
      <c r="I19" s="167">
        <f>ROUND(E19*H19,2)</f>
        <v>0</v>
      </c>
      <c r="J19" s="166"/>
      <c r="K19" s="167">
        <f>ROUND(E19*J19,2)</f>
        <v>0</v>
      </c>
      <c r="L19" s="167">
        <v>21</v>
      </c>
      <c r="M19" s="167">
        <f>G19*(1+L19/100)</f>
        <v>0</v>
      </c>
      <c r="N19" s="167">
        <v>0</v>
      </c>
      <c r="O19" s="167">
        <f>ROUND(E19*N19,2)</f>
        <v>0</v>
      </c>
      <c r="P19" s="167">
        <v>0</v>
      </c>
      <c r="Q19" s="167">
        <f>ROUND(E19*P19,2)</f>
        <v>0</v>
      </c>
      <c r="R19" s="168"/>
      <c r="S19" s="167" t="s">
        <v>100</v>
      </c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101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10</v>
      </c>
      <c r="B20" s="159" t="s">
        <v>122</v>
      </c>
      <c r="C20" s="192" t="s">
        <v>123</v>
      </c>
      <c r="D20" s="161" t="s">
        <v>109</v>
      </c>
      <c r="E20" s="163">
        <v>1.52</v>
      </c>
      <c r="F20" s="166"/>
      <c r="G20" s="167">
        <f>ROUND(E20*F20,2)</f>
        <v>0</v>
      </c>
      <c r="H20" s="166"/>
      <c r="I20" s="167">
        <f>ROUND(E20*H20,2)</f>
        <v>0</v>
      </c>
      <c r="J20" s="166"/>
      <c r="K20" s="167">
        <f>ROUND(E20*J20,2)</f>
        <v>0</v>
      </c>
      <c r="L20" s="167">
        <v>21</v>
      </c>
      <c r="M20" s="167">
        <f>G20*(1+L20/100)</f>
        <v>0</v>
      </c>
      <c r="N20" s="167">
        <v>0</v>
      </c>
      <c r="O20" s="167">
        <f>ROUND(E20*N20,2)</f>
        <v>0</v>
      </c>
      <c r="P20" s="167">
        <v>0</v>
      </c>
      <c r="Q20" s="167">
        <f>ROUND(E20*P20,2)</f>
        <v>0</v>
      </c>
      <c r="R20" s="168"/>
      <c r="S20" s="167" t="s">
        <v>100</v>
      </c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101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11</v>
      </c>
      <c r="B21" s="159" t="s">
        <v>124</v>
      </c>
      <c r="C21" s="192" t="s">
        <v>125</v>
      </c>
      <c r="D21" s="161" t="s">
        <v>109</v>
      </c>
      <c r="E21" s="163">
        <v>1.52</v>
      </c>
      <c r="F21" s="166"/>
      <c r="G21" s="167">
        <f>ROUND(E21*F21,2)</f>
        <v>0</v>
      </c>
      <c r="H21" s="166"/>
      <c r="I21" s="167">
        <f>ROUND(E21*H21,2)</f>
        <v>0</v>
      </c>
      <c r="J21" s="166"/>
      <c r="K21" s="167">
        <f>ROUND(E21*J21,2)</f>
        <v>0</v>
      </c>
      <c r="L21" s="167">
        <v>21</v>
      </c>
      <c r="M21" s="167">
        <f>G21*(1+L21/100)</f>
        <v>0</v>
      </c>
      <c r="N21" s="167">
        <v>0</v>
      </c>
      <c r="O21" s="167">
        <f>ROUND(E21*N21,2)</f>
        <v>0</v>
      </c>
      <c r="P21" s="167">
        <v>0</v>
      </c>
      <c r="Q21" s="167">
        <f>ROUND(E21*P21,2)</f>
        <v>0</v>
      </c>
      <c r="R21" s="168"/>
      <c r="S21" s="167" t="s">
        <v>100</v>
      </c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12</v>
      </c>
      <c r="B22" s="159" t="s">
        <v>126</v>
      </c>
      <c r="C22" s="192" t="s">
        <v>127</v>
      </c>
      <c r="D22" s="161" t="s">
        <v>109</v>
      </c>
      <c r="E22" s="163">
        <v>152</v>
      </c>
      <c r="F22" s="166"/>
      <c r="G22" s="167">
        <f>ROUND(E22*F22,2)</f>
        <v>0</v>
      </c>
      <c r="H22" s="166"/>
      <c r="I22" s="167">
        <f>ROUND(E22*H22,2)</f>
        <v>0</v>
      </c>
      <c r="J22" s="166"/>
      <c r="K22" s="167">
        <f>ROUND(E22*J22,2)</f>
        <v>0</v>
      </c>
      <c r="L22" s="167">
        <v>21</v>
      </c>
      <c r="M22" s="167">
        <f>G22*(1+L22/100)</f>
        <v>0</v>
      </c>
      <c r="N22" s="167">
        <v>0</v>
      </c>
      <c r="O22" s="167">
        <f>ROUND(E22*N22,2)</f>
        <v>0</v>
      </c>
      <c r="P22" s="167">
        <v>0</v>
      </c>
      <c r="Q22" s="167">
        <f>ROUND(E22*P22,2)</f>
        <v>0</v>
      </c>
      <c r="R22" s="168"/>
      <c r="S22" s="167" t="s">
        <v>100</v>
      </c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101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x14ac:dyDescent="0.2">
      <c r="A23" s="155" t="s">
        <v>95</v>
      </c>
      <c r="B23" s="160" t="s">
        <v>61</v>
      </c>
      <c r="C23" s="193" t="s">
        <v>62</v>
      </c>
      <c r="D23" s="162"/>
      <c r="E23" s="164"/>
      <c r="F23" s="169"/>
      <c r="G23" s="169">
        <f>SUMIF(AE24:AE24,"&lt;&gt;NOR",G24:G24)</f>
        <v>0</v>
      </c>
      <c r="H23" s="169"/>
      <c r="I23" s="169">
        <f>SUM(I24:I24)</f>
        <v>0</v>
      </c>
      <c r="J23" s="169"/>
      <c r="K23" s="169">
        <f>SUM(K24:K24)</f>
        <v>0</v>
      </c>
      <c r="L23" s="169"/>
      <c r="M23" s="169">
        <f>SUM(M24:M24)</f>
        <v>0</v>
      </c>
      <c r="N23" s="169"/>
      <c r="O23" s="169">
        <f>SUM(O24:O24)</f>
        <v>0</v>
      </c>
      <c r="P23" s="169"/>
      <c r="Q23" s="169">
        <f>SUM(Q24:Q24)</f>
        <v>0</v>
      </c>
      <c r="R23" s="170"/>
      <c r="S23" s="169"/>
      <c r="AE23" t="s">
        <v>96</v>
      </c>
    </row>
    <row r="24" spans="1:60" outlineLevel="1" x14ac:dyDescent="0.2">
      <c r="A24" s="154">
        <v>13</v>
      </c>
      <c r="B24" s="159" t="s">
        <v>128</v>
      </c>
      <c r="C24" s="192" t="s">
        <v>129</v>
      </c>
      <c r="D24" s="161" t="s">
        <v>109</v>
      </c>
      <c r="E24" s="163">
        <v>1.3626</v>
      </c>
      <c r="F24" s="166"/>
      <c r="G24" s="167">
        <f>ROUND(E24*F24,2)</f>
        <v>0</v>
      </c>
      <c r="H24" s="166"/>
      <c r="I24" s="167">
        <f>ROUND(E24*H24,2)</f>
        <v>0</v>
      </c>
      <c r="J24" s="166"/>
      <c r="K24" s="167">
        <f>ROUND(E24*J24,2)</f>
        <v>0</v>
      </c>
      <c r="L24" s="167">
        <v>21</v>
      </c>
      <c r="M24" s="167">
        <f>G24*(1+L24/100)</f>
        <v>0</v>
      </c>
      <c r="N24" s="167">
        <v>0</v>
      </c>
      <c r="O24" s="167">
        <f>ROUND(E24*N24,2)</f>
        <v>0</v>
      </c>
      <c r="P24" s="167">
        <v>0</v>
      </c>
      <c r="Q24" s="167">
        <f>ROUND(E24*P24,2)</f>
        <v>0</v>
      </c>
      <c r="R24" s="168"/>
      <c r="S24" s="167" t="s">
        <v>100</v>
      </c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101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x14ac:dyDescent="0.2">
      <c r="A25" s="155" t="s">
        <v>95</v>
      </c>
      <c r="B25" s="160" t="s">
        <v>63</v>
      </c>
      <c r="C25" s="193" t="s">
        <v>64</v>
      </c>
      <c r="D25" s="162"/>
      <c r="E25" s="164"/>
      <c r="F25" s="169"/>
      <c r="G25" s="169">
        <f>SUMIF(AE26:AE29,"&lt;&gt;NOR",G26:G29)</f>
        <v>0</v>
      </c>
      <c r="H25" s="169"/>
      <c r="I25" s="169">
        <f>SUM(I26:I29)</f>
        <v>0</v>
      </c>
      <c r="J25" s="169"/>
      <c r="K25" s="169">
        <f>SUM(K26:K29)</f>
        <v>0</v>
      </c>
      <c r="L25" s="169"/>
      <c r="M25" s="169">
        <f>SUM(M26:M29)</f>
        <v>0</v>
      </c>
      <c r="N25" s="169"/>
      <c r="O25" s="169">
        <f>SUM(O26:O29)</f>
        <v>0.17</v>
      </c>
      <c r="P25" s="169"/>
      <c r="Q25" s="169">
        <f>SUM(Q26:Q29)</f>
        <v>0</v>
      </c>
      <c r="R25" s="170"/>
      <c r="S25" s="169"/>
      <c r="AE25" t="s">
        <v>96</v>
      </c>
    </row>
    <row r="26" spans="1:60" ht="22.5" outlineLevel="1" x14ac:dyDescent="0.2">
      <c r="A26" s="154">
        <v>14</v>
      </c>
      <c r="B26" s="159" t="s">
        <v>130</v>
      </c>
      <c r="C26" s="192" t="s">
        <v>131</v>
      </c>
      <c r="D26" s="161" t="s">
        <v>112</v>
      </c>
      <c r="E26" s="163">
        <v>3</v>
      </c>
      <c r="F26" s="166"/>
      <c r="G26" s="167">
        <f>ROUND(E26*F26,2)</f>
        <v>0</v>
      </c>
      <c r="H26" s="166"/>
      <c r="I26" s="167">
        <f>ROUND(E26*H26,2)</f>
        <v>0</v>
      </c>
      <c r="J26" s="166"/>
      <c r="K26" s="167">
        <f>ROUND(E26*J26,2)</f>
        <v>0</v>
      </c>
      <c r="L26" s="167">
        <v>21</v>
      </c>
      <c r="M26" s="167">
        <f>G26*(1+L26/100)</f>
        <v>0</v>
      </c>
      <c r="N26" s="167">
        <v>5.543E-2</v>
      </c>
      <c r="O26" s="167">
        <f>ROUND(E26*N26,2)</f>
        <v>0.17</v>
      </c>
      <c r="P26" s="167">
        <v>0</v>
      </c>
      <c r="Q26" s="167">
        <f>ROUND(E26*P26,2)</f>
        <v>0</v>
      </c>
      <c r="R26" s="168"/>
      <c r="S26" s="167" t="s">
        <v>100</v>
      </c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106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15</v>
      </c>
      <c r="B27" s="159" t="s">
        <v>132</v>
      </c>
      <c r="C27" s="192" t="s">
        <v>133</v>
      </c>
      <c r="D27" s="161" t="s">
        <v>112</v>
      </c>
      <c r="E27" s="163">
        <v>3</v>
      </c>
      <c r="F27" s="166"/>
      <c r="G27" s="167">
        <f>ROUND(E27*F27,2)</f>
        <v>0</v>
      </c>
      <c r="H27" s="166"/>
      <c r="I27" s="167">
        <f>ROUND(E27*H27,2)</f>
        <v>0</v>
      </c>
      <c r="J27" s="166"/>
      <c r="K27" s="167">
        <f>ROUND(E27*J27,2)</f>
        <v>0</v>
      </c>
      <c r="L27" s="167">
        <v>21</v>
      </c>
      <c r="M27" s="167">
        <f>G27*(1+L27/100)</f>
        <v>0</v>
      </c>
      <c r="N27" s="167">
        <v>1.9000000000000001E-4</v>
      </c>
      <c r="O27" s="167">
        <f>ROUND(E27*N27,2)</f>
        <v>0</v>
      </c>
      <c r="P27" s="167">
        <v>0</v>
      </c>
      <c r="Q27" s="167">
        <f>ROUND(E27*P27,2)</f>
        <v>0</v>
      </c>
      <c r="R27" s="168"/>
      <c r="S27" s="167" t="s">
        <v>100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101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16</v>
      </c>
      <c r="B28" s="159" t="s">
        <v>134</v>
      </c>
      <c r="C28" s="192" t="s">
        <v>135</v>
      </c>
      <c r="D28" s="161" t="s">
        <v>112</v>
      </c>
      <c r="E28" s="163">
        <v>3</v>
      </c>
      <c r="F28" s="166"/>
      <c r="G28" s="167">
        <f>ROUND(E28*F28,2)</f>
        <v>0</v>
      </c>
      <c r="H28" s="166"/>
      <c r="I28" s="167">
        <f>ROUND(E28*H28,2)</f>
        <v>0</v>
      </c>
      <c r="J28" s="166"/>
      <c r="K28" s="167">
        <f>ROUND(E28*J28,2)</f>
        <v>0</v>
      </c>
      <c r="L28" s="167">
        <v>21</v>
      </c>
      <c r="M28" s="167">
        <f>G28*(1+L28/100)</f>
        <v>0</v>
      </c>
      <c r="N28" s="167">
        <v>1.0000000000000001E-5</v>
      </c>
      <c r="O28" s="167">
        <f>ROUND(E28*N28,2)</f>
        <v>0</v>
      </c>
      <c r="P28" s="167">
        <v>0</v>
      </c>
      <c r="Q28" s="167">
        <f>ROUND(E28*P28,2)</f>
        <v>0</v>
      </c>
      <c r="R28" s="168"/>
      <c r="S28" s="167" t="s">
        <v>100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101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17</v>
      </c>
      <c r="B29" s="159" t="s">
        <v>136</v>
      </c>
      <c r="C29" s="192" t="s">
        <v>137</v>
      </c>
      <c r="D29" s="161" t="s">
        <v>109</v>
      </c>
      <c r="E29" s="163">
        <v>0.1668</v>
      </c>
      <c r="F29" s="166"/>
      <c r="G29" s="167">
        <f>ROUND(E29*F29,2)</f>
        <v>0</v>
      </c>
      <c r="H29" s="166"/>
      <c r="I29" s="167">
        <f>ROUND(E29*H29,2)</f>
        <v>0</v>
      </c>
      <c r="J29" s="166"/>
      <c r="K29" s="167">
        <f>ROUND(E29*J29,2)</f>
        <v>0</v>
      </c>
      <c r="L29" s="167">
        <v>21</v>
      </c>
      <c r="M29" s="167">
        <f>G29*(1+L29/100)</f>
        <v>0</v>
      </c>
      <c r="N29" s="167">
        <v>0</v>
      </c>
      <c r="O29" s="167">
        <f>ROUND(E29*N29,2)</f>
        <v>0</v>
      </c>
      <c r="P29" s="167">
        <v>0</v>
      </c>
      <c r="Q29" s="167">
        <f>ROUND(E29*P29,2)</f>
        <v>0</v>
      </c>
      <c r="R29" s="168"/>
      <c r="S29" s="167" t="s">
        <v>100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101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x14ac:dyDescent="0.2">
      <c r="A30" s="155" t="s">
        <v>95</v>
      </c>
      <c r="B30" s="160" t="s">
        <v>65</v>
      </c>
      <c r="C30" s="193" t="s">
        <v>66</v>
      </c>
      <c r="D30" s="162"/>
      <c r="E30" s="164"/>
      <c r="F30" s="169"/>
      <c r="G30" s="169">
        <f>SUMIF(AE31:AE32,"&lt;&gt;NOR",G31:G32)</f>
        <v>0</v>
      </c>
      <c r="H30" s="169"/>
      <c r="I30" s="169">
        <f>SUM(I31:I32)</f>
        <v>0</v>
      </c>
      <c r="J30" s="169"/>
      <c r="K30" s="169">
        <f>SUM(K31:K32)</f>
        <v>0</v>
      </c>
      <c r="L30" s="169"/>
      <c r="M30" s="169">
        <f>SUM(M31:M32)</f>
        <v>0</v>
      </c>
      <c r="N30" s="169"/>
      <c r="O30" s="169">
        <f>SUM(O31:O32)</f>
        <v>0</v>
      </c>
      <c r="P30" s="169"/>
      <c r="Q30" s="169">
        <f>SUM(Q31:Q32)</f>
        <v>0</v>
      </c>
      <c r="R30" s="170"/>
      <c r="S30" s="169"/>
      <c r="AE30" t="s">
        <v>96</v>
      </c>
    </row>
    <row r="31" spans="1:60" outlineLevel="1" x14ac:dyDescent="0.2">
      <c r="A31" s="154">
        <v>18</v>
      </c>
      <c r="B31" s="159" t="s">
        <v>138</v>
      </c>
      <c r="C31" s="192" t="s">
        <v>139</v>
      </c>
      <c r="D31" s="161" t="s">
        <v>99</v>
      </c>
      <c r="E31" s="163">
        <v>13</v>
      </c>
      <c r="F31" s="166"/>
      <c r="G31" s="167">
        <f>ROUND(E31*F31,2)</f>
        <v>0</v>
      </c>
      <c r="H31" s="166"/>
      <c r="I31" s="167">
        <f>ROUND(E31*H31,2)</f>
        <v>0</v>
      </c>
      <c r="J31" s="166"/>
      <c r="K31" s="167">
        <f>ROUND(E31*J31,2)</f>
        <v>0</v>
      </c>
      <c r="L31" s="167">
        <v>21</v>
      </c>
      <c r="M31" s="167">
        <f>G31*(1+L31/100)</f>
        <v>0</v>
      </c>
      <c r="N31" s="167">
        <v>2.4000000000000001E-4</v>
      </c>
      <c r="O31" s="167">
        <f>ROUND(E31*N31,2)</f>
        <v>0</v>
      </c>
      <c r="P31" s="167">
        <v>0</v>
      </c>
      <c r="Q31" s="167">
        <f>ROUND(E31*P31,2)</f>
        <v>0</v>
      </c>
      <c r="R31" s="168"/>
      <c r="S31" s="167" t="s">
        <v>100</v>
      </c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101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>
        <v>19</v>
      </c>
      <c r="B32" s="159" t="s">
        <v>140</v>
      </c>
      <c r="C32" s="192" t="s">
        <v>141</v>
      </c>
      <c r="D32" s="161" t="s">
        <v>99</v>
      </c>
      <c r="E32" s="163">
        <v>13</v>
      </c>
      <c r="F32" s="166"/>
      <c r="G32" s="167">
        <f>ROUND(E32*F32,2)</f>
        <v>0</v>
      </c>
      <c r="H32" s="166"/>
      <c r="I32" s="167">
        <f>ROUND(E32*H32,2)</f>
        <v>0</v>
      </c>
      <c r="J32" s="166"/>
      <c r="K32" s="167">
        <f>ROUND(E32*J32,2)</f>
        <v>0</v>
      </c>
      <c r="L32" s="167">
        <v>21</v>
      </c>
      <c r="M32" s="167">
        <f>G32*(1+L32/100)</f>
        <v>0</v>
      </c>
      <c r="N32" s="167">
        <v>8.0000000000000007E-5</v>
      </c>
      <c r="O32" s="167">
        <f>ROUND(E32*N32,2)</f>
        <v>0</v>
      </c>
      <c r="P32" s="167">
        <v>0</v>
      </c>
      <c r="Q32" s="167">
        <f>ROUND(E32*P32,2)</f>
        <v>0</v>
      </c>
      <c r="R32" s="168"/>
      <c r="S32" s="167" t="s">
        <v>100</v>
      </c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101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x14ac:dyDescent="0.2">
      <c r="A33" s="155" t="s">
        <v>95</v>
      </c>
      <c r="B33" s="160" t="s">
        <v>67</v>
      </c>
      <c r="C33" s="193" t="s">
        <v>68</v>
      </c>
      <c r="D33" s="162"/>
      <c r="E33" s="164"/>
      <c r="F33" s="169"/>
      <c r="G33" s="169">
        <f>SUMIF(AE34:AE34,"&lt;&gt;NOR",G34:G34)</f>
        <v>0</v>
      </c>
      <c r="H33" s="169"/>
      <c r="I33" s="169">
        <f>SUM(I34:I34)</f>
        <v>0</v>
      </c>
      <c r="J33" s="169"/>
      <c r="K33" s="169">
        <f>SUM(K34:K34)</f>
        <v>0</v>
      </c>
      <c r="L33" s="169"/>
      <c r="M33" s="169">
        <f>SUM(M34:M34)</f>
        <v>0</v>
      </c>
      <c r="N33" s="169"/>
      <c r="O33" s="169">
        <f>SUM(O34:O34)</f>
        <v>0.02</v>
      </c>
      <c r="P33" s="169"/>
      <c r="Q33" s="169">
        <f>SUM(Q34:Q34)</f>
        <v>0</v>
      </c>
      <c r="R33" s="170"/>
      <c r="S33" s="169"/>
      <c r="AE33" t="s">
        <v>96</v>
      </c>
    </row>
    <row r="34" spans="1:60" outlineLevel="1" x14ac:dyDescent="0.2">
      <c r="A34" s="180">
        <v>20</v>
      </c>
      <c r="B34" s="181" t="s">
        <v>142</v>
      </c>
      <c r="C34" s="194" t="s">
        <v>143</v>
      </c>
      <c r="D34" s="182" t="s">
        <v>99</v>
      </c>
      <c r="E34" s="183">
        <v>135</v>
      </c>
      <c r="F34" s="184"/>
      <c r="G34" s="185">
        <f>ROUND(E34*F34,2)</f>
        <v>0</v>
      </c>
      <c r="H34" s="184"/>
      <c r="I34" s="185">
        <f>ROUND(E34*H34,2)</f>
        <v>0</v>
      </c>
      <c r="J34" s="184"/>
      <c r="K34" s="185">
        <f>ROUND(E34*J34,2)</f>
        <v>0</v>
      </c>
      <c r="L34" s="185">
        <v>21</v>
      </c>
      <c r="M34" s="185">
        <f>G34*(1+L34/100)</f>
        <v>0</v>
      </c>
      <c r="N34" s="185">
        <v>1.4999999999999999E-4</v>
      </c>
      <c r="O34" s="185">
        <f>ROUND(E34*N34,2)</f>
        <v>0.02</v>
      </c>
      <c r="P34" s="185">
        <v>0</v>
      </c>
      <c r="Q34" s="185">
        <f>ROUND(E34*P34,2)</f>
        <v>0</v>
      </c>
      <c r="R34" s="186"/>
      <c r="S34" s="185" t="s">
        <v>100</v>
      </c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101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x14ac:dyDescent="0.2">
      <c r="A35" s="6"/>
      <c r="B35" s="7" t="s">
        <v>144</v>
      </c>
      <c r="C35" s="195" t="s">
        <v>144</v>
      </c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AC35">
        <v>0</v>
      </c>
      <c r="AD35">
        <v>21</v>
      </c>
    </row>
    <row r="36" spans="1:60" x14ac:dyDescent="0.2">
      <c r="A36" s="187"/>
      <c r="B36" s="188" t="s">
        <v>28</v>
      </c>
      <c r="C36" s="196" t="s">
        <v>144</v>
      </c>
      <c r="D36" s="189"/>
      <c r="E36" s="190"/>
      <c r="F36" s="190"/>
      <c r="G36" s="191">
        <f>G8+G13+G17+G23+G25+G30+G33</f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AC36">
        <f>SUMIF(L7:L34,AC35,G7:G34)</f>
        <v>0</v>
      </c>
      <c r="AD36">
        <f>SUMIF(L7:L34,AD35,G7:G34)</f>
        <v>0</v>
      </c>
      <c r="AE36" t="s">
        <v>145</v>
      </c>
    </row>
    <row r="37" spans="1:60" x14ac:dyDescent="0.2">
      <c r="A37" s="6"/>
      <c r="B37" s="7" t="s">
        <v>144</v>
      </c>
      <c r="C37" s="195" t="s">
        <v>144</v>
      </c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60" x14ac:dyDescent="0.2">
      <c r="A38" s="6"/>
      <c r="B38" s="7" t="s">
        <v>144</v>
      </c>
      <c r="C38" s="195" t="s">
        <v>144</v>
      </c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60" x14ac:dyDescent="0.2">
      <c r="A39" s="275" t="s">
        <v>146</v>
      </c>
      <c r="B39" s="275"/>
      <c r="C39" s="276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60" x14ac:dyDescent="0.2">
      <c r="A40" s="256"/>
      <c r="B40" s="257"/>
      <c r="C40" s="258"/>
      <c r="D40" s="257"/>
      <c r="E40" s="257"/>
      <c r="F40" s="257"/>
      <c r="G40" s="25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AE40" t="s">
        <v>147</v>
      </c>
    </row>
    <row r="41" spans="1:60" x14ac:dyDescent="0.2">
      <c r="A41" s="260"/>
      <c r="B41" s="261"/>
      <c r="C41" s="262"/>
      <c r="D41" s="261"/>
      <c r="E41" s="261"/>
      <c r="F41" s="261"/>
      <c r="G41" s="26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60" x14ac:dyDescent="0.2">
      <c r="A42" s="260"/>
      <c r="B42" s="261"/>
      <c r="C42" s="262"/>
      <c r="D42" s="261"/>
      <c r="E42" s="261"/>
      <c r="F42" s="261"/>
      <c r="G42" s="26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60" x14ac:dyDescent="0.2">
      <c r="A43" s="260"/>
      <c r="B43" s="261"/>
      <c r="C43" s="262"/>
      <c r="D43" s="261"/>
      <c r="E43" s="261"/>
      <c r="F43" s="261"/>
      <c r="G43" s="26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60" x14ac:dyDescent="0.2">
      <c r="A44" s="264"/>
      <c r="B44" s="265"/>
      <c r="C44" s="266"/>
      <c r="D44" s="265"/>
      <c r="E44" s="265"/>
      <c r="F44" s="265"/>
      <c r="G44" s="26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60" x14ac:dyDescent="0.2">
      <c r="A45" s="6"/>
      <c r="B45" s="7" t="s">
        <v>144</v>
      </c>
      <c r="C45" s="195" t="s">
        <v>144</v>
      </c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60" x14ac:dyDescent="0.2">
      <c r="C46" s="197"/>
      <c r="D46" s="141"/>
      <c r="AE46" t="s">
        <v>148</v>
      </c>
    </row>
    <row r="47" spans="1:60" x14ac:dyDescent="0.2">
      <c r="D47" s="141"/>
    </row>
    <row r="48" spans="1:60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mergeCells count="6">
    <mergeCell ref="A40:G44"/>
    <mergeCell ref="A1:G1"/>
    <mergeCell ref="C2:G2"/>
    <mergeCell ref="C3:G3"/>
    <mergeCell ref="C4:G4"/>
    <mergeCell ref="A39:C39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39</vt:i4>
      </vt:variant>
    </vt:vector>
  </HeadingPairs>
  <TitlesOfParts>
    <vt:vector size="43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Stavba!Objekt</vt:lpstr>
      <vt:lpstr>' Pol'!Oblast_tisku</vt:lpstr>
      <vt:lpstr>Stavba!Oblast_tisku</vt:lpstr>
      <vt:lpstr>Stavba!odic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Hepnar Petr</dc:creator>
  <cp:lastModifiedBy>Hepnar Petr</cp:lastModifiedBy>
  <cp:lastPrinted>2015-09-16T10:43:01Z</cp:lastPrinted>
  <dcterms:created xsi:type="dcterms:W3CDTF">2009-04-08T07:15:50Z</dcterms:created>
  <dcterms:modified xsi:type="dcterms:W3CDTF">2015-09-16T10:45:35Z</dcterms:modified>
</cp:coreProperties>
</file>