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25" activeTab="0"/>
  </bookViews>
  <sheets>
    <sheet name="plán na rok 2016 - 2018" sheetId="1" r:id="rId1"/>
  </sheets>
  <definedNames>
    <definedName name="_xlnm.Print_Titles" localSheetId="0">'plán na rok 2016 - 2018'!$3:$3</definedName>
  </definedNames>
  <calcPr fullCalcOnLoad="1"/>
</workbook>
</file>

<file path=xl/sharedStrings.xml><?xml version="1.0" encoding="utf-8"?>
<sst xmlns="http://schemas.openxmlformats.org/spreadsheetml/2006/main" count="152" uniqueCount="97">
  <si>
    <t>Položka</t>
  </si>
  <si>
    <t>Určeno pro přístroj</t>
  </si>
  <si>
    <t>Výrobce nabízeného výrobku</t>
  </si>
  <si>
    <t>termocykler a sekvenátor ABI 3130xl</t>
  </si>
  <si>
    <t>sekvenátor ABI 3130xl</t>
  </si>
  <si>
    <t>Cena/MJ bez DPH</t>
  </si>
  <si>
    <t>Cena/MJ s DPH</t>
  </si>
  <si>
    <t>Cena celkem bez DPH</t>
  </si>
  <si>
    <t>Cena celkem s DPH</t>
  </si>
  <si>
    <t>pipetovací automat Biomek 3000</t>
  </si>
  <si>
    <t>LightCycler 480II</t>
  </si>
  <si>
    <t>špičky P50 s filtrem - pro Biomek 3000 (balení po 96ks)</t>
  </si>
  <si>
    <t>kompatibilita a certifikace pro Biomek 3000, certifikace minimálně na úrovni DNA free</t>
  </si>
  <si>
    <t>špičky P250 s filtrem - pro Biomek 3000 (balení po 96 ks)</t>
  </si>
  <si>
    <t>sterilní rezervoár 75 ml - pro Biomek 3000</t>
  </si>
  <si>
    <t>sterilní rezervoár  40 ml - pro Biomek 3000</t>
  </si>
  <si>
    <t>sterilní rezervoár 38 ml - pro Biomek 3000</t>
  </si>
  <si>
    <t>utěsňující hliníková folie na zakrývání 96 jamkových destiček sloužících k izolaci DNA pro Biomek 3000</t>
  </si>
  <si>
    <t>96 jamkové destičky pro kvantifikaci na přístroji LightCycler 480II</t>
  </si>
  <si>
    <t>kompatibilita a certifikace pro LightCycler 480II,                                                             certifikace minimálně na úrovni DNA free</t>
  </si>
  <si>
    <t>reakční destičky do sekvenátoru ABI 3130 xl a termocycleru ABI 9700</t>
  </si>
  <si>
    <t>kompatibilita a certifikace pro přístroje ABI 9700 a ABI 3130xl</t>
  </si>
  <si>
    <t>kompatibilita a certifikace pro sekvenátor ABI 3130xl</t>
  </si>
  <si>
    <t>Obecná specifikace</t>
  </si>
  <si>
    <t>Podmínky</t>
  </si>
  <si>
    <t>destička pro izolaci na Biomek 3000</t>
  </si>
  <si>
    <t>dodat s programem kompatibilním pro Biomek 3000 v konfiguraci dle uživatele, nebo zajistit rozšíření stávajícího SW vybavení kompatibilní s Biomek 3000</t>
  </si>
  <si>
    <t>kit pro kvantifikaci celkové lidské a specificky mužské DNA na LightCycler</t>
  </si>
  <si>
    <t>dodat v jedné reakci celkovou i specificky mužskou DNA. Reakce musí být kompatibilní s LightCyclerem 480II. Dále dodat s programem na set up a zpětnou kompatibilitu výsledků kvantifikace pro Biomek SW</t>
  </si>
  <si>
    <t>Reakční destička 96 jamek 1,2 ml - pro Biomek 3000</t>
  </si>
  <si>
    <t>Reakční destička 96 jamek 1,1 ml - pro Biomek 3000</t>
  </si>
  <si>
    <t xml:space="preserve">adhezní fólie na zakrytí reakční destičky </t>
  </si>
  <si>
    <t>speciální kit pro analýzu mt DNA</t>
  </si>
  <si>
    <t>Název výrobku</t>
  </si>
  <si>
    <t>Katalogové číslo</t>
  </si>
  <si>
    <t>Požadovaný počet ks/rce/ml</t>
  </si>
  <si>
    <r>
      <t xml:space="preserve">GENEAMP PCR SYSTEM 9700 - </t>
    </r>
    <r>
      <rPr>
        <b/>
        <sz val="12"/>
        <rFont val="Arial"/>
        <family val="2"/>
      </rPr>
      <t>3 zařízení</t>
    </r>
  </si>
  <si>
    <r>
      <t xml:space="preserve">gradientový VERITI 96-W - </t>
    </r>
    <r>
      <rPr>
        <b/>
        <sz val="12"/>
        <rFont val="Arial"/>
        <family val="2"/>
      </rPr>
      <t>1 zařízení</t>
    </r>
  </si>
  <si>
    <r>
      <t xml:space="preserve">9700 GOLD 96W GENEAMP PCR SYS - </t>
    </r>
    <r>
      <rPr>
        <b/>
        <sz val="12"/>
        <rFont val="Arial"/>
        <family val="2"/>
      </rPr>
      <t>2 zařízení</t>
    </r>
  </si>
  <si>
    <r>
      <t xml:space="preserve">sekvenátor ABI 3130xl - </t>
    </r>
    <r>
      <rPr>
        <b/>
        <sz val="12"/>
        <rFont val="Arial"/>
        <family val="2"/>
      </rPr>
      <t>3 zařízení</t>
    </r>
  </si>
  <si>
    <t>BIOMEK 3000 LIQUID HANDLER FOR</t>
  </si>
  <si>
    <t>špičky P20 s filtrem - pro Biomek 3000 (balení po 96ks)</t>
  </si>
  <si>
    <t>biomek 3000 ve stávající konfiguraci uživatele a nebo dodat rozšíření na Biomek SW</t>
  </si>
  <si>
    <t>plochá víčka ve stripech po 8 ks na reakční destičky</t>
  </si>
  <si>
    <t>analýza Y chromozomu se 17 lokusy - DYS456, DYS389I, DYS390, DYS389II, DYS458, DYS19, DYS385a/b, DYS393, DYS391, DYS439, DYS635, DYS392, Y_GATA_H4, DYS437, DYS438, DYS448</t>
  </si>
  <si>
    <t>formamid pro sekvenátory ABI 3130xl</t>
  </si>
  <si>
    <t>lyzační pufr pro izolaci DNA pomocí magnetických partikulí kompatibilní s izolačním kitem (položka 12) pro Biomek 3000</t>
  </si>
  <si>
    <t>analýza Y chromozomu s 12 lokusy - DYS391, DYS389I, DYS439, DYS389II, DYS438, DYS437, DYS19, DYS392, DYS393, DYS390, DYS385a/b</t>
  </si>
  <si>
    <t>analýza Y chromozomu s 23 lokusy - DYS576, DYS389I, DYS448, DYS389II, DYS19, DYS391, DYS481, DYS549, DYS533, DYS438, DYS437, DYS570, DYS635, DYS390, DYS439, DYS392, DYS643, DYS393, DYS458, DYS385a/b, DYS456, Y-GATA-H4</t>
  </si>
  <si>
    <t>analýza STR lokusů obsahující 16 markerů - D3S1358, TH01, D21S11, D18S51, Penta E, D5S818, D13S317, D7S820, D16S539, CSF1PO, Penta D, Amelogenin, VWA, D8S1179, TPOX, FGA</t>
  </si>
  <si>
    <t>analýza STR lokusů obsahující 7 markerů - LPL, F13B, FESFPS, F13A01, Penta D, Penta C, Penta E</t>
  </si>
  <si>
    <t>kapiláry do sekvenátoru ABI 3130xl</t>
  </si>
  <si>
    <t>BIOMEK 3000 LIQUID HANDLER</t>
  </si>
  <si>
    <t>dodat s programem kompatibilním s Biomek 3000</t>
  </si>
  <si>
    <t>reagencie pro PCR kity bez nutnosti izolace DNA z FTA karet</t>
  </si>
  <si>
    <t>reagencie pro PCR kity bez nutnosti izolace DNA z bukálních stěrů</t>
  </si>
  <si>
    <t>analýza STR lokusů obsahující 17 markerů včetně ESS - Amelogenin, D3S1358, D19S433, D2S1338, D22S1045, D16S539, D18S51, D1S1656, D10S1248, D2S441, TH01, VWA, D21S11, D12S391, D8S1179, FGA, SE33</t>
  </si>
  <si>
    <t>rychlá analýza STR lokusů - FAST System - obsahující 17 markerů včetně ESS - Amelogenin, D3S1358, D19S433, D2S1338, D22S1045, D16S539, D18S51, D1S1656, D10S1248, D2S441, TH01, VWA, D21S11, D12S391, D8S1179, FGA, SE33</t>
  </si>
  <si>
    <t>maximálně "pětibarvičkový" kit;
objem vzorků (DNA) v jedné reakci až do 17,5 ul, dodat s programem kompatibilním s Biomek 3000</t>
  </si>
  <si>
    <r>
      <t>maximálně "pětibarvičkový" kit;
objem vzorků (DNA) v jedné reakci až do 15 ul, genová diverzita výsledku alespoň 10</t>
    </r>
    <r>
      <rPr>
        <vertAlign val="superscript"/>
        <sz val="12"/>
        <rFont val="Arial"/>
        <family val="2"/>
      </rPr>
      <t xml:space="preserve">-27 </t>
    </r>
    <r>
      <rPr>
        <sz val="12"/>
        <rFont val="Arial"/>
        <family val="2"/>
      </rPr>
      <t>pro kavkazskou populaci, dodat s programem kompatibilním s Biomek 3000</t>
    </r>
  </si>
  <si>
    <t>maximálně "pětibarvičkový" kit;
objem vzorků (DNA) v jedné reakci až do 17,5 ul, možnost komplementárního kitu (odlišné primery) pro ověření správnosti výsledku analýzy, dodat s programem kompatibilním s Biomek 3000</t>
  </si>
  <si>
    <t>maximálně "pětibarvičkový" kit;
kompatibilita a certifikace pro sekvenátor ABI 3130xl</t>
  </si>
  <si>
    <t>maximálně "pětibarvičkový" kit;
objem vzorků (DNA) v jedné reakci až do 19 ul, dodat s programem kompatibilním s Biomek 3000</t>
  </si>
  <si>
    <t>maximálně "pětibarvičkový" kit;
celková doba analyzační reakce do 50 minut, objem vzorků (DNA) v jedné reakci až do 17,5 ul, dodat s programem kompatibilním s Biomek 3000</t>
  </si>
  <si>
    <t>kit pro izolaci DNA pomocí magnetických partikulí (pro Biomek 3000 nebo i ruční zpracování)</t>
  </si>
  <si>
    <t>SKUPINA A</t>
  </si>
  <si>
    <t>SKUPINA B</t>
  </si>
  <si>
    <t>SKUPINA C</t>
  </si>
  <si>
    <r>
      <t xml:space="preserve">servis pipetovacích automatů BIOMEK - </t>
    </r>
    <r>
      <rPr>
        <b/>
        <sz val="12"/>
        <rFont val="Arial"/>
        <family val="2"/>
      </rPr>
      <t>3 zařízení</t>
    </r>
  </si>
  <si>
    <t>kompatibilita a certifikace pro Biomek 3000 a FX, certifikace minimálně na úrovni DNA free</t>
  </si>
  <si>
    <t>špičky P1000 s filtrem - pro Biomek 3000 (balení po 96ks)</t>
  </si>
  <si>
    <t>kit pro izolaci lidské DNA pomocí silika kolonky - Mini Kit 250 reakcí</t>
  </si>
  <si>
    <t>certifikace pro použití na forenzních materiálech</t>
  </si>
  <si>
    <t>ruční zpracování</t>
  </si>
  <si>
    <t>kit pro analýzu X chromozomu s 12 lokusy - DXS7132, DXS7423, DXS8378, DXS10074, DXS10079, DXS10101, DXS10103, DXS10134, DXS10135, DXS10146, DXS10148, HPRTB</t>
  </si>
  <si>
    <t xml:space="preserve">certifikace kitu,                                                                    doložení použitelnosti na přístrojích termocykler a sekvenátor ABI 3130xl, garance analýzy požadovaných lokusů </t>
  </si>
  <si>
    <t>špičky sterilní s filtrem pro pipety Finntip 10 ul v mikro variantě</t>
  </si>
  <si>
    <t>kompatibilita a certifikace pro Finnpipety        certifikace minimálně na úrovni DNA free</t>
  </si>
  <si>
    <t>Finnpipety</t>
  </si>
  <si>
    <t>špičky sterilní s filtrem pro pipety Finntip 50 ul v mikro variantě</t>
  </si>
  <si>
    <t>špičky sterilní s filtrem pro pipety Finntip 20 ul sterilní</t>
  </si>
  <si>
    <t>špičky sterilní s filtrem pro pipety Finntip 100 ul sterilní</t>
  </si>
  <si>
    <t>špičky sterilní s filtrem pro pipety Finntip 200 ul sterilní</t>
  </si>
  <si>
    <t>SKUPINA D</t>
  </si>
  <si>
    <t>Servis sekvenátorů (pravidelné validace, kalibrace, opravy)</t>
  </si>
  <si>
    <t>servis termocyklerů (pravidelné validace, kalibrace, opravy)</t>
  </si>
  <si>
    <t>servis pipetovacích automatů (pravidelné validace, kalibrace, opravy)</t>
  </si>
  <si>
    <t>polymer do sekvenátoru ABI 3130xl pro analýzu STR lokusů</t>
  </si>
  <si>
    <t>kompatibilita a certifikace pro přístroje ABI 9700 a ABI 3130xl a LC480II</t>
  </si>
  <si>
    <t>kompatibilita a certifikace pro sekvenátor ABI 3130xl 
a analýzu STR</t>
  </si>
  <si>
    <t>Roztok proteinázy K</t>
  </si>
  <si>
    <t>samostatný vnitřní standard k vyhodnocování reakčních kitů položky 5</t>
  </si>
  <si>
    <t>samostatný vnitřní standard k vyhodnocování reakčního kitu položky 11</t>
  </si>
  <si>
    <t>analýza STR lokusů obsahující 24 markerů (kombinace markerů CODIS, ESS, PowerPlex 16 a Identifiler - CSF1PO, FGA, TH01, TPOX, vWA, D3S1358, D5S818, D7S820, D8S1179, D13S317, D16S539, D18S51, D21S11, D10S1248, D22S1045, D2S441, D1S1656, D12S391, DYS391, Penta D, Penta E, D2S1338, D19S433 a Amelogenin</t>
  </si>
  <si>
    <t>Počet bal.</t>
  </si>
  <si>
    <t>špičky sterilní pro pipety Finntip 5ml</t>
  </si>
  <si>
    <t>špičky sterilní pro pipety Finntip 10ml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</si>
</sst>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#,##0.00\ &quot;Kč&quot;"/>
    <numFmt numFmtId="170" formatCode="000000000000"/>
    <numFmt numFmtId="171" formatCode="#,##0.0000"/>
    <numFmt numFmtId="172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medium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0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70" fontId="4" fillId="0" borderId="27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32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tabSelected="1" zoomScale="80" zoomScaleNormal="80" zoomScalePageLayoutView="0" workbookViewId="0" topLeftCell="A1">
      <pane ySplit="3" topLeftCell="A49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13.57421875" style="1" customWidth="1"/>
    <col min="2" max="2" width="37.8515625" style="1" customWidth="1"/>
    <col min="3" max="3" width="30.28125" style="1" customWidth="1"/>
    <col min="4" max="4" width="14.7109375" style="1" customWidth="1"/>
    <col min="5" max="5" width="16.140625" style="1" customWidth="1"/>
    <col min="6" max="6" width="22.28125" style="1" bestFit="1" customWidth="1"/>
    <col min="7" max="7" width="18.7109375" style="1" customWidth="1"/>
    <col min="8" max="8" width="15.7109375" style="2" customWidth="1"/>
    <col min="9" max="9" width="15.421875" style="2" customWidth="1"/>
    <col min="10" max="10" width="16.8515625" style="1" bestFit="1" customWidth="1"/>
    <col min="11" max="11" width="16.00390625" style="1" customWidth="1"/>
    <col min="12" max="12" width="22.7109375" style="1" customWidth="1"/>
    <col min="13" max="13" width="20.421875" style="1" bestFit="1" customWidth="1"/>
    <col min="14" max="16384" width="9.140625" style="1" customWidth="1"/>
  </cols>
  <sheetData>
    <row r="1" spans="1:9" ht="26.25">
      <c r="A1" s="4"/>
      <c r="B1" s="4"/>
      <c r="C1" s="4"/>
      <c r="D1" s="4"/>
      <c r="E1" s="4"/>
      <c r="F1" s="4"/>
      <c r="G1" s="4"/>
      <c r="H1" s="4"/>
      <c r="I1" s="4"/>
    </row>
    <row r="2" spans="1:13" ht="13.5" thickBot="1">
      <c r="A2" s="71"/>
      <c r="B2" s="71"/>
      <c r="C2" s="71"/>
      <c r="D2" s="72"/>
      <c r="E2" s="72"/>
      <c r="F2" s="72"/>
      <c r="G2" s="72"/>
      <c r="H2" s="72"/>
      <c r="I2" s="72"/>
      <c r="J2" s="71"/>
      <c r="K2" s="71"/>
      <c r="L2" s="71"/>
      <c r="M2" s="71"/>
    </row>
    <row r="3" spans="1:13" ht="46.5" customHeight="1" thickBot="1" thickTop="1">
      <c r="A3" s="73" t="s">
        <v>0</v>
      </c>
      <c r="B3" s="74" t="s">
        <v>23</v>
      </c>
      <c r="C3" s="75" t="s">
        <v>24</v>
      </c>
      <c r="D3" s="76" t="s">
        <v>1</v>
      </c>
      <c r="E3" s="76" t="s">
        <v>2</v>
      </c>
      <c r="F3" s="77" t="s">
        <v>34</v>
      </c>
      <c r="G3" s="74" t="s">
        <v>33</v>
      </c>
      <c r="H3" s="78" t="s">
        <v>35</v>
      </c>
      <c r="I3" s="76" t="s">
        <v>94</v>
      </c>
      <c r="J3" s="79" t="s">
        <v>5</v>
      </c>
      <c r="K3" s="79" t="s">
        <v>6</v>
      </c>
      <c r="L3" s="79" t="s">
        <v>7</v>
      </c>
      <c r="M3" s="80" t="s">
        <v>8</v>
      </c>
    </row>
    <row r="4" spans="1:13" ht="46.5" customHeight="1" thickBot="1" thickTop="1">
      <c r="A4" s="81" t="s">
        <v>65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45.75" thickTop="1">
      <c r="A5" s="36">
        <v>1</v>
      </c>
      <c r="B5" s="58" t="s">
        <v>20</v>
      </c>
      <c r="C5" s="59" t="s">
        <v>21</v>
      </c>
      <c r="D5" s="63" t="s">
        <v>3</v>
      </c>
      <c r="E5" s="40"/>
      <c r="F5" s="41"/>
      <c r="G5" s="42"/>
      <c r="H5" s="43">
        <f>20*I5</f>
        <v>1600</v>
      </c>
      <c r="I5" s="44">
        <v>80</v>
      </c>
      <c r="J5" s="45"/>
      <c r="K5" s="45"/>
      <c r="L5" s="45"/>
      <c r="M5" s="45"/>
    </row>
    <row r="6" spans="1:13" ht="45">
      <c r="A6" s="46">
        <v>2</v>
      </c>
      <c r="B6" s="8" t="s">
        <v>31</v>
      </c>
      <c r="C6" s="13" t="s">
        <v>88</v>
      </c>
      <c r="D6" s="11" t="s">
        <v>3</v>
      </c>
      <c r="E6" s="9"/>
      <c r="F6" s="22"/>
      <c r="G6" s="27"/>
      <c r="H6" s="25">
        <f>100*I6</f>
        <v>900</v>
      </c>
      <c r="I6" s="7">
        <v>9</v>
      </c>
      <c r="J6" s="12"/>
      <c r="K6" s="12"/>
      <c r="L6" s="12"/>
      <c r="M6" s="12"/>
    </row>
    <row r="7" spans="1:13" ht="45">
      <c r="A7" s="46">
        <v>3</v>
      </c>
      <c r="B7" s="8" t="s">
        <v>43</v>
      </c>
      <c r="C7" s="10" t="s">
        <v>21</v>
      </c>
      <c r="D7" s="11" t="s">
        <v>3</v>
      </c>
      <c r="E7" s="9"/>
      <c r="F7" s="22"/>
      <c r="G7" s="27"/>
      <c r="H7" s="25">
        <f>300*I7</f>
        <v>15000</v>
      </c>
      <c r="I7" s="7">
        <v>50</v>
      </c>
      <c r="J7" s="12"/>
      <c r="K7" s="12"/>
      <c r="L7" s="12"/>
      <c r="M7" s="12"/>
    </row>
    <row r="8" spans="1:13" ht="45">
      <c r="A8" s="46">
        <v>4</v>
      </c>
      <c r="B8" s="8" t="s">
        <v>87</v>
      </c>
      <c r="C8" s="13" t="s">
        <v>89</v>
      </c>
      <c r="D8" s="11" t="s">
        <v>4</v>
      </c>
      <c r="E8" s="9"/>
      <c r="F8" s="22"/>
      <c r="G8" s="27"/>
      <c r="H8" s="25">
        <f>7*I8</f>
        <v>420</v>
      </c>
      <c r="I8" s="7">
        <v>60</v>
      </c>
      <c r="J8" s="12"/>
      <c r="K8" s="12"/>
      <c r="L8" s="12"/>
      <c r="M8" s="12"/>
    </row>
    <row r="9" spans="1:13" ht="30">
      <c r="A9" s="46">
        <v>5</v>
      </c>
      <c r="B9" s="8" t="s">
        <v>51</v>
      </c>
      <c r="C9" s="13" t="s">
        <v>22</v>
      </c>
      <c r="D9" s="11" t="s">
        <v>4</v>
      </c>
      <c r="E9" s="9"/>
      <c r="F9" s="22"/>
      <c r="G9" s="27"/>
      <c r="H9" s="25">
        <f>1*I9</f>
        <v>30</v>
      </c>
      <c r="I9" s="7">
        <v>30</v>
      </c>
      <c r="J9" s="12"/>
      <c r="K9" s="12"/>
      <c r="L9" s="12"/>
      <c r="M9" s="12"/>
    </row>
    <row r="10" spans="1:13" ht="105">
      <c r="A10" s="46">
        <v>6</v>
      </c>
      <c r="B10" s="6" t="s">
        <v>44</v>
      </c>
      <c r="C10" s="13" t="s">
        <v>61</v>
      </c>
      <c r="D10" s="11" t="s">
        <v>3</v>
      </c>
      <c r="E10" s="9"/>
      <c r="F10" s="22"/>
      <c r="G10" s="27"/>
      <c r="H10" s="25">
        <f>100*I10</f>
        <v>300</v>
      </c>
      <c r="I10" s="7">
        <v>3</v>
      </c>
      <c r="J10" s="12"/>
      <c r="K10" s="12"/>
      <c r="L10" s="12"/>
      <c r="M10" s="12"/>
    </row>
    <row r="11" spans="1:13" ht="30">
      <c r="A11" s="46">
        <v>7</v>
      </c>
      <c r="B11" s="6" t="s">
        <v>45</v>
      </c>
      <c r="C11" s="13" t="s">
        <v>22</v>
      </c>
      <c r="D11" s="11" t="s">
        <v>4</v>
      </c>
      <c r="E11" s="9"/>
      <c r="F11" s="22"/>
      <c r="G11" s="27"/>
      <c r="H11" s="25">
        <f>1*I11</f>
        <v>30</v>
      </c>
      <c r="I11" s="7">
        <v>30</v>
      </c>
      <c r="J11" s="12"/>
      <c r="K11" s="12"/>
      <c r="L11" s="12"/>
      <c r="M11" s="12"/>
    </row>
    <row r="12" spans="1:13" ht="45">
      <c r="A12" s="46">
        <v>8</v>
      </c>
      <c r="B12" s="6" t="s">
        <v>32</v>
      </c>
      <c r="C12" s="14" t="s">
        <v>22</v>
      </c>
      <c r="D12" s="11" t="s">
        <v>3</v>
      </c>
      <c r="E12" s="9"/>
      <c r="F12" s="22"/>
      <c r="G12" s="27"/>
      <c r="H12" s="25">
        <f>100*I12</f>
        <v>1000</v>
      </c>
      <c r="I12" s="7">
        <v>10</v>
      </c>
      <c r="J12" s="12"/>
      <c r="K12" s="12"/>
      <c r="L12" s="12"/>
      <c r="M12" s="12"/>
    </row>
    <row r="13" spans="1:13" ht="76.5">
      <c r="A13" s="90">
        <v>9</v>
      </c>
      <c r="B13" s="84" t="s">
        <v>85</v>
      </c>
      <c r="C13" s="14"/>
      <c r="D13" s="11" t="s">
        <v>36</v>
      </c>
      <c r="E13" s="9"/>
      <c r="F13" s="22"/>
      <c r="G13" s="27"/>
      <c r="H13" s="25"/>
      <c r="I13" s="7">
        <v>3</v>
      </c>
      <c r="J13" s="12"/>
      <c r="K13" s="12"/>
      <c r="L13" s="12"/>
      <c r="M13" s="12"/>
    </row>
    <row r="14" spans="1:13" ht="45.75">
      <c r="A14" s="91"/>
      <c r="B14" s="85"/>
      <c r="C14" s="14"/>
      <c r="D14" s="11" t="s">
        <v>37</v>
      </c>
      <c r="E14" s="9"/>
      <c r="F14" s="22"/>
      <c r="G14" s="27"/>
      <c r="H14" s="25"/>
      <c r="I14" s="7">
        <v>1</v>
      </c>
      <c r="J14" s="12"/>
      <c r="K14" s="12"/>
      <c r="L14" s="12"/>
      <c r="M14" s="12"/>
    </row>
    <row r="15" spans="1:13" ht="84" customHeight="1" thickBot="1">
      <c r="A15" s="92"/>
      <c r="B15" s="86"/>
      <c r="C15" s="70"/>
      <c r="D15" s="50" t="s">
        <v>38</v>
      </c>
      <c r="E15" s="51"/>
      <c r="F15" s="52"/>
      <c r="G15" s="53"/>
      <c r="H15" s="54"/>
      <c r="I15" s="55">
        <v>2</v>
      </c>
      <c r="J15" s="57"/>
      <c r="K15" s="57"/>
      <c r="L15" s="57"/>
      <c r="M15" s="57"/>
    </row>
    <row r="16" spans="1:13" ht="44.25" customHeight="1" thickBot="1" thickTop="1">
      <c r="A16" s="87" t="s">
        <v>66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s="2" customFormat="1" ht="105.75" thickTop="1">
      <c r="A17" s="36">
        <v>1</v>
      </c>
      <c r="B17" s="58" t="s">
        <v>25</v>
      </c>
      <c r="C17" s="59" t="s">
        <v>26</v>
      </c>
      <c r="D17" s="63" t="s">
        <v>9</v>
      </c>
      <c r="E17" s="40"/>
      <c r="F17" s="41"/>
      <c r="G17" s="42"/>
      <c r="H17" s="43">
        <f>1*I17</f>
        <v>110</v>
      </c>
      <c r="I17" s="44">
        <v>110</v>
      </c>
      <c r="J17" s="45"/>
      <c r="K17" s="45"/>
      <c r="L17" s="45"/>
      <c r="M17" s="45"/>
    </row>
    <row r="18" spans="1:13" ht="135">
      <c r="A18" s="46">
        <v>2</v>
      </c>
      <c r="B18" s="8" t="s">
        <v>27</v>
      </c>
      <c r="C18" s="13" t="s">
        <v>28</v>
      </c>
      <c r="D18" s="11" t="s">
        <v>10</v>
      </c>
      <c r="E18" s="9"/>
      <c r="F18" s="22"/>
      <c r="G18" s="27"/>
      <c r="H18" s="25">
        <f>800*I18</f>
        <v>67200</v>
      </c>
      <c r="I18" s="7">
        <f>28*3</f>
        <v>84</v>
      </c>
      <c r="J18" s="12"/>
      <c r="K18" s="12"/>
      <c r="L18" s="12"/>
      <c r="M18" s="12"/>
    </row>
    <row r="19" spans="1:13" ht="105">
      <c r="A19" s="46">
        <v>3</v>
      </c>
      <c r="B19" s="8" t="s">
        <v>64</v>
      </c>
      <c r="C19" s="15" t="s">
        <v>26</v>
      </c>
      <c r="D19" s="11" t="s">
        <v>9</v>
      </c>
      <c r="E19" s="9"/>
      <c r="F19" s="22"/>
      <c r="G19" s="27"/>
      <c r="H19" s="25">
        <f>400*I19</f>
        <v>32000</v>
      </c>
      <c r="I19" s="7">
        <v>80</v>
      </c>
      <c r="J19" s="12"/>
      <c r="K19" s="12"/>
      <c r="L19" s="12"/>
      <c r="M19" s="12"/>
    </row>
    <row r="20" spans="1:13" ht="105">
      <c r="A20" s="46">
        <v>4</v>
      </c>
      <c r="B20" s="8" t="s">
        <v>46</v>
      </c>
      <c r="C20" s="13" t="s">
        <v>26</v>
      </c>
      <c r="D20" s="11" t="s">
        <v>9</v>
      </c>
      <c r="E20" s="9"/>
      <c r="F20" s="22"/>
      <c r="G20" s="27"/>
      <c r="H20" s="25">
        <f>150*I20</f>
        <v>12000</v>
      </c>
      <c r="I20" s="7">
        <v>80</v>
      </c>
      <c r="J20" s="12"/>
      <c r="K20" s="12"/>
      <c r="L20" s="12"/>
      <c r="M20" s="12"/>
    </row>
    <row r="21" spans="1:13" ht="150">
      <c r="A21" s="46">
        <v>5</v>
      </c>
      <c r="B21" s="8" t="s">
        <v>56</v>
      </c>
      <c r="C21" s="10" t="s">
        <v>60</v>
      </c>
      <c r="D21" s="11" t="s">
        <v>3</v>
      </c>
      <c r="E21" s="9"/>
      <c r="F21" s="22"/>
      <c r="G21" s="27"/>
      <c r="H21" s="25">
        <f>400*I21</f>
        <v>78000</v>
      </c>
      <c r="I21" s="7">
        <f>65*3</f>
        <v>195</v>
      </c>
      <c r="J21" s="12"/>
      <c r="K21" s="12"/>
      <c r="L21" s="12"/>
      <c r="M21" s="12"/>
    </row>
    <row r="22" spans="1:13" ht="60">
      <c r="A22" s="46">
        <v>6</v>
      </c>
      <c r="B22" s="8" t="s">
        <v>29</v>
      </c>
      <c r="C22" s="13" t="s">
        <v>42</v>
      </c>
      <c r="D22" s="11" t="s">
        <v>9</v>
      </c>
      <c r="E22" s="9"/>
      <c r="F22" s="22"/>
      <c r="G22" s="27"/>
      <c r="H22" s="25">
        <f>50*I22</f>
        <v>750</v>
      </c>
      <c r="I22" s="7">
        <v>15</v>
      </c>
      <c r="J22" s="12"/>
      <c r="K22" s="12"/>
      <c r="L22" s="12"/>
      <c r="M22" s="12"/>
    </row>
    <row r="23" spans="1:13" ht="60">
      <c r="A23" s="46">
        <v>7</v>
      </c>
      <c r="B23" s="8" t="s">
        <v>30</v>
      </c>
      <c r="C23" s="13" t="s">
        <v>42</v>
      </c>
      <c r="D23" s="11" t="s">
        <v>9</v>
      </c>
      <c r="E23" s="9"/>
      <c r="F23" s="22"/>
      <c r="G23" s="27"/>
      <c r="H23" s="25">
        <f>25*I23</f>
        <v>750</v>
      </c>
      <c r="I23" s="7">
        <v>30</v>
      </c>
      <c r="J23" s="12"/>
      <c r="K23" s="12"/>
      <c r="L23" s="12"/>
      <c r="M23" s="12"/>
    </row>
    <row r="24" spans="1:13" ht="90">
      <c r="A24" s="46">
        <v>8</v>
      </c>
      <c r="B24" s="8" t="s">
        <v>47</v>
      </c>
      <c r="C24" s="10" t="s">
        <v>62</v>
      </c>
      <c r="D24" s="11" t="s">
        <v>3</v>
      </c>
      <c r="E24" s="9"/>
      <c r="F24" s="22"/>
      <c r="G24" s="27"/>
      <c r="H24" s="25">
        <f>200*I24</f>
        <v>2000</v>
      </c>
      <c r="I24" s="7">
        <v>10</v>
      </c>
      <c r="J24" s="12"/>
      <c r="K24" s="12"/>
      <c r="L24" s="12"/>
      <c r="M24" s="12"/>
    </row>
    <row r="25" spans="1:13" ht="135">
      <c r="A25" s="46">
        <v>9</v>
      </c>
      <c r="B25" s="8" t="s">
        <v>48</v>
      </c>
      <c r="C25" s="10" t="s">
        <v>58</v>
      </c>
      <c r="D25" s="11" t="s">
        <v>3</v>
      </c>
      <c r="E25" s="9"/>
      <c r="F25" s="22"/>
      <c r="G25" s="27"/>
      <c r="H25" s="25">
        <f>200*I25</f>
        <v>3600</v>
      </c>
      <c r="I25" s="7">
        <v>18</v>
      </c>
      <c r="J25" s="12"/>
      <c r="K25" s="12"/>
      <c r="L25" s="12"/>
      <c r="M25" s="12"/>
    </row>
    <row r="26" spans="1:13" ht="165">
      <c r="A26" s="46">
        <v>10</v>
      </c>
      <c r="B26" s="8" t="s">
        <v>93</v>
      </c>
      <c r="C26" s="10" t="s">
        <v>59</v>
      </c>
      <c r="D26" s="11" t="s">
        <v>3</v>
      </c>
      <c r="E26" s="9"/>
      <c r="F26" s="22"/>
      <c r="G26" s="27"/>
      <c r="H26" s="25">
        <f>800*I26</f>
        <v>14400</v>
      </c>
      <c r="I26" s="7">
        <v>18</v>
      </c>
      <c r="J26" s="12"/>
      <c r="K26" s="12"/>
      <c r="L26" s="12"/>
      <c r="M26" s="12"/>
    </row>
    <row r="27" spans="1:13" ht="105">
      <c r="A27" s="46">
        <v>11</v>
      </c>
      <c r="B27" s="8" t="s">
        <v>49</v>
      </c>
      <c r="C27" s="10" t="s">
        <v>58</v>
      </c>
      <c r="D27" s="11" t="s">
        <v>3</v>
      </c>
      <c r="E27" s="9"/>
      <c r="F27" s="22"/>
      <c r="G27" s="27"/>
      <c r="H27" s="25">
        <f>400*I27</f>
        <v>4000</v>
      </c>
      <c r="I27" s="7">
        <v>10</v>
      </c>
      <c r="J27" s="12"/>
      <c r="K27" s="12"/>
      <c r="L27" s="12"/>
      <c r="M27" s="12"/>
    </row>
    <row r="28" spans="1:13" ht="60">
      <c r="A28" s="46">
        <v>12</v>
      </c>
      <c r="B28" s="8" t="s">
        <v>50</v>
      </c>
      <c r="C28" s="14" t="s">
        <v>53</v>
      </c>
      <c r="D28" s="11" t="s">
        <v>3</v>
      </c>
      <c r="E28" s="9"/>
      <c r="F28" s="22"/>
      <c r="G28" s="27"/>
      <c r="H28" s="25">
        <f>100*I28</f>
        <v>200</v>
      </c>
      <c r="I28" s="7">
        <v>2</v>
      </c>
      <c r="J28" s="12"/>
      <c r="K28" s="12"/>
      <c r="L28" s="12"/>
      <c r="M28" s="12"/>
    </row>
    <row r="29" spans="1:13" ht="45">
      <c r="A29" s="46">
        <v>13</v>
      </c>
      <c r="B29" s="8" t="s">
        <v>91</v>
      </c>
      <c r="C29" s="13"/>
      <c r="D29" s="11" t="s">
        <v>4</v>
      </c>
      <c r="E29" s="9"/>
      <c r="F29" s="23"/>
      <c r="G29" s="28"/>
      <c r="H29" s="25">
        <f>500*I29</f>
        <v>45000</v>
      </c>
      <c r="I29" s="7">
        <v>90</v>
      </c>
      <c r="J29" s="12"/>
      <c r="K29" s="12"/>
      <c r="L29" s="12"/>
      <c r="M29" s="12"/>
    </row>
    <row r="30" spans="1:13" ht="63.75" customHeight="1">
      <c r="A30" s="46">
        <v>14</v>
      </c>
      <c r="B30" s="8" t="s">
        <v>92</v>
      </c>
      <c r="C30" s="16"/>
      <c r="D30" s="11" t="s">
        <v>4</v>
      </c>
      <c r="E30" s="9"/>
      <c r="F30" s="23"/>
      <c r="G30" s="30"/>
      <c r="H30" s="26">
        <f>1*I30</f>
        <v>3</v>
      </c>
      <c r="I30" s="17">
        <v>3</v>
      </c>
      <c r="J30" s="18"/>
      <c r="K30" s="12"/>
      <c r="L30" s="12"/>
      <c r="M30" s="12"/>
    </row>
    <row r="31" spans="1:13" ht="45">
      <c r="A31" s="46">
        <v>15</v>
      </c>
      <c r="B31" s="19" t="s">
        <v>54</v>
      </c>
      <c r="C31" s="21"/>
      <c r="D31" s="11" t="s">
        <v>3</v>
      </c>
      <c r="E31" s="9"/>
      <c r="F31" s="23"/>
      <c r="G31" s="28"/>
      <c r="H31" s="26"/>
      <c r="I31" s="17">
        <v>200</v>
      </c>
      <c r="J31" s="18"/>
      <c r="K31" s="12"/>
      <c r="L31" s="12"/>
      <c r="M31" s="12"/>
    </row>
    <row r="32" spans="1:13" ht="45">
      <c r="A32" s="46">
        <v>16</v>
      </c>
      <c r="B32" s="19" t="s">
        <v>55</v>
      </c>
      <c r="C32" s="21"/>
      <c r="D32" s="11" t="s">
        <v>3</v>
      </c>
      <c r="E32" s="9"/>
      <c r="F32" s="23"/>
      <c r="G32" s="30"/>
      <c r="H32" s="26"/>
      <c r="I32" s="17">
        <v>200</v>
      </c>
      <c r="J32" s="18"/>
      <c r="K32" s="12"/>
      <c r="L32" s="12"/>
      <c r="M32" s="12"/>
    </row>
    <row r="33" spans="1:13" ht="136.5" customHeight="1">
      <c r="A33" s="46">
        <v>17</v>
      </c>
      <c r="B33" s="8" t="s">
        <v>57</v>
      </c>
      <c r="C33" s="10" t="s">
        <v>63</v>
      </c>
      <c r="D33" s="11" t="s">
        <v>3</v>
      </c>
      <c r="E33" s="9"/>
      <c r="F33" s="22"/>
      <c r="G33" s="29"/>
      <c r="H33" s="26"/>
      <c r="I33" s="17">
        <v>10</v>
      </c>
      <c r="J33" s="18"/>
      <c r="K33" s="12"/>
      <c r="L33" s="12"/>
      <c r="M33" s="12"/>
    </row>
    <row r="34" spans="1:13" ht="46.5" thickBot="1">
      <c r="A34" s="47">
        <v>18</v>
      </c>
      <c r="B34" s="48" t="s">
        <v>84</v>
      </c>
      <c r="C34" s="64"/>
      <c r="D34" s="50" t="s">
        <v>39</v>
      </c>
      <c r="E34" s="51"/>
      <c r="F34" s="65"/>
      <c r="G34" s="66"/>
      <c r="H34" s="67"/>
      <c r="I34" s="68">
        <v>3</v>
      </c>
      <c r="J34" s="69"/>
      <c r="K34" s="57"/>
      <c r="L34" s="57"/>
      <c r="M34" s="57"/>
    </row>
    <row r="35" spans="1:13" ht="33.75" customHeight="1" thickBot="1" thickTop="1">
      <c r="A35" s="87" t="s">
        <v>67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60.75" thickTop="1">
      <c r="A36" s="36">
        <v>1</v>
      </c>
      <c r="B36" s="58" t="s">
        <v>11</v>
      </c>
      <c r="C36" s="59" t="s">
        <v>12</v>
      </c>
      <c r="D36" s="60" t="s">
        <v>52</v>
      </c>
      <c r="E36" s="40"/>
      <c r="F36" s="41"/>
      <c r="G36" s="42"/>
      <c r="H36" s="43">
        <f>10*96*I36</f>
        <v>144000</v>
      </c>
      <c r="I36" s="44">
        <v>150</v>
      </c>
      <c r="J36" s="45"/>
      <c r="K36" s="45"/>
      <c r="L36" s="45"/>
      <c r="M36" s="45"/>
    </row>
    <row r="37" spans="1:13" ht="60">
      <c r="A37" s="46">
        <v>2</v>
      </c>
      <c r="B37" s="8" t="s">
        <v>13</v>
      </c>
      <c r="C37" s="10" t="s">
        <v>12</v>
      </c>
      <c r="D37" s="20" t="s">
        <v>52</v>
      </c>
      <c r="E37" s="9"/>
      <c r="F37" s="22"/>
      <c r="G37" s="27"/>
      <c r="H37" s="25">
        <f>10*96*I37</f>
        <v>105600</v>
      </c>
      <c r="I37" s="7">
        <v>110</v>
      </c>
      <c r="J37" s="12"/>
      <c r="K37" s="12"/>
      <c r="L37" s="12"/>
      <c r="M37" s="12"/>
    </row>
    <row r="38" spans="1:13" ht="60">
      <c r="A38" s="46">
        <v>3</v>
      </c>
      <c r="B38" s="8" t="s">
        <v>14</v>
      </c>
      <c r="C38" s="13" t="s">
        <v>12</v>
      </c>
      <c r="D38" s="20" t="s">
        <v>52</v>
      </c>
      <c r="E38" s="9"/>
      <c r="F38" s="22"/>
      <c r="G38" s="27"/>
      <c r="H38" s="25">
        <f>24*I38</f>
        <v>1680</v>
      </c>
      <c r="I38" s="7">
        <v>70</v>
      </c>
      <c r="J38" s="12"/>
      <c r="K38" s="12"/>
      <c r="L38" s="12"/>
      <c r="M38" s="12"/>
    </row>
    <row r="39" spans="1:13" ht="60">
      <c r="A39" s="46">
        <v>4</v>
      </c>
      <c r="B39" s="8" t="s">
        <v>15</v>
      </c>
      <c r="C39" s="13" t="s">
        <v>12</v>
      </c>
      <c r="D39" s="20" t="s">
        <v>52</v>
      </c>
      <c r="E39" s="9"/>
      <c r="F39" s="22"/>
      <c r="G39" s="27"/>
      <c r="H39" s="25">
        <f>48*I39</f>
        <v>432</v>
      </c>
      <c r="I39" s="7">
        <v>9</v>
      </c>
      <c r="J39" s="12"/>
      <c r="K39" s="12"/>
      <c r="L39" s="12"/>
      <c r="M39" s="12"/>
    </row>
    <row r="40" spans="1:13" ht="60">
      <c r="A40" s="46">
        <v>5</v>
      </c>
      <c r="B40" s="8" t="s">
        <v>16</v>
      </c>
      <c r="C40" s="10" t="s">
        <v>12</v>
      </c>
      <c r="D40" s="20" t="s">
        <v>52</v>
      </c>
      <c r="E40" s="9"/>
      <c r="F40" s="22"/>
      <c r="G40" s="27"/>
      <c r="H40" s="25">
        <f>48*I40</f>
        <v>576</v>
      </c>
      <c r="I40" s="7">
        <v>12</v>
      </c>
      <c r="J40" s="12"/>
      <c r="K40" s="12"/>
      <c r="L40" s="12"/>
      <c r="M40" s="12"/>
    </row>
    <row r="41" spans="1:13" ht="60">
      <c r="A41" s="46">
        <v>6</v>
      </c>
      <c r="B41" s="8" t="s">
        <v>17</v>
      </c>
      <c r="C41" s="10" t="s">
        <v>12</v>
      </c>
      <c r="D41" s="20" t="s">
        <v>52</v>
      </c>
      <c r="E41" s="9"/>
      <c r="F41" s="22"/>
      <c r="G41" s="27"/>
      <c r="H41" s="25">
        <f>100*I41</f>
        <v>600</v>
      </c>
      <c r="I41" s="7">
        <v>6</v>
      </c>
      <c r="J41" s="12"/>
      <c r="K41" s="12"/>
      <c r="L41" s="12"/>
      <c r="M41" s="12"/>
    </row>
    <row r="42" spans="1:13" ht="60">
      <c r="A42" s="46">
        <v>7</v>
      </c>
      <c r="B42" s="8" t="s">
        <v>18</v>
      </c>
      <c r="C42" s="13" t="s">
        <v>19</v>
      </c>
      <c r="D42" s="20" t="s">
        <v>10</v>
      </c>
      <c r="E42" s="9"/>
      <c r="F42" s="24"/>
      <c r="G42" s="27"/>
      <c r="H42" s="25">
        <f>5*10*I42</f>
        <v>600</v>
      </c>
      <c r="I42" s="7">
        <v>12</v>
      </c>
      <c r="J42" s="12"/>
      <c r="K42" s="12"/>
      <c r="L42" s="12"/>
      <c r="M42" s="12"/>
    </row>
    <row r="43" spans="1:13" ht="60">
      <c r="A43" s="46">
        <v>8</v>
      </c>
      <c r="B43" s="19" t="s">
        <v>41</v>
      </c>
      <c r="C43" s="10" t="s">
        <v>69</v>
      </c>
      <c r="D43" s="20" t="s">
        <v>40</v>
      </c>
      <c r="E43" s="9"/>
      <c r="F43" s="31"/>
      <c r="G43" s="27"/>
      <c r="H43" s="25">
        <f>960*I43</f>
        <v>11520</v>
      </c>
      <c r="I43" s="7">
        <v>12</v>
      </c>
      <c r="J43" s="12"/>
      <c r="K43" s="12"/>
      <c r="L43" s="12"/>
      <c r="M43" s="12"/>
    </row>
    <row r="44" spans="1:13" ht="60">
      <c r="A44" s="46">
        <v>9</v>
      </c>
      <c r="B44" s="19" t="s">
        <v>70</v>
      </c>
      <c r="C44" s="10" t="s">
        <v>69</v>
      </c>
      <c r="D44" s="20" t="s">
        <v>40</v>
      </c>
      <c r="E44" s="9"/>
      <c r="F44" s="31"/>
      <c r="G44" s="27"/>
      <c r="H44" s="25">
        <f>96*5*I44</f>
        <v>9600</v>
      </c>
      <c r="I44" s="7">
        <v>20</v>
      </c>
      <c r="J44" s="12"/>
      <c r="K44" s="12"/>
      <c r="L44" s="12"/>
      <c r="M44" s="12"/>
    </row>
    <row r="45" spans="1:13" ht="77.25" thickBot="1">
      <c r="A45" s="47">
        <v>10</v>
      </c>
      <c r="B45" s="48" t="s">
        <v>86</v>
      </c>
      <c r="C45" s="49"/>
      <c r="D45" s="61" t="s">
        <v>68</v>
      </c>
      <c r="E45" s="51"/>
      <c r="F45" s="62"/>
      <c r="G45" s="53"/>
      <c r="H45" s="54"/>
      <c r="I45" s="55">
        <v>3</v>
      </c>
      <c r="J45" s="57"/>
      <c r="K45" s="57"/>
      <c r="L45" s="57"/>
      <c r="M45" s="57"/>
    </row>
    <row r="46" spans="1:13" ht="39" customHeight="1" thickBot="1" thickTop="1">
      <c r="A46" s="87" t="s">
        <v>83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1:13" ht="39" customHeight="1" thickTop="1">
      <c r="A47" s="36">
        <v>1</v>
      </c>
      <c r="B47" s="37" t="s">
        <v>71</v>
      </c>
      <c r="C47" s="38" t="s">
        <v>72</v>
      </c>
      <c r="D47" s="39" t="s">
        <v>73</v>
      </c>
      <c r="E47" s="40"/>
      <c r="F47" s="41"/>
      <c r="G47" s="42"/>
      <c r="H47" s="43">
        <v>1500</v>
      </c>
      <c r="I47" s="44">
        <v>6</v>
      </c>
      <c r="J47" s="45"/>
      <c r="K47" s="45"/>
      <c r="L47" s="45"/>
      <c r="M47" s="45"/>
    </row>
    <row r="48" spans="1:13" ht="39" customHeight="1">
      <c r="A48" s="46">
        <v>2</v>
      </c>
      <c r="B48" s="6" t="s">
        <v>90</v>
      </c>
      <c r="C48" s="14"/>
      <c r="D48" s="32" t="s">
        <v>73</v>
      </c>
      <c r="E48" s="9"/>
      <c r="F48" s="22"/>
      <c r="G48" s="27"/>
      <c r="H48" s="25">
        <f>10*I48</f>
        <v>900</v>
      </c>
      <c r="I48" s="7">
        <v>90</v>
      </c>
      <c r="J48" s="12"/>
      <c r="K48" s="12"/>
      <c r="L48" s="12"/>
      <c r="M48" s="12"/>
    </row>
    <row r="49" spans="1:13" ht="90">
      <c r="A49" s="46">
        <v>3</v>
      </c>
      <c r="B49" s="8" t="s">
        <v>74</v>
      </c>
      <c r="C49" s="13" t="s">
        <v>75</v>
      </c>
      <c r="D49" s="11" t="s">
        <v>3</v>
      </c>
      <c r="E49" s="9"/>
      <c r="F49" s="22"/>
      <c r="G49" s="27"/>
      <c r="H49" s="25">
        <f>100*I49</f>
        <v>1800</v>
      </c>
      <c r="I49" s="7">
        <v>18</v>
      </c>
      <c r="J49" s="12"/>
      <c r="K49" s="12"/>
      <c r="L49" s="12"/>
      <c r="M49" s="12"/>
    </row>
    <row r="50" spans="1:13" ht="60">
      <c r="A50" s="46">
        <v>4</v>
      </c>
      <c r="B50" s="8" t="s">
        <v>76</v>
      </c>
      <c r="C50" s="13" t="s">
        <v>77</v>
      </c>
      <c r="D50" s="11" t="s">
        <v>78</v>
      </c>
      <c r="E50" s="9"/>
      <c r="F50" s="22"/>
      <c r="G50" s="27"/>
      <c r="H50" s="25">
        <f>I50*960</f>
        <v>158400</v>
      </c>
      <c r="I50" s="7">
        <v>165</v>
      </c>
      <c r="J50" s="12"/>
      <c r="K50" s="12"/>
      <c r="L50" s="12"/>
      <c r="M50" s="12"/>
    </row>
    <row r="51" spans="1:13" ht="60">
      <c r="A51" s="46">
        <v>5</v>
      </c>
      <c r="B51" s="33" t="s">
        <v>79</v>
      </c>
      <c r="C51" s="13" t="s">
        <v>77</v>
      </c>
      <c r="D51" s="11" t="s">
        <v>78</v>
      </c>
      <c r="E51" s="9"/>
      <c r="F51" s="22"/>
      <c r="G51" s="34"/>
      <c r="H51" s="25">
        <f>I51*3840</f>
        <v>115200</v>
      </c>
      <c r="I51" s="7">
        <v>30</v>
      </c>
      <c r="J51" s="12"/>
      <c r="K51" s="12"/>
      <c r="L51" s="12"/>
      <c r="M51" s="12"/>
    </row>
    <row r="52" spans="1:13" ht="60">
      <c r="A52" s="46">
        <v>6</v>
      </c>
      <c r="B52" s="8" t="s">
        <v>80</v>
      </c>
      <c r="C52" s="13" t="s">
        <v>77</v>
      </c>
      <c r="D52" s="11" t="s">
        <v>78</v>
      </c>
      <c r="E52" s="9"/>
      <c r="F52" s="22"/>
      <c r="G52" s="27"/>
      <c r="H52" s="25">
        <v>38400</v>
      </c>
      <c r="I52" s="7">
        <v>40</v>
      </c>
      <c r="J52" s="35"/>
      <c r="K52" s="12"/>
      <c r="L52" s="12"/>
      <c r="M52" s="12"/>
    </row>
    <row r="53" spans="1:13" ht="60">
      <c r="A53" s="46">
        <v>7</v>
      </c>
      <c r="B53" s="8" t="s">
        <v>81</v>
      </c>
      <c r="C53" s="13" t="s">
        <v>77</v>
      </c>
      <c r="D53" s="11" t="s">
        <v>78</v>
      </c>
      <c r="E53" s="9"/>
      <c r="F53" s="22"/>
      <c r="G53" s="27"/>
      <c r="H53" s="25">
        <v>38400</v>
      </c>
      <c r="I53" s="7">
        <v>40</v>
      </c>
      <c r="J53" s="35"/>
      <c r="K53" s="12"/>
      <c r="L53" s="12"/>
      <c r="M53" s="12"/>
    </row>
    <row r="54" spans="1:13" ht="60">
      <c r="A54" s="46">
        <v>8</v>
      </c>
      <c r="B54" s="8" t="s">
        <v>82</v>
      </c>
      <c r="C54" s="13" t="s">
        <v>77</v>
      </c>
      <c r="D54" s="11" t="s">
        <v>78</v>
      </c>
      <c r="E54" s="9"/>
      <c r="F54" s="22"/>
      <c r="G54" s="27"/>
      <c r="H54" s="25">
        <v>38400</v>
      </c>
      <c r="I54" s="7">
        <v>40</v>
      </c>
      <c r="J54" s="35"/>
      <c r="K54" s="12"/>
      <c r="L54" s="12"/>
      <c r="M54" s="12"/>
    </row>
    <row r="55" spans="1:13" ht="60">
      <c r="A55" s="46">
        <v>9</v>
      </c>
      <c r="B55" s="8" t="s">
        <v>95</v>
      </c>
      <c r="C55" s="13" t="s">
        <v>77</v>
      </c>
      <c r="D55" s="11" t="s">
        <v>78</v>
      </c>
      <c r="E55" s="9"/>
      <c r="F55" s="22"/>
      <c r="G55" s="27"/>
      <c r="H55" s="25">
        <v>5000</v>
      </c>
      <c r="I55" s="7">
        <v>10</v>
      </c>
      <c r="J55" s="35"/>
      <c r="K55" s="12"/>
      <c r="L55" s="12"/>
      <c r="M55" s="12"/>
    </row>
    <row r="56" spans="1:13" ht="60.75" thickBot="1">
      <c r="A56" s="47">
        <v>10</v>
      </c>
      <c r="B56" s="48" t="s">
        <v>96</v>
      </c>
      <c r="C56" s="49" t="s">
        <v>77</v>
      </c>
      <c r="D56" s="50" t="s">
        <v>78</v>
      </c>
      <c r="E56" s="51"/>
      <c r="F56" s="52"/>
      <c r="G56" s="53"/>
      <c r="H56" s="54">
        <v>1000</v>
      </c>
      <c r="I56" s="55">
        <v>10</v>
      </c>
      <c r="J56" s="56"/>
      <c r="K56" s="57"/>
      <c r="L56" s="57"/>
      <c r="M56" s="57"/>
    </row>
    <row r="57" ht="13.5" thickTop="1"/>
    <row r="59" spans="1:5" ht="12.75">
      <c r="A59" s="5"/>
      <c r="B59" s="5"/>
      <c r="C59" s="5"/>
      <c r="D59" s="5"/>
      <c r="E59" s="5"/>
    </row>
    <row r="60" spans="1:3" ht="15">
      <c r="A60" s="3"/>
      <c r="B60" s="3"/>
      <c r="C60" s="3"/>
    </row>
    <row r="63" spans="1:5" ht="12.75">
      <c r="A63" s="5"/>
      <c r="B63" s="5"/>
      <c r="C63" s="5"/>
      <c r="D63" s="5"/>
      <c r="E63" s="5"/>
    </row>
    <row r="64" spans="1:3" ht="15">
      <c r="A64" s="3"/>
      <c r="B64" s="3"/>
      <c r="C64" s="3"/>
    </row>
  </sheetData>
  <sheetProtection/>
  <mergeCells count="6">
    <mergeCell ref="A4:M4"/>
    <mergeCell ref="B13:B15"/>
    <mergeCell ref="A16:M16"/>
    <mergeCell ref="A35:M35"/>
    <mergeCell ref="A46:M46"/>
    <mergeCell ref="A13:A15"/>
  </mergeCells>
  <printOptions horizontalCentered="1"/>
  <pageMargins left="0.4330708661417323" right="0.15748031496062992" top="0.6692913385826772" bottom="0.7874015748031497" header="0.31496062992125984" footer="0.31496062992125984"/>
  <pageSetup fitToHeight="7" fitToWidth="1" horizontalDpi="600" verticalDpi="600" orientation="landscape" paperSize="9" scale="55" r:id="rId1"/>
  <headerFooter>
    <oddHeader>&amp;R&amp;11Příloha č. 1 k č.j. PPR-1401-8/ČJ-2015-990656</oddHeader>
    <oddFooter>&amp;R&amp;20&amp;P/&amp;N</oddFooter>
  </headerFooter>
  <rowBreaks count="3" manualBreakCount="3">
    <brk id="16" max="255" man="1"/>
    <brk id="35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Port Praha,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sofie</dc:creator>
  <cp:keywords/>
  <dc:description/>
  <cp:lastModifiedBy> </cp:lastModifiedBy>
  <cp:lastPrinted>2015-06-05T13:39:59Z</cp:lastPrinted>
  <dcterms:created xsi:type="dcterms:W3CDTF">2011-12-16T13:26:35Z</dcterms:created>
  <dcterms:modified xsi:type="dcterms:W3CDTF">2015-06-05T13:43:16Z</dcterms:modified>
  <cp:category/>
  <cp:version/>
  <cp:contentType/>
  <cp:contentStatus/>
</cp:coreProperties>
</file>