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320" windowHeight="9780" tabRatio="841" firstSheet="1" activeTab="1"/>
  </bookViews>
  <sheets>
    <sheet name="Souhrnná kalkulace" sheetId="28" r:id="rId1"/>
    <sheet name="Tabulka celkovych poctu" sheetId="27" r:id="rId2"/>
    <sheet name="Uzlový objekt typ 1" sheetId="16" r:id="rId3"/>
    <sheet name="Uzlový objekt typ 2" sheetId="18" r:id="rId4"/>
    <sheet name="Koncový objekt typ 1" sheetId="20" r:id="rId5"/>
    <sheet name="Koncový objekt typ 2" sheetId="19" r:id="rId6"/>
    <sheet name="Pomocný drobný materiál" sheetId="29" r:id="rId7"/>
  </sheets>
  <definedNames/>
  <calcPr calcId="145621"/>
  <extLst/>
</workbook>
</file>

<file path=xl/comments4.xml><?xml version="1.0" encoding="utf-8"?>
<comments xmlns="http://schemas.openxmlformats.org/spreadsheetml/2006/main">
  <authors>
    <author>Roman Martiniak</author>
  </authors>
  <commentList>
    <comment ref="E14" authorId="0">
      <text>
        <r>
          <rPr>
            <sz val="9"/>
            <rFont val="Tahoma"/>
            <family val="2"/>
          </rPr>
          <t>Bude rozděleno do více objektů na ÚO Domažlice v rámci areálu</t>
        </r>
      </text>
    </comment>
  </commentList>
</comments>
</file>

<file path=xl/sharedStrings.xml><?xml version="1.0" encoding="utf-8"?>
<sst xmlns="http://schemas.openxmlformats.org/spreadsheetml/2006/main" count="662" uniqueCount="349">
  <si>
    <t>Firewall s IPS modulem</t>
  </si>
  <si>
    <t>DC přepínač</t>
  </si>
  <si>
    <t>NMS server</t>
  </si>
  <si>
    <t>Servery pro nahrávání hovorů</t>
  </si>
  <si>
    <t>Servery pro IP telefonii (IP PBX)</t>
  </si>
  <si>
    <t>Sestava dvou PE směrovačů sítě ITS vhodná do lokality Územního odboru</t>
  </si>
  <si>
    <t>Komponenta</t>
  </si>
  <si>
    <t>Podkategorie komponenty (pokud existuje)</t>
  </si>
  <si>
    <t>Stručný popis (poznámka, vysvětlení)</t>
  </si>
  <si>
    <t>slouží jako základní prvek LAN sítě</t>
  </si>
  <si>
    <r>
      <t xml:space="preserve">slouží jako přístupový LAN přepínač, </t>
    </r>
    <r>
      <rPr>
        <i/>
        <sz val="10"/>
        <color indexed="8"/>
        <rFont val="Calibri"/>
        <family val="2"/>
      </rPr>
      <t xml:space="preserve">doplň požadovaný počet </t>
    </r>
    <r>
      <rPr>
        <b/>
        <i/>
        <u val="single"/>
        <sz val="10"/>
        <color indexed="8"/>
        <rFont val="Calibri"/>
        <family val="2"/>
      </rPr>
      <t>48</t>
    </r>
    <r>
      <rPr>
        <i/>
        <sz val="10"/>
        <color indexed="8"/>
        <rFont val="Calibri"/>
        <family val="2"/>
      </rPr>
      <t xml:space="preserve"> portových LAN přepínačů </t>
    </r>
    <r>
      <rPr>
        <b/>
        <i/>
        <sz val="10"/>
        <color indexed="8"/>
        <rFont val="Calibri"/>
        <family val="2"/>
      </rPr>
      <t>(i s ohledem na jejich rozmístění v rozvaděčích v dané lokalitě)</t>
    </r>
  </si>
  <si>
    <t>řídí přístup k datovým zdrojům v Kotci</t>
  </si>
  <si>
    <t>slouží jako přepínač pro připojení serverů v Kotci</t>
  </si>
  <si>
    <t>slouží jako dedikovaná brána pro hlasovou komunikaci do JTS i ITS</t>
  </si>
  <si>
    <t>slouží jako servery pro IP telefonní ústřednu</t>
  </si>
  <si>
    <t>slouží jako servery pro záznam hovorů</t>
  </si>
  <si>
    <t>slouží pro řízení přístupu uživatelů do sítě</t>
  </si>
  <si>
    <t>slouží ke správě komunikační infrastruktury regionu</t>
  </si>
  <si>
    <t>Telefonní přístroje</t>
  </si>
  <si>
    <t xml:space="preserve">Kategorie A1 </t>
  </si>
  <si>
    <t>náhrada za stávající analogové přístroje, sklady, výslechové místnosti (dle typu), výdejny - obecně málo frekventovaná místa</t>
  </si>
  <si>
    <t>Kategorie A3</t>
  </si>
  <si>
    <t>standardní uživatel KR a ÚO</t>
  </si>
  <si>
    <t>Kategorie B</t>
  </si>
  <si>
    <t>přístroj pro střední management (vedoucí oddělení a skupin, pořádání videokonferencí)</t>
  </si>
  <si>
    <t>Kategorie C</t>
  </si>
  <si>
    <t>přístroj pro sekretariáty (přepínání většího počtu hovorů, indikace hovoru na lince atd.)</t>
  </si>
  <si>
    <t>Kategorie D</t>
  </si>
  <si>
    <t>přístroj pro nejvyšší management (ředitelé KŘ, náměstci, vedoucí ÚO, vedoucí odborů, sestavovatelé konferencí</t>
  </si>
  <si>
    <t>Videokonferenční jednotky</t>
  </si>
  <si>
    <t>Kategorie E</t>
  </si>
  <si>
    <t>Kategorie F</t>
  </si>
  <si>
    <t>videokonference do zasedacích místnosti pro potřeby náměstků, ved.odborů, atd.</t>
  </si>
  <si>
    <t>Kategorie G</t>
  </si>
  <si>
    <t>server pro potřeby ÚO</t>
  </si>
  <si>
    <t>diskové pole pro potřeby ÚO</t>
  </si>
  <si>
    <t>přístroj pro nejvyšší management (ředitelé KŘ, náměstci, vedoucí OÚ, vedoucí odborů, sestavovatelé konferencí</t>
  </si>
  <si>
    <t>standardní uživatel KR a UO</t>
  </si>
  <si>
    <t>Kategorie A2</t>
  </si>
  <si>
    <t>standardní uživatel v OOP</t>
  </si>
  <si>
    <r>
      <t xml:space="preserve">slouží jako přístupový LAN přepínač, </t>
    </r>
    <r>
      <rPr>
        <i/>
        <sz val="10"/>
        <color indexed="8"/>
        <rFont val="Calibri"/>
        <family val="2"/>
      </rPr>
      <t xml:space="preserve">doplň požadovaný počet </t>
    </r>
    <r>
      <rPr>
        <b/>
        <i/>
        <u val="single"/>
        <sz val="10"/>
        <color indexed="8"/>
        <rFont val="Calibri"/>
        <family val="2"/>
      </rPr>
      <t>24</t>
    </r>
    <r>
      <rPr>
        <i/>
        <sz val="10"/>
        <color indexed="8"/>
        <rFont val="Calibri"/>
        <family val="2"/>
      </rPr>
      <t xml:space="preserve"> portových LAN přepínačů </t>
    </r>
    <r>
      <rPr>
        <b/>
        <i/>
        <sz val="10"/>
        <color indexed="8"/>
        <rFont val="Calibri"/>
        <family val="2"/>
      </rPr>
      <t>(i s ohledem na jejich rozmístění v rozvaděčích v dané lokalitě)</t>
    </r>
  </si>
  <si>
    <t>Multiservisní WAN směrovač pro UO1</t>
  </si>
  <si>
    <t>Páteřní přepínač pro UO1</t>
  </si>
  <si>
    <t>Přístupový LAN přepínač 48p UO1</t>
  </si>
  <si>
    <t>Přístupový LAN přepínač 24p UO1</t>
  </si>
  <si>
    <t>VoIP hlasová brána UO1</t>
  </si>
  <si>
    <t>Analogová hlasová brána</t>
  </si>
  <si>
    <t>SW pro nahrávání</t>
  </si>
  <si>
    <t>SW pro tarifikaci</t>
  </si>
  <si>
    <t>KOMPONENTA</t>
  </si>
  <si>
    <t>WLAN kontroler  UO1</t>
  </si>
  <si>
    <t>WLAN AP</t>
  </si>
  <si>
    <t>Autentizační servery pro 802.1x</t>
  </si>
  <si>
    <t>Multiservisní WAN směrovač UO2</t>
  </si>
  <si>
    <t>Páteřní přepínač UO2</t>
  </si>
  <si>
    <t>Přístupový LAN přepínač 48p UO2</t>
  </si>
  <si>
    <t>Analogová hlasová brána UO2</t>
  </si>
  <si>
    <t>Diskové pole UO2</t>
  </si>
  <si>
    <t>WLAN AP UO2</t>
  </si>
  <si>
    <t>Přístupový LAN přepínač 24p UO2</t>
  </si>
  <si>
    <t>Multiservisní WAN směrovač KO1</t>
  </si>
  <si>
    <t>Analogová hlasová brána KO1</t>
  </si>
  <si>
    <t>WLAN AP KO1</t>
  </si>
  <si>
    <t>Server KO1</t>
  </si>
  <si>
    <t>Přístupový LAN přepínač 24p KO1</t>
  </si>
  <si>
    <t>slouží k připojení UO1 do ITS</t>
  </si>
  <si>
    <t>slouží k připojení UO2 do ITS</t>
  </si>
  <si>
    <t>slouží k připojení KO1</t>
  </si>
  <si>
    <r>
      <t xml:space="preserve">slouží jako přístupový </t>
    </r>
    <r>
      <rPr>
        <b/>
        <u val="single"/>
        <sz val="10"/>
        <color indexed="8"/>
        <rFont val="Calibri"/>
        <family val="2"/>
      </rPr>
      <t>24p</t>
    </r>
    <r>
      <rPr>
        <sz val="10"/>
        <color indexed="8"/>
        <rFont val="Calibri"/>
        <family val="2"/>
      </rPr>
      <t xml:space="preserve"> LAN přepínač pro KO1</t>
    </r>
  </si>
  <si>
    <t>slouží jako AP pro  KO1</t>
  </si>
  <si>
    <t>server pro potřeby KO1</t>
  </si>
  <si>
    <t>slouží k připojení KO2</t>
  </si>
  <si>
    <r>
      <t xml:space="preserve">slouží jako přístupový </t>
    </r>
    <r>
      <rPr>
        <b/>
        <u val="single"/>
        <sz val="10"/>
        <color indexed="8"/>
        <rFont val="Calibri"/>
        <family val="2"/>
      </rPr>
      <t>24p</t>
    </r>
    <r>
      <rPr>
        <sz val="10"/>
        <color indexed="8"/>
        <rFont val="Calibri"/>
        <family val="2"/>
      </rPr>
      <t xml:space="preserve"> LAN přepínač pro  KO2</t>
    </r>
  </si>
  <si>
    <t>slouží AP pro KO2</t>
  </si>
  <si>
    <t>server pro potřeby KO2</t>
  </si>
  <si>
    <t>Analogová hlasová brána KO2</t>
  </si>
  <si>
    <t>Server KO2</t>
  </si>
  <si>
    <t>Multiservisní WAN směrovač KO2</t>
  </si>
  <si>
    <t>Přístupový LAN přepínač KO2</t>
  </si>
  <si>
    <t>WLAN AP KO2</t>
  </si>
  <si>
    <t>CELKEM</t>
  </si>
  <si>
    <t>Přístupový LAN/WLAN přepínač 24p KO1</t>
  </si>
  <si>
    <r>
      <t xml:space="preserve">slouží jako přístupový </t>
    </r>
    <r>
      <rPr>
        <b/>
        <u val="single"/>
        <sz val="10"/>
        <color indexed="8"/>
        <rFont val="Calibri"/>
        <family val="2"/>
      </rPr>
      <t>24p</t>
    </r>
    <r>
      <rPr>
        <sz val="10"/>
        <color indexed="8"/>
        <rFont val="Calibri"/>
        <family val="2"/>
      </rPr>
      <t xml:space="preserve"> LAN/WLAN přepínač pro KO1</t>
    </r>
  </si>
  <si>
    <t>UPS</t>
  </si>
  <si>
    <t>Rack</t>
  </si>
  <si>
    <t>zobrazovací jednotka pro F</t>
  </si>
  <si>
    <t>zobrazovací jednotka pro E</t>
  </si>
  <si>
    <t>Celkový počet komponent</t>
  </si>
  <si>
    <t>Diskové pole UO1</t>
  </si>
  <si>
    <t>Diskové pole U01 40TB</t>
  </si>
  <si>
    <t>diskové pole o kapacitě 40TB</t>
  </si>
  <si>
    <t>TP server</t>
  </si>
  <si>
    <t>SW Licence pro TP server</t>
  </si>
  <si>
    <t>pro až 14 HD portů</t>
  </si>
  <si>
    <t>pro 20 kanálů integrace s MS Lync</t>
  </si>
  <si>
    <t>Server interoperabilita MS Lync</t>
  </si>
  <si>
    <t>Licence interoperabilita MS Lync</t>
  </si>
  <si>
    <t>slouží jako centrální prvek pro sestavování multimedialních konferencí</t>
  </si>
  <si>
    <t>slouží jako brána pro integraci s MS Lync</t>
  </si>
  <si>
    <t>Zobrazovací jednotky celkem</t>
  </si>
  <si>
    <t>Zobrazovací jednotky</t>
  </si>
  <si>
    <t>Videokonferenční jednotky celkem</t>
  </si>
  <si>
    <t>Telefonní přístroje celkem</t>
  </si>
  <si>
    <t>Diskové pole celkem</t>
  </si>
  <si>
    <t>WLAN komponenty celkem</t>
  </si>
  <si>
    <t>Licence interoperabilita MS Lync celkem</t>
  </si>
  <si>
    <t>SW Licence pro TP server celkem</t>
  </si>
  <si>
    <t>SW pro tarifikaci celkem</t>
  </si>
  <si>
    <t>SW pro nahrávání celkem</t>
  </si>
  <si>
    <t>Servery celkem</t>
  </si>
  <si>
    <t>TP Server</t>
  </si>
  <si>
    <t>Analogových hlasových bran celkem</t>
  </si>
  <si>
    <t>UPS celkem</t>
  </si>
  <si>
    <t>Přístupová UPS</t>
  </si>
  <si>
    <t>Sálová  UPS</t>
  </si>
  <si>
    <t>Rack celkem</t>
  </si>
  <si>
    <t>VoIP hlasová brána celkem</t>
  </si>
  <si>
    <t>DC ppřepínač celkem</t>
  </si>
  <si>
    <t>Firewal s IPS modulem celkem</t>
  </si>
  <si>
    <t>Přístupových LAN přepínačů celkem</t>
  </si>
  <si>
    <t>Multiservisních WAN směrovačů celkem</t>
  </si>
  <si>
    <t>Ks komponent celkem za region</t>
  </si>
  <si>
    <t>ks komponent v KO1</t>
  </si>
  <si>
    <t>ks komponent v UO2</t>
  </si>
  <si>
    <t>ks komponent v UO1</t>
  </si>
  <si>
    <t>Kč bez DPH za 1ks KOMPONENTY</t>
  </si>
  <si>
    <t>cena celkem bez DPH</t>
  </si>
  <si>
    <t>PE směrovač sítě ITS</t>
  </si>
  <si>
    <t>Kč bez DPH za požadovaný počet KOMPONENT</t>
  </si>
  <si>
    <t>Počet KOMPONENT</t>
  </si>
  <si>
    <t>ÚO Domažlice, Kosmonautů 165, 344 01</t>
  </si>
  <si>
    <t>ÚO Klatovy,  Plzeňská 90, 339 01</t>
  </si>
  <si>
    <t>MŘ Plzeň-město, Klatovská 45,43a56, 301 00</t>
  </si>
  <si>
    <t>KŘP+ÚO Plzeň-venkov, Anglické nábř. 7, 306 10</t>
  </si>
  <si>
    <t>ÚO Rokycany, Čelakovského 902, 337 01</t>
  </si>
  <si>
    <t>ÚO Tachov, Plánská 2032, 347 15</t>
  </si>
  <si>
    <t>číslo lokality: 02</t>
  </si>
  <si>
    <t>číslo lokality: 03</t>
  </si>
  <si>
    <t>číslo lokality: 04</t>
  </si>
  <si>
    <t>číslo lokality: 05</t>
  </si>
  <si>
    <t>číslo lokality: 06</t>
  </si>
  <si>
    <t>číslo lokality: 07</t>
  </si>
  <si>
    <t>NetFlow kolektor</t>
  </si>
  <si>
    <t>slouží pro automatickou analýzu síťového provozu a detekci provozních problémů</t>
  </si>
  <si>
    <t>číslo lokality: 08</t>
  </si>
  <si>
    <t>KŘP – Plzeň, Sedláčkova 22 / 44, 306 28</t>
  </si>
  <si>
    <t>číslo lokality: 09</t>
  </si>
  <si>
    <t>číslo lokality: 10</t>
  </si>
  <si>
    <t>číslo lokality: 11</t>
  </si>
  <si>
    <t>číslo lokality: 12</t>
  </si>
  <si>
    <t>číslo lokality: 13</t>
  </si>
  <si>
    <t>číslo lokality: 14</t>
  </si>
  <si>
    <t>číslo lokality: 15</t>
  </si>
  <si>
    <t>číslo lokality: 16</t>
  </si>
  <si>
    <t>číslo lokality: 17</t>
  </si>
  <si>
    <t>číslo lokality: 18</t>
  </si>
  <si>
    <t>číslo lokality: 19</t>
  </si>
  <si>
    <t>číslo lokality: 20</t>
  </si>
  <si>
    <t>číslo lokality: 21</t>
  </si>
  <si>
    <t>číslo lokality: 22</t>
  </si>
  <si>
    <t>číslo lokality: 23</t>
  </si>
  <si>
    <t>číslo lokality: 24</t>
  </si>
  <si>
    <t>číslo lokality: 25</t>
  </si>
  <si>
    <t>číslo lokality: 26</t>
  </si>
  <si>
    <t>číslo lokality: 27</t>
  </si>
  <si>
    <t>číslo lokality: 28</t>
  </si>
  <si>
    <t>číslo lokality: 29</t>
  </si>
  <si>
    <t>číslo lokality: 30</t>
  </si>
  <si>
    <t>číslo lokality: 31</t>
  </si>
  <si>
    <t>číslo lokality: 32</t>
  </si>
  <si>
    <t>číslo lokality: 33</t>
  </si>
  <si>
    <t>číslo lokality: 34</t>
  </si>
  <si>
    <t>KŘP – Plzeň, Slovanská Alej 2046 / 26, 307 51</t>
  </si>
  <si>
    <t>KŘP – Plzeň, Dobřanská 25, 306 28</t>
  </si>
  <si>
    <t>DO – Domažlice, Hruškova 152, 344 01</t>
  </si>
  <si>
    <t>KT – Klatovy, nábřeží kpt. Nálepky, 412, 339 01</t>
  </si>
  <si>
    <t>KT – Sušice, Na Burince 273, 342 01</t>
  </si>
  <si>
    <t>KT – Železná Ruda, Javorská 98, 340 04</t>
  </si>
  <si>
    <t>PM – Plzeň, Kaznějovská 1227 / 2, 323 00</t>
  </si>
  <si>
    <t>PM – Plzeň, Nepomucká 381 / 43, 326 00</t>
  </si>
  <si>
    <t>PM – Plzeň, Anglické nábřeží 7, 301 00</t>
  </si>
  <si>
    <t>PM – Plzeň, Hřbitovní 48 / 1, 312 00</t>
  </si>
  <si>
    <t>PM – Plzeň, Nemocniční 784 / 6, 301 00</t>
  </si>
  <si>
    <t>PM – Plzeň, Vejprnická 663 / 56, 318 00</t>
  </si>
  <si>
    <t>PM – Plzeň, Strážnická 1030 / 16a, 323 00</t>
  </si>
  <si>
    <t>PM – Plzeň, U Borského parku 2634 / 22, 301 00</t>
  </si>
  <si>
    <t>PX – Kralovice, Manětínská 396, 331 41</t>
  </si>
  <si>
    <t>PX – Nýřany, Křižíkova 394, 330 23</t>
  </si>
  <si>
    <t>PX – Přeštice, Masarykovo náměstí 105, 334 01</t>
  </si>
  <si>
    <t>PX – Třemošná, Šeříková 412, 330 11</t>
  </si>
  <si>
    <t>RO – Rokycany, Jiráskova 179, 337 01</t>
  </si>
  <si>
    <t>RO – Rokycany, Svazu bojovníků za svobodu 68, 337 01</t>
  </si>
  <si>
    <t>RO – Svojkovice, č. p. 168, 338 22</t>
  </si>
  <si>
    <t>TC – Tachov, Plánská 2018, 347 15</t>
  </si>
  <si>
    <t>TC – Stříbro, tř. 5. května 813, 349 01</t>
  </si>
  <si>
    <t>TC – Planá, Tachovská 874, 348 15</t>
  </si>
  <si>
    <t>TC – Ostrov u Stříbra, č. p. 10, 349 01</t>
  </si>
  <si>
    <t>číslo lokality: 01</t>
  </si>
  <si>
    <t>KŘP Plz. kraje – Plzeň, Nádražní 2, 306 28</t>
  </si>
  <si>
    <t>KŘP – Plzeň, Družstevní 1851 / 16, 301 00</t>
  </si>
  <si>
    <t>číslo lokality: 35</t>
  </si>
  <si>
    <t>číslo lokality: 36</t>
  </si>
  <si>
    <t>číslo lokality: 37</t>
  </si>
  <si>
    <t>číslo lokality: 38</t>
  </si>
  <si>
    <t>číslo lokality: 39</t>
  </si>
  <si>
    <t>číslo lokality: 40</t>
  </si>
  <si>
    <t>číslo lokality: 41</t>
  </si>
  <si>
    <t>číslo lokality: 42</t>
  </si>
  <si>
    <t>číslo lokality: 43</t>
  </si>
  <si>
    <t>číslo lokality: 44</t>
  </si>
  <si>
    <t>číslo lokality: 45</t>
  </si>
  <si>
    <t>číslo lokality: 46</t>
  </si>
  <si>
    <t>číslo lokality: 47</t>
  </si>
  <si>
    <t>číslo lokality: 48</t>
  </si>
  <si>
    <t>číslo lokality: 49</t>
  </si>
  <si>
    <t>číslo lokality: 50</t>
  </si>
  <si>
    <t>číslo lokality: 51</t>
  </si>
  <si>
    <t>číslo lokality: 52</t>
  </si>
  <si>
    <t>číslo lokality: 53</t>
  </si>
  <si>
    <t>číslo lokality: 54</t>
  </si>
  <si>
    <t>číslo lokality: 55</t>
  </si>
  <si>
    <t>číslo lokality: 56</t>
  </si>
  <si>
    <t>číslo lokality: 57</t>
  </si>
  <si>
    <t>číslo lokality: 58</t>
  </si>
  <si>
    <t>číslo lokality: 59</t>
  </si>
  <si>
    <t>číslo lokality: 60</t>
  </si>
  <si>
    <t>číslo lokality: 61</t>
  </si>
  <si>
    <t>číslo lokality: 62</t>
  </si>
  <si>
    <t>číslo lokality: 63</t>
  </si>
  <si>
    <t>číslo lokality: 64</t>
  </si>
  <si>
    <t>číslo lokality: 65</t>
  </si>
  <si>
    <t>číslo lokality: 66</t>
  </si>
  <si>
    <t>číslo lokality: 67</t>
  </si>
  <si>
    <t>číslo lokality: 68</t>
  </si>
  <si>
    <t>číslo lokality: 69</t>
  </si>
  <si>
    <t>KŘP – Kozolupy, Tovární 120, 330 32</t>
  </si>
  <si>
    <t>KŘP – Plzeň, Železniční 849 / 12, 306 28</t>
  </si>
  <si>
    <t>DO – Horšovský Týn, nám. Republiky 23, 346 01</t>
  </si>
  <si>
    <t>DO – Holýšov, Jiráskova třída 5, 345 62</t>
  </si>
  <si>
    <t>DO – Kdyně, Komenského 250, 345 06</t>
  </si>
  <si>
    <t>DO – Poběžovice, Mariánská 336, 345 22</t>
  </si>
  <si>
    <t>DO – Folmava, Horní Folmava 63, 345 32</t>
  </si>
  <si>
    <t>KT – Klatovy, Čejkova 916, 339 01</t>
  </si>
  <si>
    <t>KT – Horažďovice, Ševčíkova 496, 341 01</t>
  </si>
  <si>
    <t>KT – Kašperské Hory, Náměstí 306, 341 92</t>
  </si>
  <si>
    <t>KT – Kolinec, č. p. 127, 341 42</t>
  </si>
  <si>
    <t>KT – Nýrsko, Klatovská 382, 340 22</t>
  </si>
  <si>
    <t>KT – Plánice, č. p. 178, 340 34</t>
  </si>
  <si>
    <t>KT – Švihov, Kolářova 266, 340 12</t>
  </si>
  <si>
    <t>KT – Železná Ruda, 1. máje 136, 340 04</t>
  </si>
  <si>
    <t>PM – Chrást, Čs. odboje 133, 330 03</t>
  </si>
  <si>
    <t>PM – Starý Plzenec, Smetanova 217, 332 02</t>
  </si>
  <si>
    <t>PX – Blovice, Hradištská 136, 336 01</t>
  </si>
  <si>
    <t>PX – Dobřany, Lipová 456, 334 41</t>
  </si>
  <si>
    <t>PX – Nepomuk, Nádražní 292, 335 01</t>
  </si>
  <si>
    <t>PX – Stod, Hradecká 320, 333 01</t>
  </si>
  <si>
    <t>PX – Kaznějov, Školní 478, 331 51</t>
  </si>
  <si>
    <t>PX – Manětín, č. p. 248, 331 62</t>
  </si>
  <si>
    <t>PX – Město Touškov, Dolní náměstí 1, 330 33</t>
  </si>
  <si>
    <t>PX – Úněšov, č. p. 70, 330 38</t>
  </si>
  <si>
    <t>RO – Hrádek u Rokycan, 1. máje 269, 338 42</t>
  </si>
  <si>
    <t>RO – Radnice, Plzeňská 55, 338 28</t>
  </si>
  <si>
    <t>RO – Zbiroh, Bezručova 490, 338 08</t>
  </si>
  <si>
    <t>RO – Rokycany, Komenského 29, 337 01</t>
  </si>
  <si>
    <t>TC – Bor, Sadová 613, 348 02</t>
  </si>
  <si>
    <t>TC – Konstantinovy Lázně, Tichá 5, 349 52</t>
  </si>
  <si>
    <t>KV – Dalovice, Dolní 90, 362 63</t>
  </si>
  <si>
    <t>slouží pro připojení analogových zařízení v lokalitě (dveřníky, faxy apod.) - počet v ks portů</t>
  </si>
  <si>
    <t>slouží pro připojení analogových zařízení v lokalitě (dveřníky, faxy ap.) - počet v ks portů</t>
  </si>
  <si>
    <r>
      <t xml:space="preserve">slouží pro připojení analogových zařízení v lokalitě (dveřníky, faxy apod.) - </t>
    </r>
    <r>
      <rPr>
        <b/>
        <sz val="10"/>
        <color indexed="8"/>
        <rFont val="Calibri"/>
        <family val="2"/>
      </rPr>
      <t>počet v ks portů</t>
    </r>
  </si>
  <si>
    <t>složí jako WIFI AP v dané lokalitě</t>
  </si>
  <si>
    <t>DPH celkem</t>
  </si>
  <si>
    <t>Celkem s DPH</t>
  </si>
  <si>
    <t>Uzlový objekt typ 1</t>
  </si>
  <si>
    <t>Uzlový objekt typ 2</t>
  </si>
  <si>
    <t>Koncový objekt typ 1</t>
  </si>
  <si>
    <t>Koncový objekt typ 2</t>
  </si>
  <si>
    <t>Certifikované školení specialistů LAN/WAN</t>
  </si>
  <si>
    <t>Certifikované školení specialistů TS</t>
  </si>
  <si>
    <t>Necertifikované školení pracovníků OIKT</t>
  </si>
  <si>
    <t>Celková nabídka cena</t>
  </si>
  <si>
    <t>Vysvětlení:</t>
  </si>
  <si>
    <t xml:space="preserve">Formulář č. 1 - souhrnná kalkulace </t>
  </si>
  <si>
    <t>slouží k sumarizaci finančních údajů z jednotlivých kalkulačních listů</t>
  </si>
  <si>
    <t>Souhrnná kalkulace -  Modernizace komunikační infrastruktury PČR Plzeňského kraje</t>
  </si>
  <si>
    <t>Celková suma za komponenty s DPH</t>
  </si>
  <si>
    <t>Celková suma za KOMPONENTY bez DPH</t>
  </si>
  <si>
    <t>sálový Rack</t>
  </si>
  <si>
    <t>podružný Rack</t>
  </si>
  <si>
    <t>sálová 32kW</t>
  </si>
  <si>
    <t>800x1000x42U</t>
  </si>
  <si>
    <t>přístupová 2500W</t>
  </si>
  <si>
    <t>600x800x42U</t>
  </si>
  <si>
    <t>UPS uzlového objektu typu 2</t>
  </si>
  <si>
    <t>UPS v podružném racku</t>
  </si>
  <si>
    <t>12KW</t>
  </si>
  <si>
    <t>2500W</t>
  </si>
  <si>
    <t>1200W</t>
  </si>
  <si>
    <t>UPS v hlavním racku KO 1</t>
  </si>
  <si>
    <t>600x600x19U</t>
  </si>
  <si>
    <t>celkový počet komponent</t>
  </si>
  <si>
    <t>počty portů v ks</t>
  </si>
  <si>
    <t>Páteřních přepínačů celkem</t>
  </si>
  <si>
    <t>PE směrovačů sítě ITS celkem</t>
  </si>
  <si>
    <r>
      <t>Pomocný drobný materiál (do 3 tis. Kč) celkem /</t>
    </r>
    <r>
      <rPr>
        <sz val="11"/>
        <rFont val="Arial"/>
        <family val="2"/>
      </rPr>
      <t xml:space="preserve"> lokality</t>
    </r>
  </si>
  <si>
    <t>800x800x42U</t>
  </si>
  <si>
    <t>Koncový objekt 2</t>
  </si>
  <si>
    <t>Koncový objekt 1</t>
  </si>
  <si>
    <t>Uzlový objekt 2</t>
  </si>
  <si>
    <t>počet lokalit (osob)</t>
  </si>
  <si>
    <t>KŘP – Červený Hrádek, Na lukách 264 / 16, 312 00</t>
  </si>
  <si>
    <t>Uzlový objekt 1</t>
  </si>
  <si>
    <t>Tabulka celkových počtů</t>
  </si>
  <si>
    <t>Sálový RACK</t>
  </si>
  <si>
    <t>Podružný RACK</t>
  </si>
  <si>
    <t>12kW</t>
  </si>
  <si>
    <t>32kW</t>
  </si>
  <si>
    <t>Pomocný drobný materiál (do 3 tis. Kč)</t>
  </si>
  <si>
    <t>Celková suma za KOMPONENTY s DPH</t>
  </si>
  <si>
    <t>VYPLNÍ PRODÁVAJÍCÍ</t>
  </si>
  <si>
    <t>Počet komponent</t>
  </si>
  <si>
    <t>Prodávající uvede další "Pomocný drobný materiál (do 3 tis. Kč za 1ks komponenty) " dle navrženého technického řešení</t>
  </si>
  <si>
    <t>Server UO</t>
  </si>
  <si>
    <t>server UO pro síťové služby</t>
  </si>
  <si>
    <t>ks komponent v KO2</t>
  </si>
  <si>
    <t>Patch kabel FTP, cat.6,  2m</t>
  </si>
  <si>
    <t>Držák na zeď pro zobrazovací jednotku videokonference E,F</t>
  </si>
  <si>
    <t>Patch kabel UTP, cat.6,  2m</t>
  </si>
  <si>
    <t>Patch kabel UTP, cat.6,  3m</t>
  </si>
  <si>
    <t>Pro připojení WLAN AP KO1 a KO2, instalaci připojení si provede zadavatel</t>
  </si>
  <si>
    <t xml:space="preserve">Kabel FTP, cat.6, drát, 1m, včetně uložení </t>
  </si>
  <si>
    <t>Patch panel 24 port FTP cat.6, 1U</t>
  </si>
  <si>
    <t>Příloha č. 6 k č.j. KRPP-70895-4/ČJ-2015-0300VZ-VZ</t>
  </si>
  <si>
    <t>Stíněny konektor FTP, drát, 8pc, cat. 6, RJ45</t>
  </si>
  <si>
    <t>V ceně každé dodávané technologie musí být započítána cena za dopravu, montáž, nastavení, implementaci a případně i SW licence zařízení</t>
  </si>
  <si>
    <t>min. 42", bez TV tuneru</t>
  </si>
  <si>
    <t>Uchycení  zobrazovací jednotky, montáž provede zadavatel</t>
  </si>
  <si>
    <t>Kabel FTP, cat.6, drát, 1m</t>
  </si>
  <si>
    <t>UPS  včetně 1x Rack 42U</t>
  </si>
  <si>
    <t>UPS  včetně 2x Rack 42U</t>
  </si>
  <si>
    <t>místnost a vybavení Telepresence, včetně podlahového stojanu</t>
  </si>
  <si>
    <t>min. 42". bez TV tuneru</t>
  </si>
  <si>
    <t>Pro připojení WLAN AP, instalaci provede zadavatel</t>
  </si>
  <si>
    <r>
      <t xml:space="preserve">Pro připojení WLAN AP UO1 a UO2. Bude využita topologie stávajících rozvodů (horizontální, vertikální) bez požadavku na provádění průrazů ve zdi. </t>
    </r>
    <r>
      <rPr>
        <b/>
        <sz val="10"/>
        <rFont val="Calibri"/>
        <family val="2"/>
      </rPr>
      <t xml:space="preserve">Dodavatel provede pouze položení FTP kabelu </t>
    </r>
    <r>
      <rPr>
        <sz val="10"/>
        <rFont val="Calibri"/>
        <family val="2"/>
      </rPr>
      <t>do stávajících žlabů, podhledů nebo zaklapávacích elektroinstalačních lišt. Připojení  bude realizováno mezi racky a místy, určené zadavatelem, bez požadavku na zakončení.</t>
    </r>
  </si>
  <si>
    <t>Pro připojení koncových zařízení, instalaci provede zadavatel</t>
  </si>
  <si>
    <t>Pro ukončení WLAN AP UO1 a UO2, montáž a zaříznutí kabelu provede zadavatel</t>
  </si>
  <si>
    <t>slouží jako řešení pro bezdrátovou komunikaci v daném typu lokality</t>
  </si>
  <si>
    <t>videokonference pro potřeby pracovních týmů, instruktáže, výslechy atd.</t>
  </si>
  <si>
    <t>slouží jako řešení pro bezdrátovou komunikaci v daném typu lokality (počet AP se upřesní v dalších fázích projektu)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</si>
</sst>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164" formatCode="#,##0_ ;\-#,##0\ 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name val="Calibri"/>
      <family val="2"/>
    </font>
    <font>
      <b/>
      <u val="single"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theme="1"/>
      <name val="Calibri"/>
      <family val="2"/>
    </font>
    <font>
      <sz val="9"/>
      <color indexed="8"/>
      <name val="Calibri"/>
      <family val="2"/>
    </font>
    <font>
      <b/>
      <sz val="10"/>
      <color rgb="FF000000"/>
      <name val="Calibri"/>
      <family val="2"/>
    </font>
    <font>
      <sz val="10"/>
      <color theme="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</font>
    <font>
      <sz val="10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rgb="FFFF0000"/>
      <name val="Arial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</font>
    <font>
      <b/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double"/>
      <right/>
      <top/>
      <bottom/>
    </border>
    <border>
      <left style="double"/>
      <right/>
      <top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201">
    <xf numFmtId="0" fontId="0" fillId="0" borderId="0" xfId="0"/>
    <xf numFmtId="0" fontId="6" fillId="0" borderId="0" xfId="20" applyFont="1" applyAlignment="1">
      <alignment horizontal="center" vertical="center" wrapText="1"/>
      <protection/>
    </xf>
    <xf numFmtId="49" fontId="7" fillId="2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0" xfId="20" applyFont="1" applyAlignment="1">
      <alignment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42" fontId="6" fillId="0" borderId="1" xfId="20" applyNumberFormat="1" applyFont="1" applyBorder="1" applyAlignment="1">
      <alignment horizontal="center" vertical="center" wrapText="1"/>
      <protection/>
    </xf>
    <xf numFmtId="42" fontId="6" fillId="0" borderId="1" xfId="20" applyNumberFormat="1" applyFont="1" applyBorder="1" applyAlignment="1">
      <alignment vertical="center" wrapText="1"/>
      <protection/>
    </xf>
    <xf numFmtId="42" fontId="6" fillId="0" borderId="0" xfId="20" applyNumberFormat="1" applyFont="1" applyAlignment="1">
      <alignment vertical="center" wrapText="1"/>
      <protection/>
    </xf>
    <xf numFmtId="42" fontId="6" fillId="0" borderId="0" xfId="20" applyNumberFormat="1" applyFont="1" applyAlignment="1">
      <alignment horizontal="center" vertical="center" wrapText="1"/>
      <protection/>
    </xf>
    <xf numFmtId="49" fontId="7" fillId="0" borderId="1" xfId="20" applyNumberFormat="1" applyFont="1" applyFill="1" applyBorder="1" applyAlignment="1">
      <alignment horizontal="center" vertical="center" wrapText="1"/>
      <protection/>
    </xf>
    <xf numFmtId="42" fontId="6" fillId="0" borderId="1" xfId="20" applyNumberFormat="1" applyFont="1" applyFill="1" applyBorder="1" applyAlignment="1">
      <alignment horizontal="center" vertical="center" wrapText="1"/>
      <protection/>
    </xf>
    <xf numFmtId="49" fontId="7" fillId="2" borderId="1" xfId="20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6" fillId="0" borderId="1" xfId="20" applyFont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0" fontId="0" fillId="0" borderId="1" xfId="0" applyBorder="1"/>
    <xf numFmtId="0" fontId="0" fillId="0" borderId="0" xfId="0" applyAlignment="1">
      <alignment horizontal="center"/>
    </xf>
    <xf numFmtId="0" fontId="17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4" borderId="1" xfId="0" applyFont="1" applyFill="1" applyBorder="1"/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6" borderId="2" xfId="77" applyFont="1" applyFill="1" applyBorder="1" applyAlignment="1">
      <alignment horizontal="center" vertical="center" wrapText="1"/>
      <protection/>
    </xf>
    <xf numFmtId="0" fontId="19" fillId="6" borderId="3" xfId="77" applyFont="1" applyFill="1" applyBorder="1" applyAlignment="1">
      <alignment horizontal="center" vertical="center" wrapText="1"/>
      <protection/>
    </xf>
    <xf numFmtId="0" fontId="11" fillId="7" borderId="1" xfId="20" applyFont="1" applyFill="1" applyBorder="1" applyAlignment="1">
      <alignment horizontal="center" vertical="center" wrapText="1"/>
      <protection/>
    </xf>
    <xf numFmtId="0" fontId="11" fillId="0" borderId="1" xfId="20" applyFont="1" applyFill="1" applyBorder="1" applyAlignment="1">
      <alignment horizontal="center" vertical="center" wrapText="1"/>
      <protection/>
    </xf>
    <xf numFmtId="0" fontId="21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49" fontId="22" fillId="8" borderId="1" xfId="20" applyNumberFormat="1" applyFont="1" applyFill="1" applyBorder="1" applyAlignment="1">
      <alignment horizontal="center" vertical="center" wrapText="1"/>
      <protection/>
    </xf>
    <xf numFmtId="0" fontId="6" fillId="9" borderId="1" xfId="20" applyFont="1" applyFill="1" applyBorder="1" applyAlignment="1">
      <alignment horizontal="center" vertical="center" wrapText="1"/>
      <protection/>
    </xf>
    <xf numFmtId="0" fontId="20" fillId="10" borderId="1" xfId="20" applyFont="1" applyFill="1" applyBorder="1" applyAlignment="1">
      <alignment horizontal="center" vertical="center" wrapText="1"/>
      <protection/>
    </xf>
    <xf numFmtId="0" fontId="23" fillId="10" borderId="0" xfId="77" applyFont="1" applyFill="1" applyAlignment="1">
      <alignment horizontal="center" vertical="center" wrapText="1"/>
      <protection/>
    </xf>
    <xf numFmtId="0" fontId="7" fillId="0" borderId="1" xfId="77" applyFont="1" applyBorder="1" applyAlignment="1">
      <alignment horizontal="center" vertical="center" wrapText="1"/>
      <protection/>
    </xf>
    <xf numFmtId="0" fontId="6" fillId="0" borderId="1" xfId="77" applyFont="1" applyBorder="1" applyAlignment="1">
      <alignment horizontal="center" vertical="center" wrapText="1"/>
      <protection/>
    </xf>
    <xf numFmtId="42" fontId="6" fillId="0" borderId="1" xfId="77" applyNumberFormat="1" applyFont="1" applyBorder="1" applyAlignment="1">
      <alignment horizontal="center" vertical="center" wrapText="1"/>
      <protection/>
    </xf>
    <xf numFmtId="0" fontId="6" fillId="0" borderId="0" xfId="77" applyFont="1" applyAlignment="1">
      <alignment vertical="center" wrapText="1"/>
      <protection/>
    </xf>
    <xf numFmtId="42" fontId="6" fillId="3" borderId="4" xfId="20" applyNumberFormat="1" applyFont="1" applyFill="1" applyBorder="1" applyAlignment="1">
      <alignment vertical="center" wrapText="1"/>
      <protection/>
    </xf>
    <xf numFmtId="0" fontId="6" fillId="0" borderId="0" xfId="20" applyNumberFormat="1" applyFont="1" applyAlignment="1">
      <alignment horizontal="center" vertical="center" wrapText="1"/>
      <protection/>
    </xf>
    <xf numFmtId="0" fontId="6" fillId="0" borderId="1" xfId="77" applyFont="1" applyFill="1" applyBorder="1" applyAlignment="1">
      <alignment horizontal="center" vertical="center" wrapText="1"/>
      <protection/>
    </xf>
    <xf numFmtId="42" fontId="6" fillId="3" borderId="1" xfId="20" applyNumberFormat="1" applyFont="1" applyFill="1" applyBorder="1" applyAlignment="1">
      <alignment vertical="center" wrapText="1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42" fontId="6" fillId="3" borderId="1" xfId="20" applyNumberFormat="1" applyFont="1" applyFill="1" applyBorder="1" applyAlignment="1">
      <alignment horizontal="center" vertical="center" wrapText="1"/>
      <protection/>
    </xf>
    <xf numFmtId="0" fontId="6" fillId="3" borderId="1" xfId="77" applyFont="1" applyFill="1" applyBorder="1" applyAlignment="1">
      <alignment horizontal="center" vertical="center" wrapText="1"/>
      <protection/>
    </xf>
    <xf numFmtId="49" fontId="7" fillId="11" borderId="1" xfId="20" applyNumberFormat="1" applyFont="1" applyFill="1" applyBorder="1" applyAlignment="1">
      <alignment horizontal="center" vertical="center" wrapText="1"/>
      <protection/>
    </xf>
    <xf numFmtId="0" fontId="7" fillId="3" borderId="3" xfId="77" applyFont="1" applyFill="1" applyBorder="1" applyAlignment="1">
      <alignment horizontal="center" vertical="center" wrapText="1"/>
      <protection/>
    </xf>
    <xf numFmtId="0" fontId="7" fillId="3" borderId="3" xfId="20" applyFont="1" applyFill="1" applyBorder="1" applyAlignment="1">
      <alignment horizontal="center" vertical="center" wrapText="1"/>
      <protection/>
    </xf>
    <xf numFmtId="0" fontId="7" fillId="12" borderId="1" xfId="20" applyFont="1" applyFill="1" applyBorder="1" applyAlignment="1">
      <alignment horizontal="center" vertical="center" wrapText="1"/>
      <protection/>
    </xf>
    <xf numFmtId="0" fontId="6" fillId="12" borderId="1" xfId="20" applyFont="1" applyFill="1" applyBorder="1" applyAlignment="1">
      <alignment horizontal="center" vertical="center" wrapText="1"/>
      <protection/>
    </xf>
    <xf numFmtId="42" fontId="6" fillId="12" borderId="1" xfId="20" applyNumberFormat="1" applyFont="1" applyFill="1" applyBorder="1" applyAlignment="1">
      <alignment horizontal="center" vertical="center" wrapText="1"/>
      <protection/>
    </xf>
    <xf numFmtId="42" fontId="6" fillId="12" borderId="1" xfId="20" applyNumberFormat="1" applyFont="1" applyFill="1" applyBorder="1" applyAlignment="1">
      <alignment vertical="center" wrapText="1"/>
      <protection/>
    </xf>
    <xf numFmtId="49" fontId="7" fillId="12" borderId="1" xfId="20" applyNumberFormat="1" applyFont="1" applyFill="1" applyBorder="1" applyAlignment="1">
      <alignment horizontal="center" vertical="center" wrapText="1"/>
      <protection/>
    </xf>
    <xf numFmtId="49" fontId="7" fillId="13" borderId="1" xfId="20" applyNumberFormat="1" applyFont="1" applyFill="1" applyBorder="1" applyAlignment="1">
      <alignment horizontal="center" vertical="center" wrapText="1"/>
      <protection/>
    </xf>
    <xf numFmtId="0" fontId="21" fillId="12" borderId="1" xfId="20" applyFont="1" applyFill="1" applyBorder="1" applyAlignment="1">
      <alignment horizontal="center" vertical="center" wrapText="1"/>
      <protection/>
    </xf>
    <xf numFmtId="0" fontId="7" fillId="12" borderId="3" xfId="20" applyFont="1" applyFill="1" applyBorder="1" applyAlignment="1">
      <alignment horizontal="center" vertical="center" wrapText="1"/>
      <protection/>
    </xf>
    <xf numFmtId="49" fontId="7" fillId="13" borderId="1" xfId="20" applyNumberFormat="1" applyFont="1" applyFill="1" applyBorder="1" applyAlignment="1">
      <alignment horizontal="center" vertical="center" wrapText="1"/>
      <protection/>
    </xf>
    <xf numFmtId="49" fontId="7" fillId="13" borderId="1" xfId="20" applyNumberFormat="1" applyFont="1" applyFill="1" applyBorder="1" applyAlignment="1">
      <alignment horizontal="center" vertical="center" wrapText="1"/>
      <protection/>
    </xf>
    <xf numFmtId="42" fontId="6" fillId="0" borderId="1" xfId="20" applyNumberFormat="1" applyFont="1" applyFill="1" applyBorder="1" applyAlignment="1">
      <alignment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3" fillId="0" borderId="0" xfId="78">
      <alignment/>
      <protection/>
    </xf>
    <xf numFmtId="0" fontId="25" fillId="14" borderId="5" xfId="78" applyFont="1" applyFill="1" applyBorder="1">
      <alignment/>
      <protection/>
    </xf>
    <xf numFmtId="0" fontId="26" fillId="14" borderId="6" xfId="78" applyFont="1" applyFill="1" applyBorder="1" applyAlignment="1">
      <alignment horizontal="center" vertical="center" wrapText="1"/>
      <protection/>
    </xf>
    <xf numFmtId="0" fontId="26" fillId="14" borderId="7" xfId="78" applyFont="1" applyFill="1" applyBorder="1" applyAlignment="1">
      <alignment horizontal="center" vertical="center" wrapText="1"/>
      <protection/>
    </xf>
    <xf numFmtId="0" fontId="26" fillId="14" borderId="8" xfId="78" applyFont="1" applyFill="1" applyBorder="1" applyAlignment="1">
      <alignment horizontal="center" vertical="center" wrapText="1"/>
      <protection/>
    </xf>
    <xf numFmtId="0" fontId="26" fillId="14" borderId="9" xfId="78" applyFont="1" applyFill="1" applyBorder="1" applyAlignment="1">
      <alignment horizontal="center" vertical="center"/>
      <protection/>
    </xf>
    <xf numFmtId="0" fontId="26" fillId="0" borderId="10" xfId="78" applyFont="1" applyBorder="1">
      <alignment/>
      <protection/>
    </xf>
    <xf numFmtId="0" fontId="26" fillId="0" borderId="11" xfId="78" applyFont="1" applyBorder="1" applyAlignment="1">
      <alignment horizontal="center" vertical="center" wrapText="1"/>
      <protection/>
    </xf>
    <xf numFmtId="42" fontId="26" fillId="15" borderId="12" xfId="78" applyNumberFormat="1" applyFont="1" applyFill="1" applyBorder="1" applyAlignment="1">
      <alignment horizontal="right" vertical="center" wrapText="1"/>
      <protection/>
    </xf>
    <xf numFmtId="42" fontId="26" fillId="0" borderId="13" xfId="78" applyNumberFormat="1" applyFont="1" applyBorder="1" applyAlignment="1">
      <alignment horizontal="right" vertical="center" wrapText="1"/>
      <protection/>
    </xf>
    <xf numFmtId="42" fontId="26" fillId="16" borderId="14" xfId="78" applyNumberFormat="1" applyFont="1" applyFill="1" applyBorder="1" applyAlignment="1">
      <alignment horizontal="right" vertical="center"/>
      <protection/>
    </xf>
    <xf numFmtId="0" fontId="26" fillId="0" borderId="15" xfId="78" applyFont="1" applyBorder="1">
      <alignment/>
      <protection/>
    </xf>
    <xf numFmtId="42" fontId="26" fillId="15" borderId="16" xfId="78" applyNumberFormat="1" applyFont="1" applyFill="1" applyBorder="1" applyAlignment="1">
      <alignment horizontal="right" vertical="center" wrapText="1"/>
      <protection/>
    </xf>
    <xf numFmtId="42" fontId="26" fillId="0" borderId="17" xfId="78" applyNumberFormat="1" applyFont="1" applyBorder="1" applyAlignment="1">
      <alignment horizontal="right" vertical="center" wrapText="1"/>
      <protection/>
    </xf>
    <xf numFmtId="42" fontId="26" fillId="16" borderId="18" xfId="78" applyNumberFormat="1" applyFont="1" applyFill="1" applyBorder="1" applyAlignment="1">
      <alignment horizontal="right" vertical="center"/>
      <protection/>
    </xf>
    <xf numFmtId="0" fontId="26" fillId="0" borderId="0" xfId="78" applyFont="1">
      <alignment/>
      <protection/>
    </xf>
    <xf numFmtId="0" fontId="24" fillId="0" borderId="19" xfId="78" applyFont="1" applyBorder="1">
      <alignment/>
      <protection/>
    </xf>
    <xf numFmtId="0" fontId="25" fillId="0" borderId="20" xfId="78" applyFont="1" applyBorder="1">
      <alignment/>
      <protection/>
    </xf>
    <xf numFmtId="42" fontId="24" fillId="0" borderId="20" xfId="78" applyNumberFormat="1" applyFont="1" applyBorder="1">
      <alignment/>
      <protection/>
    </xf>
    <xf numFmtId="0" fontId="28" fillId="0" borderId="0" xfId="78" applyFont="1" applyAlignment="1">
      <alignment/>
      <protection/>
    </xf>
    <xf numFmtId="0" fontId="26" fillId="0" borderId="0" xfId="78" applyFont="1" applyAlignment="1">
      <alignment/>
      <protection/>
    </xf>
    <xf numFmtId="42" fontId="29" fillId="17" borderId="0" xfId="77" applyNumberFormat="1" applyFont="1" applyFill="1" applyAlignment="1">
      <alignment vertical="center" wrapText="1"/>
      <protection/>
    </xf>
    <xf numFmtId="42" fontId="29" fillId="18" borderId="0" xfId="77" applyNumberFormat="1" applyFont="1" applyFill="1" applyAlignment="1">
      <alignment vertical="center" wrapText="1"/>
      <protection/>
    </xf>
    <xf numFmtId="42" fontId="6" fillId="0" borderId="21" xfId="77" applyNumberFormat="1" applyFont="1" applyFill="1" applyBorder="1" applyAlignment="1">
      <alignment vertical="center" wrapText="1"/>
      <protection/>
    </xf>
    <xf numFmtId="0" fontId="30" fillId="0" borderId="0" xfId="0" applyFont="1" applyAlignment="1">
      <alignment/>
    </xf>
    <xf numFmtId="42" fontId="6" fillId="0" borderId="4" xfId="20" applyNumberFormat="1" applyFont="1" applyFill="1" applyBorder="1" applyAlignment="1">
      <alignment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26" fillId="19" borderId="12" xfId="78" applyNumberFormat="1" applyFont="1" applyFill="1" applyBorder="1" applyAlignment="1">
      <alignment horizontal="center" vertical="center" wrapText="1"/>
      <protection/>
    </xf>
    <xf numFmtId="49" fontId="3" fillId="0" borderId="1" xfId="20" applyNumberFormat="1" applyFont="1" applyFill="1" applyBorder="1" applyAlignment="1">
      <alignment horizontal="left" vertical="top" wrapText="1"/>
      <protection/>
    </xf>
    <xf numFmtId="0" fontId="0" fillId="12" borderId="1" xfId="0" applyFill="1" applyBorder="1" applyAlignment="1">
      <alignment horizontal="center"/>
    </xf>
    <xf numFmtId="0" fontId="31" fillId="0" borderId="11" xfId="78" applyFont="1" applyFill="1" applyBorder="1" applyAlignment="1">
      <alignment horizontal="center"/>
      <protection/>
    </xf>
    <xf numFmtId="0" fontId="31" fillId="0" borderId="22" xfId="78" applyFont="1" applyFill="1" applyBorder="1" applyAlignment="1">
      <alignment horizontal="center"/>
      <protection/>
    </xf>
    <xf numFmtId="0" fontId="26" fillId="0" borderId="10" xfId="78" applyFont="1" applyFill="1" applyBorder="1">
      <alignment/>
      <protection/>
    </xf>
    <xf numFmtId="0" fontId="31" fillId="0" borderId="11" xfId="78" applyFont="1" applyFill="1" applyBorder="1" applyAlignment="1">
      <alignment horizontal="center" vertical="center" wrapText="1"/>
      <protection/>
    </xf>
    <xf numFmtId="42" fontId="26" fillId="0" borderId="13" xfId="78" applyNumberFormat="1" applyFont="1" applyFill="1" applyBorder="1" applyAlignment="1">
      <alignment horizontal="right" vertical="center" wrapText="1"/>
      <protection/>
    </xf>
    <xf numFmtId="0" fontId="3" fillId="0" borderId="0" xfId="78" applyFill="1">
      <alignment/>
      <protection/>
    </xf>
    <xf numFmtId="0" fontId="32" fillId="0" borderId="1" xfId="20" applyFont="1" applyFill="1" applyBorder="1" applyAlignment="1">
      <alignment horizontal="center" vertical="center" wrapText="1"/>
      <protection/>
    </xf>
    <xf numFmtId="42" fontId="32" fillId="0" borderId="1" xfId="20" applyNumberFormat="1" applyFont="1" applyFill="1" applyBorder="1" applyAlignment="1">
      <alignment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42" fontId="32" fillId="0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42" fontId="6" fillId="0" borderId="1" xfId="20" applyNumberFormat="1" applyFont="1" applyFill="1" applyBorder="1" applyAlignment="1">
      <alignment horizontal="center" vertical="center" wrapText="1"/>
      <protection/>
    </xf>
    <xf numFmtId="0" fontId="11" fillId="0" borderId="1" xfId="20" applyFont="1" applyFill="1" applyBorder="1" applyAlignment="1">
      <alignment horizontal="center" vertical="center" wrapText="1"/>
      <protection/>
    </xf>
    <xf numFmtId="0" fontId="7" fillId="12" borderId="1" xfId="20" applyFont="1" applyFill="1" applyBorder="1" applyAlignment="1">
      <alignment horizontal="center" vertical="center" wrapText="1"/>
      <protection/>
    </xf>
    <xf numFmtId="0" fontId="11" fillId="12" borderId="1" xfId="20" applyFont="1" applyFill="1" applyBorder="1" applyAlignment="1">
      <alignment horizontal="center" vertical="center" wrapText="1"/>
      <protection/>
    </xf>
    <xf numFmtId="0" fontId="6" fillId="12" borderId="1" xfId="20" applyFont="1" applyFill="1" applyBorder="1" applyAlignment="1">
      <alignment horizontal="center" vertical="center" wrapText="1"/>
      <protection/>
    </xf>
    <xf numFmtId="42" fontId="6" fillId="12" borderId="1" xfId="20" applyNumberFormat="1" applyFont="1" applyFill="1" applyBorder="1" applyAlignment="1">
      <alignment horizontal="center" vertical="center" wrapText="1"/>
      <protection/>
    </xf>
    <xf numFmtId="42" fontId="6" fillId="12" borderId="1" xfId="20" applyNumberFormat="1" applyFont="1" applyFill="1" applyBorder="1" applyAlignment="1">
      <alignment vertical="center" wrapText="1"/>
      <protection/>
    </xf>
    <xf numFmtId="49" fontId="11" fillId="0" borderId="1" xfId="20" applyNumberFormat="1" applyFont="1" applyFill="1" applyBorder="1" applyAlignment="1">
      <alignment horizontal="center" vertical="center" wrapText="1"/>
      <protection/>
    </xf>
    <xf numFmtId="0" fontId="34" fillId="0" borderId="0" xfId="77" applyFont="1" applyAlignment="1">
      <alignment horizontal="left" vertical="center" wrapText="1"/>
      <protection/>
    </xf>
    <xf numFmtId="0" fontId="35" fillId="0" borderId="1" xfId="20" applyFont="1" applyFill="1" applyBorder="1" applyAlignment="1">
      <alignment horizontal="center" vertical="center" wrapText="1"/>
      <protection/>
    </xf>
    <xf numFmtId="0" fontId="36" fillId="10" borderId="1" xfId="20" applyFont="1" applyFill="1" applyBorder="1" applyAlignment="1">
      <alignment horizontal="center" vertical="center" wrapText="1"/>
      <protection/>
    </xf>
    <xf numFmtId="0" fontId="32" fillId="0" borderId="1" xfId="77" applyFont="1" applyFill="1" applyBorder="1" applyAlignment="1">
      <alignment horizontal="center" vertical="center" wrapText="1"/>
      <protection/>
    </xf>
    <xf numFmtId="0" fontId="6" fillId="20" borderId="1" xfId="20" applyFont="1" applyFill="1" applyBorder="1" applyAlignment="1">
      <alignment horizontal="left" vertical="center" wrapText="1" indent="1"/>
      <protection/>
    </xf>
    <xf numFmtId="0" fontId="6" fillId="20" borderId="1" xfId="20" applyFont="1" applyFill="1" applyBorder="1" applyAlignment="1">
      <alignment horizontal="left" vertical="center" wrapText="1" indent="1"/>
      <protection/>
    </xf>
    <xf numFmtId="49" fontId="7" fillId="0" borderId="1" xfId="20" applyNumberFormat="1" applyFont="1" applyFill="1" applyBorder="1" applyAlignment="1">
      <alignment horizontal="left" vertical="center" wrapText="1"/>
      <protection/>
    </xf>
    <xf numFmtId="0" fontId="7" fillId="0" borderId="1" xfId="20" applyFont="1" applyFill="1" applyBorder="1" applyAlignment="1">
      <alignment horizontal="left" vertical="center" wrapText="1"/>
      <protection/>
    </xf>
    <xf numFmtId="0" fontId="6" fillId="0" borderId="0" xfId="20" applyFont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42" fontId="6" fillId="3" borderId="1" xfId="20" applyNumberFormat="1" applyFont="1" applyFill="1" applyBorder="1" applyAlignment="1">
      <alignment horizontal="center" vertical="center" wrapText="1"/>
      <protection/>
    </xf>
    <xf numFmtId="49" fontId="11" fillId="5" borderId="1" xfId="20" applyNumberFormat="1" applyFont="1" applyFill="1" applyBorder="1" applyAlignment="1">
      <alignment horizontal="left" vertical="center" wrapText="1"/>
      <protection/>
    </xf>
    <xf numFmtId="0" fontId="7" fillId="5" borderId="1" xfId="20" applyFont="1" applyFill="1" applyBorder="1" applyAlignment="1">
      <alignment horizontal="left" vertical="center" wrapText="1"/>
      <protection/>
    </xf>
    <xf numFmtId="0" fontId="37" fillId="0" borderId="23" xfId="78" applyFont="1" applyFill="1" applyBorder="1">
      <alignment/>
      <protection/>
    </xf>
    <xf numFmtId="0" fontId="38" fillId="0" borderId="0" xfId="20" applyFont="1" applyAlignment="1">
      <alignment vertical="center" wrapText="1"/>
      <protection/>
    </xf>
    <xf numFmtId="0" fontId="39" fillId="0" borderId="0" xfId="0" applyFont="1" applyAlignment="1">
      <alignment/>
    </xf>
    <xf numFmtId="49" fontId="7" fillId="13" borderId="1" xfId="77" applyNumberFormat="1" applyFont="1" applyFill="1" applyBorder="1" applyAlignment="1">
      <alignment horizontal="center" vertical="center" wrapText="1"/>
      <protection/>
    </xf>
    <xf numFmtId="0" fontId="6" fillId="12" borderId="1" xfId="77" applyFont="1" applyFill="1" applyBorder="1" applyAlignment="1">
      <alignment horizontal="center" vertical="center" wrapText="1"/>
      <protection/>
    </xf>
    <xf numFmtId="0" fontId="40" fillId="0" borderId="1" xfId="0" applyFont="1" applyBorder="1"/>
    <xf numFmtId="42" fontId="32" fillId="0" borderId="1" xfId="20" applyNumberFormat="1" applyFont="1" applyBorder="1" applyAlignment="1">
      <alignment horizontal="center" vertical="center" wrapText="1"/>
      <protection/>
    </xf>
    <xf numFmtId="42" fontId="32" fillId="0" borderId="1" xfId="20" applyNumberFormat="1" applyFont="1" applyBorder="1" applyAlignment="1">
      <alignment vertical="center" wrapText="1"/>
      <protection/>
    </xf>
    <xf numFmtId="49" fontId="11" fillId="3" borderId="1" xfId="20" applyNumberFormat="1" applyFont="1" applyFill="1" applyBorder="1" applyAlignment="1">
      <alignment horizontal="left" vertical="center" wrapText="1"/>
      <protection/>
    </xf>
    <xf numFmtId="0" fontId="32" fillId="3" borderId="1" xfId="20" applyFont="1" applyFill="1" applyBorder="1" applyAlignment="1">
      <alignment horizontal="left" vertical="center" wrapText="1"/>
      <protection/>
    </xf>
    <xf numFmtId="42" fontId="32" fillId="3" borderId="1" xfId="20" applyNumberFormat="1" applyFont="1" applyFill="1" applyBorder="1" applyAlignment="1">
      <alignment horizontal="center" vertical="center" wrapText="1"/>
      <protection/>
    </xf>
    <xf numFmtId="0" fontId="32" fillId="3" borderId="1" xfId="20" applyFont="1" applyFill="1" applyBorder="1" applyAlignment="1">
      <alignment horizontal="center" vertical="center" wrapText="1"/>
      <protection/>
    </xf>
    <xf numFmtId="0" fontId="11" fillId="3" borderId="1" xfId="20" applyFont="1" applyFill="1" applyBorder="1" applyAlignment="1">
      <alignment horizontal="left" vertical="center" wrapText="1"/>
      <protection/>
    </xf>
    <xf numFmtId="42" fontId="32" fillId="3" borderId="1" xfId="20" applyNumberFormat="1" applyFont="1" applyFill="1" applyBorder="1" applyAlignment="1">
      <alignment horizontal="center" vertical="center" wrapText="1"/>
      <protection/>
    </xf>
    <xf numFmtId="0" fontId="32" fillId="3" borderId="1" xfId="20" applyFont="1" applyFill="1" applyBorder="1" applyAlignment="1">
      <alignment horizontal="center" vertical="center" wrapText="1"/>
      <protection/>
    </xf>
    <xf numFmtId="42" fontId="32" fillId="0" borderId="1" xfId="20" applyNumberFormat="1" applyFont="1" applyBorder="1" applyAlignment="1">
      <alignment vertical="center" wrapText="1"/>
      <protection/>
    </xf>
    <xf numFmtId="0" fontId="11" fillId="3" borderId="1" xfId="20" applyFont="1" applyFill="1" applyBorder="1" applyAlignment="1">
      <alignment horizontal="left" vertical="center" wrapText="1"/>
      <protection/>
    </xf>
    <xf numFmtId="0" fontId="32" fillId="3" borderId="1" xfId="20" applyFont="1" applyFill="1" applyBorder="1" applyAlignment="1">
      <alignment horizontal="left" vertical="center" wrapText="1"/>
      <protection/>
    </xf>
    <xf numFmtId="49" fontId="11" fillId="3" borderId="1" xfId="77" applyNumberFormat="1" applyFont="1" applyFill="1" applyBorder="1" applyAlignment="1">
      <alignment horizontal="left" vertical="center" wrapText="1"/>
      <protection/>
    </xf>
    <xf numFmtId="0" fontId="32" fillId="3" borderId="1" xfId="77" applyFont="1" applyFill="1" applyBorder="1" applyAlignment="1">
      <alignment horizontal="left" vertical="center" wrapText="1"/>
      <protection/>
    </xf>
    <xf numFmtId="0" fontId="33" fillId="12" borderId="1" xfId="0" applyFont="1" applyFill="1" applyBorder="1" applyAlignment="1">
      <alignment horizontal="center"/>
    </xf>
    <xf numFmtId="0" fontId="33" fillId="5" borderId="1" xfId="0" applyFont="1" applyFill="1" applyBorder="1" applyAlignment="1">
      <alignment horizontal="center"/>
    </xf>
    <xf numFmtId="0" fontId="0" fillId="0" borderId="1" xfId="0" applyFont="1" applyBorder="1"/>
    <xf numFmtId="0" fontId="41" fillId="12" borderId="1" xfId="20" applyFont="1" applyFill="1" applyBorder="1" applyAlignment="1">
      <alignment horizontal="center" vertical="center" wrapText="1"/>
      <protection/>
    </xf>
    <xf numFmtId="0" fontId="41" fillId="0" borderId="1" xfId="20" applyFont="1" applyBorder="1" applyAlignment="1">
      <alignment horizontal="center" vertical="center" wrapText="1"/>
      <protection/>
    </xf>
    <xf numFmtId="0" fontId="41" fillId="0" borderId="1" xfId="20" applyFont="1" applyFill="1" applyBorder="1" applyAlignment="1">
      <alignment horizontal="center" vertical="center" wrapText="1"/>
      <protection/>
    </xf>
    <xf numFmtId="49" fontId="20" fillId="0" borderId="1" xfId="20" applyNumberFormat="1" applyFont="1" applyFill="1" applyBorder="1" applyAlignment="1">
      <alignment horizontal="center" vertical="center" wrapText="1"/>
      <protection/>
    </xf>
    <xf numFmtId="0" fontId="41" fillId="0" borderId="0" xfId="20" applyFont="1" applyAlignment="1">
      <alignment vertical="center" wrapText="1"/>
      <protection/>
    </xf>
    <xf numFmtId="0" fontId="11" fillId="0" borderId="1" xfId="20" applyFont="1" applyFill="1" applyBorder="1" applyAlignment="1">
      <alignment horizontal="left" vertical="center" wrapText="1"/>
      <protection/>
    </xf>
    <xf numFmtId="0" fontId="32" fillId="0" borderId="1" xfId="20" applyFont="1" applyFill="1" applyBorder="1" applyAlignment="1">
      <alignment horizontal="left" vertical="center" wrapText="1"/>
      <protection/>
    </xf>
    <xf numFmtId="0" fontId="24" fillId="0" borderId="0" xfId="78" applyFont="1" applyAlignment="1">
      <alignment/>
      <protection/>
    </xf>
    <xf numFmtId="0" fontId="3" fillId="0" borderId="0" xfId="78" applyAlignment="1">
      <alignment/>
      <protection/>
    </xf>
    <xf numFmtId="0" fontId="27" fillId="0" borderId="0" xfId="78" applyFont="1" applyAlignment="1">
      <alignment horizontal="left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18" borderId="3" xfId="77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17" borderId="3" xfId="77" applyFont="1" applyFill="1" applyBorder="1" applyAlignment="1">
      <alignment horizontal="center" vertical="center" wrapText="1"/>
      <protection/>
    </xf>
    <xf numFmtId="0" fontId="7" fillId="20" borderId="0" xfId="20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3" borderId="3" xfId="20" applyFont="1" applyFill="1" applyBorder="1" applyAlignment="1">
      <alignment horizontal="center" vertical="center" wrapText="1"/>
      <protection/>
    </xf>
    <xf numFmtId="0" fontId="7" fillId="3" borderId="2" xfId="20" applyFont="1" applyFill="1" applyBorder="1" applyAlignment="1">
      <alignment horizontal="center" vertical="center" wrapText="1"/>
      <protection/>
    </xf>
    <xf numFmtId="0" fontId="7" fillId="3" borderId="11" xfId="20" applyFont="1" applyFill="1" applyBorder="1" applyAlignment="1">
      <alignment horizontal="center" vertical="center" wrapText="1"/>
      <protection/>
    </xf>
    <xf numFmtId="0" fontId="7" fillId="0" borderId="3" xfId="20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7" fillId="3" borderId="3" xfId="20" applyFont="1" applyFill="1" applyBorder="1" applyAlignment="1">
      <alignment horizontal="center" vertical="center" wrapText="1"/>
      <protection/>
    </xf>
    <xf numFmtId="0" fontId="7" fillId="3" borderId="2" xfId="20" applyFont="1" applyFill="1" applyBorder="1" applyAlignment="1">
      <alignment horizontal="center" vertical="center" wrapText="1"/>
      <protection/>
    </xf>
    <xf numFmtId="0" fontId="7" fillId="3" borderId="11" xfId="20" applyFont="1" applyFill="1" applyBorder="1" applyAlignment="1">
      <alignment horizontal="center" vertical="center" wrapText="1"/>
      <protection/>
    </xf>
    <xf numFmtId="0" fontId="5" fillId="6" borderId="0" xfId="20" applyFont="1" applyFill="1" applyBorder="1" applyAlignment="1">
      <alignment horizontal="center" vertical="center" wrapText="1"/>
      <protection/>
    </xf>
    <xf numFmtId="0" fontId="5" fillId="6" borderId="13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7" borderId="0" xfId="20" applyFont="1" applyFill="1" applyBorder="1" applyAlignment="1">
      <alignment horizontal="center" vertical="center" wrapText="1"/>
      <protection/>
    </xf>
    <xf numFmtId="0" fontId="5" fillId="17" borderId="0" xfId="77" applyFont="1" applyFill="1" applyBorder="1" applyAlignment="1">
      <alignment horizontal="center" vertical="center" wrapText="1"/>
      <protection/>
    </xf>
    <xf numFmtId="0" fontId="5" fillId="17" borderId="13" xfId="77" applyFont="1" applyFill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3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11" xfId="20" applyFont="1" applyBorder="1" applyAlignment="1">
      <alignment horizontal="center" vertical="center" wrapText="1"/>
      <protection/>
    </xf>
    <xf numFmtId="0" fontId="7" fillId="20" borderId="0" xfId="20" applyFont="1" applyFill="1" applyAlignment="1">
      <alignment horizontal="center" vertical="center" wrapText="1"/>
      <protection/>
    </xf>
    <xf numFmtId="0" fontId="5" fillId="18" borderId="24" xfId="77" applyFont="1" applyFill="1" applyBorder="1" applyAlignment="1">
      <alignment horizontal="center" vertical="center" wrapText="1"/>
      <protection/>
    </xf>
    <xf numFmtId="0" fontId="5" fillId="18" borderId="25" xfId="77" applyFont="1" applyFill="1" applyBorder="1" applyAlignment="1">
      <alignment horizontal="center" vertical="center" wrapText="1"/>
      <protection/>
    </xf>
    <xf numFmtId="0" fontId="7" fillId="20" borderId="0" xfId="20" applyFont="1" applyFill="1" applyBorder="1" applyAlignment="1">
      <alignment horizontal="center" vertical="center" wrapText="1"/>
      <protection/>
    </xf>
    <xf numFmtId="49" fontId="11" fillId="0" borderId="3" xfId="20" applyNumberFormat="1" applyFont="1" applyFill="1" applyBorder="1" applyAlignment="1">
      <alignment horizontal="center" vertical="center" wrapText="1"/>
      <protection/>
    </xf>
    <xf numFmtId="0" fontId="33" fillId="0" borderId="11" xfId="0" applyFont="1" applyFill="1" applyBorder="1" applyAlignment="1">
      <alignment horizontal="center" vertical="center" wrapText="1"/>
    </xf>
    <xf numFmtId="0" fontId="7" fillId="20" borderId="13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5" fillId="10" borderId="0" xfId="20" applyFont="1" applyFill="1" applyBorder="1" applyAlignment="1">
      <alignment horizontal="center" vertical="center" wrapText="1"/>
      <protection/>
    </xf>
    <xf numFmtId="0" fontId="0" fillId="10" borderId="0" xfId="0" applyFill="1" applyAlignment="1">
      <alignment vertical="center" wrapText="1"/>
    </xf>
    <xf numFmtId="0" fontId="0" fillId="10" borderId="13" xfId="0" applyFill="1" applyBorder="1" applyAlignment="1">
      <alignment vertical="center" wrapText="1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textový odkaz" xfId="21"/>
    <cellStyle name="Použitý hypertextový odkaz" xfId="22"/>
    <cellStyle name="Hypertextový odkaz" xfId="23"/>
    <cellStyle name="Použitý hypertextový odkaz" xfId="24"/>
    <cellStyle name="Hypertextový odkaz" xfId="25"/>
    <cellStyle name="Použitý hypertextový odkaz" xfId="26"/>
    <cellStyle name="Hypertextový odkaz" xfId="27"/>
    <cellStyle name="Použitý hypertextový odkaz" xfId="28"/>
    <cellStyle name="Hypertextový odkaz" xfId="29"/>
    <cellStyle name="Použitý hypertextový odkaz" xfId="30"/>
    <cellStyle name="Hypertextový odkaz" xfId="31"/>
    <cellStyle name="Použitý hypertextový odkaz" xfId="32"/>
    <cellStyle name="Hypertextový odkaz" xfId="33"/>
    <cellStyle name="Použitý hypertextový odkaz" xfId="34"/>
    <cellStyle name="Hypertextový odkaz" xfId="35"/>
    <cellStyle name="Použitý hypertextový odkaz" xfId="36"/>
    <cellStyle name="Hypertextový odkaz" xfId="37"/>
    <cellStyle name="Použitý hypertextový odkaz" xfId="38"/>
    <cellStyle name="Hypertextový odkaz" xfId="39"/>
    <cellStyle name="Použitý hypertextový odkaz" xfId="40"/>
    <cellStyle name="Hypertextový odkaz" xfId="41"/>
    <cellStyle name="Použitý hypertextový odkaz" xfId="42"/>
    <cellStyle name="Hypertextový odkaz" xfId="43"/>
    <cellStyle name="Použitý hypertextový odkaz" xfId="44"/>
    <cellStyle name="Hypertextový odkaz" xfId="45"/>
    <cellStyle name="Použitý hypertextový odkaz" xfId="46"/>
    <cellStyle name="Hypertextový odkaz" xfId="47"/>
    <cellStyle name="Použitý hypertextový odkaz" xfId="48"/>
    <cellStyle name="Hypertextový odkaz" xfId="49"/>
    <cellStyle name="Použitý hypertextový odkaz" xfId="50"/>
    <cellStyle name="Hypertextový odkaz" xfId="51"/>
    <cellStyle name="Použitý hypertextový odkaz" xfId="52"/>
    <cellStyle name="Hypertextový odkaz" xfId="53"/>
    <cellStyle name="Použitý hypertextový odkaz" xfId="54"/>
    <cellStyle name="Hypertextový odkaz" xfId="55"/>
    <cellStyle name="Použitý hypertextový odkaz" xfId="56"/>
    <cellStyle name="Hypertextový odkaz" xfId="57"/>
    <cellStyle name="Použitý hypertextový odkaz" xfId="58"/>
    <cellStyle name="Hypertextový odkaz" xfId="59"/>
    <cellStyle name="Použitý hypertextový odkaz" xfId="60"/>
    <cellStyle name="Hypertextový odkaz" xfId="61"/>
    <cellStyle name="Použitý hypertextový odkaz" xfId="62"/>
    <cellStyle name="Hypertextový odkaz" xfId="63"/>
    <cellStyle name="Použitý hypertextový odkaz" xfId="64"/>
    <cellStyle name="Hypertextový odkaz" xfId="65"/>
    <cellStyle name="Použitý hypertextový odkaz" xfId="66"/>
    <cellStyle name="Hypertextový odkaz" xfId="67"/>
    <cellStyle name="Použitý hypertextový odkaz" xfId="68"/>
    <cellStyle name="Hypertextový odkaz" xfId="69"/>
    <cellStyle name="Použitý hypertextový odkaz" xfId="70"/>
    <cellStyle name="Hypertextový odkaz" xfId="71"/>
    <cellStyle name="Použitý hypertextový odkaz" xfId="72"/>
    <cellStyle name="Hypertextový odkaz" xfId="73"/>
    <cellStyle name="Použitý hypertextový odkaz" xfId="74"/>
    <cellStyle name="Hypertextový odkaz" xfId="75"/>
    <cellStyle name="Použitý hypertextový odkaz" xfId="76"/>
    <cellStyle name="Normal 2 2" xfId="77"/>
    <cellStyle name="Normální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3"/>
  <sheetViews>
    <sheetView workbookViewId="0" topLeftCell="A1">
      <selection activeCell="A2" sqref="A2"/>
    </sheetView>
  </sheetViews>
  <sheetFormatPr defaultColWidth="9.140625" defaultRowHeight="15"/>
  <cols>
    <col min="1" max="1" width="58.8515625" style="62" customWidth="1"/>
    <col min="2" max="4" width="20.7109375" style="62" customWidth="1"/>
    <col min="5" max="5" width="21.28125" style="62" customWidth="1"/>
    <col min="6" max="256" width="8.8515625" style="62" customWidth="1"/>
    <col min="257" max="257" width="58.8515625" style="62" customWidth="1"/>
    <col min="258" max="261" width="20.7109375" style="62" customWidth="1"/>
    <col min="262" max="512" width="8.8515625" style="62" customWidth="1"/>
    <col min="513" max="513" width="58.8515625" style="62" customWidth="1"/>
    <col min="514" max="517" width="20.7109375" style="62" customWidth="1"/>
    <col min="518" max="768" width="8.8515625" style="62" customWidth="1"/>
    <col min="769" max="769" width="58.8515625" style="62" customWidth="1"/>
    <col min="770" max="773" width="20.7109375" style="62" customWidth="1"/>
    <col min="774" max="1024" width="8.8515625" style="62" customWidth="1"/>
    <col min="1025" max="1025" width="58.8515625" style="62" customWidth="1"/>
    <col min="1026" max="1029" width="20.7109375" style="62" customWidth="1"/>
    <col min="1030" max="1280" width="8.8515625" style="62" customWidth="1"/>
    <col min="1281" max="1281" width="58.8515625" style="62" customWidth="1"/>
    <col min="1282" max="1285" width="20.7109375" style="62" customWidth="1"/>
    <col min="1286" max="1536" width="8.8515625" style="62" customWidth="1"/>
    <col min="1537" max="1537" width="58.8515625" style="62" customWidth="1"/>
    <col min="1538" max="1541" width="20.7109375" style="62" customWidth="1"/>
    <col min="1542" max="1792" width="8.8515625" style="62" customWidth="1"/>
    <col min="1793" max="1793" width="58.8515625" style="62" customWidth="1"/>
    <col min="1794" max="1797" width="20.7109375" style="62" customWidth="1"/>
    <col min="1798" max="2048" width="8.8515625" style="62" customWidth="1"/>
    <col min="2049" max="2049" width="58.8515625" style="62" customWidth="1"/>
    <col min="2050" max="2053" width="20.7109375" style="62" customWidth="1"/>
    <col min="2054" max="2304" width="8.8515625" style="62" customWidth="1"/>
    <col min="2305" max="2305" width="58.8515625" style="62" customWidth="1"/>
    <col min="2306" max="2309" width="20.7109375" style="62" customWidth="1"/>
    <col min="2310" max="2560" width="8.8515625" style="62" customWidth="1"/>
    <col min="2561" max="2561" width="58.8515625" style="62" customWidth="1"/>
    <col min="2562" max="2565" width="20.7109375" style="62" customWidth="1"/>
    <col min="2566" max="2816" width="8.8515625" style="62" customWidth="1"/>
    <col min="2817" max="2817" width="58.8515625" style="62" customWidth="1"/>
    <col min="2818" max="2821" width="20.7109375" style="62" customWidth="1"/>
    <col min="2822" max="3072" width="8.8515625" style="62" customWidth="1"/>
    <col min="3073" max="3073" width="58.8515625" style="62" customWidth="1"/>
    <col min="3074" max="3077" width="20.7109375" style="62" customWidth="1"/>
    <col min="3078" max="3328" width="8.8515625" style="62" customWidth="1"/>
    <col min="3329" max="3329" width="58.8515625" style="62" customWidth="1"/>
    <col min="3330" max="3333" width="20.7109375" style="62" customWidth="1"/>
    <col min="3334" max="3584" width="8.8515625" style="62" customWidth="1"/>
    <col min="3585" max="3585" width="58.8515625" style="62" customWidth="1"/>
    <col min="3586" max="3589" width="20.7109375" style="62" customWidth="1"/>
    <col min="3590" max="3840" width="8.8515625" style="62" customWidth="1"/>
    <col min="3841" max="3841" width="58.8515625" style="62" customWidth="1"/>
    <col min="3842" max="3845" width="20.7109375" style="62" customWidth="1"/>
    <col min="3846" max="4096" width="8.8515625" style="62" customWidth="1"/>
    <col min="4097" max="4097" width="58.8515625" style="62" customWidth="1"/>
    <col min="4098" max="4101" width="20.7109375" style="62" customWidth="1"/>
    <col min="4102" max="4352" width="8.8515625" style="62" customWidth="1"/>
    <col min="4353" max="4353" width="58.8515625" style="62" customWidth="1"/>
    <col min="4354" max="4357" width="20.7109375" style="62" customWidth="1"/>
    <col min="4358" max="4608" width="8.8515625" style="62" customWidth="1"/>
    <col min="4609" max="4609" width="58.8515625" style="62" customWidth="1"/>
    <col min="4610" max="4613" width="20.7109375" style="62" customWidth="1"/>
    <col min="4614" max="4864" width="8.8515625" style="62" customWidth="1"/>
    <col min="4865" max="4865" width="58.8515625" style="62" customWidth="1"/>
    <col min="4866" max="4869" width="20.7109375" style="62" customWidth="1"/>
    <col min="4870" max="5120" width="8.8515625" style="62" customWidth="1"/>
    <col min="5121" max="5121" width="58.8515625" style="62" customWidth="1"/>
    <col min="5122" max="5125" width="20.7109375" style="62" customWidth="1"/>
    <col min="5126" max="5376" width="8.8515625" style="62" customWidth="1"/>
    <col min="5377" max="5377" width="58.8515625" style="62" customWidth="1"/>
    <col min="5378" max="5381" width="20.7109375" style="62" customWidth="1"/>
    <col min="5382" max="5632" width="8.8515625" style="62" customWidth="1"/>
    <col min="5633" max="5633" width="58.8515625" style="62" customWidth="1"/>
    <col min="5634" max="5637" width="20.7109375" style="62" customWidth="1"/>
    <col min="5638" max="5888" width="8.8515625" style="62" customWidth="1"/>
    <col min="5889" max="5889" width="58.8515625" style="62" customWidth="1"/>
    <col min="5890" max="5893" width="20.7109375" style="62" customWidth="1"/>
    <col min="5894" max="6144" width="8.8515625" style="62" customWidth="1"/>
    <col min="6145" max="6145" width="58.8515625" style="62" customWidth="1"/>
    <col min="6146" max="6149" width="20.7109375" style="62" customWidth="1"/>
    <col min="6150" max="6400" width="8.8515625" style="62" customWidth="1"/>
    <col min="6401" max="6401" width="58.8515625" style="62" customWidth="1"/>
    <col min="6402" max="6405" width="20.7109375" style="62" customWidth="1"/>
    <col min="6406" max="6656" width="8.8515625" style="62" customWidth="1"/>
    <col min="6657" max="6657" width="58.8515625" style="62" customWidth="1"/>
    <col min="6658" max="6661" width="20.7109375" style="62" customWidth="1"/>
    <col min="6662" max="6912" width="8.8515625" style="62" customWidth="1"/>
    <col min="6913" max="6913" width="58.8515625" style="62" customWidth="1"/>
    <col min="6914" max="6917" width="20.7109375" style="62" customWidth="1"/>
    <col min="6918" max="7168" width="8.8515625" style="62" customWidth="1"/>
    <col min="7169" max="7169" width="58.8515625" style="62" customWidth="1"/>
    <col min="7170" max="7173" width="20.7109375" style="62" customWidth="1"/>
    <col min="7174" max="7424" width="8.8515625" style="62" customWidth="1"/>
    <col min="7425" max="7425" width="58.8515625" style="62" customWidth="1"/>
    <col min="7426" max="7429" width="20.7109375" style="62" customWidth="1"/>
    <col min="7430" max="7680" width="8.8515625" style="62" customWidth="1"/>
    <col min="7681" max="7681" width="58.8515625" style="62" customWidth="1"/>
    <col min="7682" max="7685" width="20.7109375" style="62" customWidth="1"/>
    <col min="7686" max="7936" width="8.8515625" style="62" customWidth="1"/>
    <col min="7937" max="7937" width="58.8515625" style="62" customWidth="1"/>
    <col min="7938" max="7941" width="20.7109375" style="62" customWidth="1"/>
    <col min="7942" max="8192" width="8.8515625" style="62" customWidth="1"/>
    <col min="8193" max="8193" width="58.8515625" style="62" customWidth="1"/>
    <col min="8194" max="8197" width="20.7109375" style="62" customWidth="1"/>
    <col min="8198" max="8448" width="8.8515625" style="62" customWidth="1"/>
    <col min="8449" max="8449" width="58.8515625" style="62" customWidth="1"/>
    <col min="8450" max="8453" width="20.7109375" style="62" customWidth="1"/>
    <col min="8454" max="8704" width="8.8515625" style="62" customWidth="1"/>
    <col min="8705" max="8705" width="58.8515625" style="62" customWidth="1"/>
    <col min="8706" max="8709" width="20.7109375" style="62" customWidth="1"/>
    <col min="8710" max="8960" width="8.8515625" style="62" customWidth="1"/>
    <col min="8961" max="8961" width="58.8515625" style="62" customWidth="1"/>
    <col min="8962" max="8965" width="20.7109375" style="62" customWidth="1"/>
    <col min="8966" max="9216" width="8.8515625" style="62" customWidth="1"/>
    <col min="9217" max="9217" width="58.8515625" style="62" customWidth="1"/>
    <col min="9218" max="9221" width="20.7109375" style="62" customWidth="1"/>
    <col min="9222" max="9472" width="8.8515625" style="62" customWidth="1"/>
    <col min="9473" max="9473" width="58.8515625" style="62" customWidth="1"/>
    <col min="9474" max="9477" width="20.7109375" style="62" customWidth="1"/>
    <col min="9478" max="9728" width="8.8515625" style="62" customWidth="1"/>
    <col min="9729" max="9729" width="58.8515625" style="62" customWidth="1"/>
    <col min="9730" max="9733" width="20.7109375" style="62" customWidth="1"/>
    <col min="9734" max="9984" width="8.8515625" style="62" customWidth="1"/>
    <col min="9985" max="9985" width="58.8515625" style="62" customWidth="1"/>
    <col min="9986" max="9989" width="20.7109375" style="62" customWidth="1"/>
    <col min="9990" max="10240" width="8.8515625" style="62" customWidth="1"/>
    <col min="10241" max="10241" width="58.8515625" style="62" customWidth="1"/>
    <col min="10242" max="10245" width="20.7109375" style="62" customWidth="1"/>
    <col min="10246" max="10496" width="8.8515625" style="62" customWidth="1"/>
    <col min="10497" max="10497" width="58.8515625" style="62" customWidth="1"/>
    <col min="10498" max="10501" width="20.7109375" style="62" customWidth="1"/>
    <col min="10502" max="10752" width="8.8515625" style="62" customWidth="1"/>
    <col min="10753" max="10753" width="58.8515625" style="62" customWidth="1"/>
    <col min="10754" max="10757" width="20.7109375" style="62" customWidth="1"/>
    <col min="10758" max="11008" width="8.8515625" style="62" customWidth="1"/>
    <col min="11009" max="11009" width="58.8515625" style="62" customWidth="1"/>
    <col min="11010" max="11013" width="20.7109375" style="62" customWidth="1"/>
    <col min="11014" max="11264" width="8.8515625" style="62" customWidth="1"/>
    <col min="11265" max="11265" width="58.8515625" style="62" customWidth="1"/>
    <col min="11266" max="11269" width="20.7109375" style="62" customWidth="1"/>
    <col min="11270" max="11520" width="8.8515625" style="62" customWidth="1"/>
    <col min="11521" max="11521" width="58.8515625" style="62" customWidth="1"/>
    <col min="11522" max="11525" width="20.7109375" style="62" customWidth="1"/>
    <col min="11526" max="11776" width="8.8515625" style="62" customWidth="1"/>
    <col min="11777" max="11777" width="58.8515625" style="62" customWidth="1"/>
    <col min="11778" max="11781" width="20.7109375" style="62" customWidth="1"/>
    <col min="11782" max="12032" width="8.8515625" style="62" customWidth="1"/>
    <col min="12033" max="12033" width="58.8515625" style="62" customWidth="1"/>
    <col min="12034" max="12037" width="20.7109375" style="62" customWidth="1"/>
    <col min="12038" max="12288" width="8.8515625" style="62" customWidth="1"/>
    <col min="12289" max="12289" width="58.8515625" style="62" customWidth="1"/>
    <col min="12290" max="12293" width="20.7109375" style="62" customWidth="1"/>
    <col min="12294" max="12544" width="8.8515625" style="62" customWidth="1"/>
    <col min="12545" max="12545" width="58.8515625" style="62" customWidth="1"/>
    <col min="12546" max="12549" width="20.7109375" style="62" customWidth="1"/>
    <col min="12550" max="12800" width="8.8515625" style="62" customWidth="1"/>
    <col min="12801" max="12801" width="58.8515625" style="62" customWidth="1"/>
    <col min="12802" max="12805" width="20.7109375" style="62" customWidth="1"/>
    <col min="12806" max="13056" width="8.8515625" style="62" customWidth="1"/>
    <col min="13057" max="13057" width="58.8515625" style="62" customWidth="1"/>
    <col min="13058" max="13061" width="20.7109375" style="62" customWidth="1"/>
    <col min="13062" max="13312" width="8.8515625" style="62" customWidth="1"/>
    <col min="13313" max="13313" width="58.8515625" style="62" customWidth="1"/>
    <col min="13314" max="13317" width="20.7109375" style="62" customWidth="1"/>
    <col min="13318" max="13568" width="8.8515625" style="62" customWidth="1"/>
    <col min="13569" max="13569" width="58.8515625" style="62" customWidth="1"/>
    <col min="13570" max="13573" width="20.7109375" style="62" customWidth="1"/>
    <col min="13574" max="13824" width="8.8515625" style="62" customWidth="1"/>
    <col min="13825" max="13825" width="58.8515625" style="62" customWidth="1"/>
    <col min="13826" max="13829" width="20.7109375" style="62" customWidth="1"/>
    <col min="13830" max="14080" width="8.8515625" style="62" customWidth="1"/>
    <col min="14081" max="14081" width="58.8515625" style="62" customWidth="1"/>
    <col min="14082" max="14085" width="20.7109375" style="62" customWidth="1"/>
    <col min="14086" max="14336" width="8.8515625" style="62" customWidth="1"/>
    <col min="14337" max="14337" width="58.8515625" style="62" customWidth="1"/>
    <col min="14338" max="14341" width="20.7109375" style="62" customWidth="1"/>
    <col min="14342" max="14592" width="8.8515625" style="62" customWidth="1"/>
    <col min="14593" max="14593" width="58.8515625" style="62" customWidth="1"/>
    <col min="14594" max="14597" width="20.7109375" style="62" customWidth="1"/>
    <col min="14598" max="14848" width="8.8515625" style="62" customWidth="1"/>
    <col min="14849" max="14849" width="58.8515625" style="62" customWidth="1"/>
    <col min="14850" max="14853" width="20.7109375" style="62" customWidth="1"/>
    <col min="14854" max="15104" width="8.8515625" style="62" customWidth="1"/>
    <col min="15105" max="15105" width="58.8515625" style="62" customWidth="1"/>
    <col min="15106" max="15109" width="20.7109375" style="62" customWidth="1"/>
    <col min="15110" max="15360" width="8.8515625" style="62" customWidth="1"/>
    <col min="15361" max="15361" width="58.8515625" style="62" customWidth="1"/>
    <col min="15362" max="15365" width="20.7109375" style="62" customWidth="1"/>
    <col min="15366" max="15616" width="8.8515625" style="62" customWidth="1"/>
    <col min="15617" max="15617" width="58.8515625" style="62" customWidth="1"/>
    <col min="15618" max="15621" width="20.7109375" style="62" customWidth="1"/>
    <col min="15622" max="15872" width="8.8515625" style="62" customWidth="1"/>
    <col min="15873" max="15873" width="58.8515625" style="62" customWidth="1"/>
    <col min="15874" max="15877" width="20.7109375" style="62" customWidth="1"/>
    <col min="15878" max="16128" width="8.8515625" style="62" customWidth="1"/>
    <col min="16129" max="16129" width="58.8515625" style="62" customWidth="1"/>
    <col min="16130" max="16133" width="20.7109375" style="62" customWidth="1"/>
    <col min="16134" max="16384" width="8.8515625" style="62" customWidth="1"/>
  </cols>
  <sheetData>
    <row r="2" ht="15">
      <c r="D2" t="s">
        <v>332</v>
      </c>
    </row>
    <row r="5" spans="1:11" ht="18">
      <c r="A5" s="158" t="s">
        <v>284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7" ht="15" thickBot="1"/>
    <row r="8" spans="1:5" ht="28.5">
      <c r="A8" s="63"/>
      <c r="B8" s="64" t="s">
        <v>309</v>
      </c>
      <c r="C8" s="65" t="s">
        <v>126</v>
      </c>
      <c r="D8" s="66" t="s">
        <v>271</v>
      </c>
      <c r="E8" s="67" t="s">
        <v>272</v>
      </c>
    </row>
    <row r="9" spans="1:5" ht="15">
      <c r="A9" s="68" t="s">
        <v>273</v>
      </c>
      <c r="B9" s="69">
        <v>1</v>
      </c>
      <c r="C9" s="70">
        <f>'Uzlový objekt typ 1'!G42</f>
        <v>0</v>
      </c>
      <c r="D9" s="71">
        <f>C9*0.21</f>
        <v>0</v>
      </c>
      <c r="E9" s="72">
        <f>'Uzlový objekt typ 1'!H42</f>
        <v>0</v>
      </c>
    </row>
    <row r="10" spans="1:5" ht="15">
      <c r="A10" s="68" t="s">
        <v>274</v>
      </c>
      <c r="B10" s="69">
        <v>6</v>
      </c>
      <c r="C10" s="70">
        <f>'Uzlový objekt typ 2'!R27</f>
        <v>0</v>
      </c>
      <c r="D10" s="71">
        <f aca="true" t="shared" si="0" ref="D10:D16">C10*0.21</f>
        <v>0</v>
      </c>
      <c r="E10" s="72">
        <f>'Uzlový objekt typ 2'!S27</f>
        <v>0</v>
      </c>
    </row>
    <row r="11" spans="1:5" ht="15">
      <c r="A11" s="68" t="s">
        <v>275</v>
      </c>
      <c r="B11" s="69">
        <v>27</v>
      </c>
      <c r="C11" s="70">
        <f>'Koncový objekt typ 1'!BH24</f>
        <v>0</v>
      </c>
      <c r="D11" s="71">
        <f t="shared" si="0"/>
        <v>0</v>
      </c>
      <c r="E11" s="72">
        <f>'Koncový objekt typ 1'!BI24</f>
        <v>0</v>
      </c>
    </row>
    <row r="12" spans="1:5" ht="15">
      <c r="A12" s="68" t="s">
        <v>276</v>
      </c>
      <c r="B12" s="69">
        <v>35</v>
      </c>
      <c r="C12" s="70">
        <f>'Koncový objekt typ 2'!BX21</f>
        <v>0</v>
      </c>
      <c r="D12" s="71">
        <f t="shared" si="0"/>
        <v>0</v>
      </c>
      <c r="E12" s="72">
        <f>'Koncový objekt typ 2'!BY21</f>
        <v>0</v>
      </c>
    </row>
    <row r="13" spans="1:5" s="101" customFormat="1" ht="15">
      <c r="A13" s="98" t="s">
        <v>304</v>
      </c>
      <c r="B13" s="99">
        <v>69</v>
      </c>
      <c r="C13" s="70">
        <f>'Pomocný drobný materiál'!E21</f>
        <v>0</v>
      </c>
      <c r="D13" s="100">
        <f t="shared" si="0"/>
        <v>0</v>
      </c>
      <c r="E13" s="72">
        <f>C13*1.21</f>
        <v>0</v>
      </c>
    </row>
    <row r="14" spans="1:5" ht="15">
      <c r="A14" s="68" t="s">
        <v>277</v>
      </c>
      <c r="B14" s="96">
        <v>9</v>
      </c>
      <c r="C14" s="70"/>
      <c r="D14" s="71">
        <f t="shared" si="0"/>
        <v>0</v>
      </c>
      <c r="E14" s="72">
        <f>C14*1.21</f>
        <v>0</v>
      </c>
    </row>
    <row r="15" spans="1:5" ht="15">
      <c r="A15" s="68" t="s">
        <v>278</v>
      </c>
      <c r="B15" s="96">
        <v>9</v>
      </c>
      <c r="C15" s="70"/>
      <c r="D15" s="71">
        <f t="shared" si="0"/>
        <v>0</v>
      </c>
      <c r="E15" s="72">
        <f>C15*1.21</f>
        <v>0</v>
      </c>
    </row>
    <row r="16" spans="1:5" ht="15.75" thickBot="1">
      <c r="A16" s="73" t="s">
        <v>279</v>
      </c>
      <c r="B16" s="97">
        <v>9</v>
      </c>
      <c r="C16" s="74"/>
      <c r="D16" s="75">
        <f t="shared" si="0"/>
        <v>0</v>
      </c>
      <c r="E16" s="76">
        <f>C16*1.21</f>
        <v>0</v>
      </c>
    </row>
    <row r="17" spans="1:5" ht="15" thickBot="1">
      <c r="A17" s="77"/>
      <c r="B17" s="77"/>
      <c r="C17" s="77"/>
      <c r="D17" s="77"/>
      <c r="E17" s="77"/>
    </row>
    <row r="18" spans="1:5" ht="18.75" thickBot="1">
      <c r="A18" s="78" t="s">
        <v>280</v>
      </c>
      <c r="B18" s="79"/>
      <c r="C18" s="80">
        <f>SUM(C9:C16)</f>
        <v>0</v>
      </c>
      <c r="D18" s="80">
        <f>SUM(D9:D16)</f>
        <v>0</v>
      </c>
      <c r="E18" s="80">
        <f>SUM(E9:E16)</f>
        <v>0</v>
      </c>
    </row>
    <row r="21" spans="1:11" ht="15">
      <c r="A21" s="160" t="s">
        <v>281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</row>
    <row r="22" spans="1:11" ht="15.75">
      <c r="A22" s="81" t="s">
        <v>282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1:11" ht="15">
      <c r="A23" s="82" t="s">
        <v>283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</row>
  </sheetData>
  <mergeCells count="2">
    <mergeCell ref="A5:K5"/>
    <mergeCell ref="A21:K21"/>
  </mergeCells>
  <printOptions/>
  <pageMargins left="0" right="0" top="0" bottom="0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799966812134"/>
    <pageSetUpPr fitToPage="1"/>
  </sheetPr>
  <dimension ref="A1:BI102"/>
  <sheetViews>
    <sheetView tabSelected="1" zoomScalePageLayoutView="120" workbookViewId="0" topLeftCell="A1">
      <pane ySplit="2" topLeftCell="A11" activePane="bottomLeft" state="frozen"/>
      <selection pane="bottomLeft" activeCell="A1" sqref="A1"/>
    </sheetView>
  </sheetViews>
  <sheetFormatPr defaultColWidth="11.57421875" defaultRowHeight="15"/>
  <cols>
    <col min="1" max="1" width="34.28125" style="0" customWidth="1"/>
    <col min="2" max="2" width="16.140625" style="0" customWidth="1"/>
    <col min="3" max="3" width="43.8515625" style="0" customWidth="1"/>
    <col min="4" max="8" width="19.00390625" style="18" customWidth="1"/>
    <col min="13" max="13" width="26.421875" style="0" bestFit="1" customWidth="1"/>
  </cols>
  <sheetData>
    <row r="1" spans="1:61" s="4" customFormat="1" ht="25.5" customHeight="1">
      <c r="A1" s="115" t="s">
        <v>312</v>
      </c>
      <c r="B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I1" s="1"/>
    </row>
    <row r="2" spans="1:8" ht="45">
      <c r="A2" s="27" t="s">
        <v>6</v>
      </c>
      <c r="B2" s="27" t="s">
        <v>7</v>
      </c>
      <c r="C2" s="27"/>
      <c r="D2" s="27" t="s">
        <v>124</v>
      </c>
      <c r="E2" s="27" t="s">
        <v>123</v>
      </c>
      <c r="F2" s="27" t="s">
        <v>122</v>
      </c>
      <c r="G2" s="27" t="s">
        <v>324</v>
      </c>
      <c r="H2" s="26" t="s">
        <v>121</v>
      </c>
    </row>
    <row r="3" spans="1:8" ht="15">
      <c r="A3" s="94" t="s">
        <v>127</v>
      </c>
      <c r="B3" s="17"/>
      <c r="C3" s="17"/>
      <c r="D3" s="95"/>
      <c r="E3" s="23">
        <f>'Uzlový objekt typ 2'!Q5</f>
        <v>12</v>
      </c>
      <c r="F3" s="95"/>
      <c r="G3" s="95"/>
      <c r="H3" s="25">
        <f>SUM(E3:G3)</f>
        <v>12</v>
      </c>
    </row>
    <row r="4" spans="3:8" ht="18.75">
      <c r="C4" s="21" t="s">
        <v>303</v>
      </c>
      <c r="D4" s="20">
        <f>SUM(D3:D3)</f>
        <v>0</v>
      </c>
      <c r="E4" s="20">
        <f>SUM(E3:E3)</f>
        <v>12</v>
      </c>
      <c r="F4" s="20">
        <f>SUM(F3:F3)</f>
        <v>0</v>
      </c>
      <c r="G4" s="20">
        <f>SUM(G3:G3)</f>
        <v>0</v>
      </c>
      <c r="H4" s="19">
        <f>SUM(D4:G4)</f>
        <v>12</v>
      </c>
    </row>
    <row r="5" ht="14.45">
      <c r="H5" s="14"/>
    </row>
    <row r="6" spans="1:8" ht="15">
      <c r="A6" s="17" t="s">
        <v>41</v>
      </c>
      <c r="B6" s="17"/>
      <c r="C6" s="17"/>
      <c r="D6" s="23">
        <f>'Uzlový objekt typ 1'!F5</f>
        <v>2</v>
      </c>
      <c r="E6" s="95"/>
      <c r="F6" s="95"/>
      <c r="G6" s="95"/>
      <c r="H6" s="22">
        <f>SUM(D6:G6)</f>
        <v>2</v>
      </c>
    </row>
    <row r="7" spans="1:8" ht="15">
      <c r="A7" s="17" t="s">
        <v>53</v>
      </c>
      <c r="B7" s="17"/>
      <c r="C7" s="17"/>
      <c r="D7" s="95"/>
      <c r="E7" s="23">
        <f>'Uzlový objekt typ 2'!Q6</f>
        <v>14</v>
      </c>
      <c r="F7" s="95"/>
      <c r="G7" s="95"/>
      <c r="H7" s="22">
        <f>SUM(D7:G7)</f>
        <v>14</v>
      </c>
    </row>
    <row r="8" spans="1:8" ht="15">
      <c r="A8" s="17" t="s">
        <v>60</v>
      </c>
      <c r="B8" s="17"/>
      <c r="C8" s="17"/>
      <c r="D8" s="95"/>
      <c r="E8" s="95"/>
      <c r="F8" s="23">
        <f>'Koncový objekt typ 1'!BG5</f>
        <v>26</v>
      </c>
      <c r="G8" s="95"/>
      <c r="H8" s="22">
        <f>SUM(D8:G8)</f>
        <v>26</v>
      </c>
    </row>
    <row r="9" spans="1:8" ht="15">
      <c r="A9" s="17" t="s">
        <v>77</v>
      </c>
      <c r="B9" s="17"/>
      <c r="C9" s="17"/>
      <c r="D9" s="95"/>
      <c r="E9" s="95"/>
      <c r="F9" s="95"/>
      <c r="G9" s="23">
        <f>'Koncový objekt typ 2'!BW5</f>
        <v>35</v>
      </c>
      <c r="H9" s="22">
        <f>SUM(D9:G9)</f>
        <v>35</v>
      </c>
    </row>
    <row r="10" spans="3:8" ht="18.75">
      <c r="C10" s="21" t="s">
        <v>120</v>
      </c>
      <c r="D10" s="20">
        <f>SUM(D6:D9)</f>
        <v>2</v>
      </c>
      <c r="E10" s="20">
        <f>SUM(E6:E9)</f>
        <v>14</v>
      </c>
      <c r="F10" s="20">
        <f>SUM(F6:F9)</f>
        <v>26</v>
      </c>
      <c r="G10" s="20">
        <f>SUM(G6:G9)</f>
        <v>35</v>
      </c>
      <c r="H10" s="19">
        <f>SUM(D10:G10)</f>
        <v>77</v>
      </c>
    </row>
    <row r="11" ht="14.45">
      <c r="H11" s="14"/>
    </row>
    <row r="12" spans="1:8" ht="15">
      <c r="A12" s="17" t="s">
        <v>42</v>
      </c>
      <c r="B12" s="17"/>
      <c r="C12" s="17"/>
      <c r="D12" s="23">
        <f>'Uzlový objekt typ 1'!F6</f>
        <v>2</v>
      </c>
      <c r="E12" s="95"/>
      <c r="F12" s="95"/>
      <c r="G12" s="95"/>
      <c r="H12" s="25">
        <v>0</v>
      </c>
    </row>
    <row r="13" spans="1:8" ht="15">
      <c r="A13" s="17" t="s">
        <v>54</v>
      </c>
      <c r="B13" s="17"/>
      <c r="C13" s="17"/>
      <c r="D13" s="95"/>
      <c r="E13" s="23">
        <f>'Uzlový objekt typ 2'!Q7</f>
        <v>12</v>
      </c>
      <c r="F13" s="95"/>
      <c r="G13" s="95"/>
      <c r="H13" s="25">
        <v>0</v>
      </c>
    </row>
    <row r="14" spans="3:8" ht="18.75">
      <c r="C14" s="21" t="s">
        <v>302</v>
      </c>
      <c r="D14" s="20">
        <f>SUM(D12:D13)</f>
        <v>2</v>
      </c>
      <c r="E14" s="20">
        <f>SUM(E12:E13)</f>
        <v>12</v>
      </c>
      <c r="F14" s="20">
        <f>SUM(F12:F13)</f>
        <v>0</v>
      </c>
      <c r="G14" s="20">
        <f>SUM(G12:G13)</f>
        <v>0</v>
      </c>
      <c r="H14" s="19">
        <f>SUM(D14:G14)</f>
        <v>14</v>
      </c>
    </row>
    <row r="15" ht="14.45">
      <c r="H15" s="14"/>
    </row>
    <row r="16" spans="1:8" ht="15">
      <c r="A16" s="17" t="s">
        <v>43</v>
      </c>
      <c r="B16" s="17"/>
      <c r="C16" s="17"/>
      <c r="D16" s="23">
        <f>'Uzlový objekt typ 1'!F7</f>
        <v>20</v>
      </c>
      <c r="E16" s="95"/>
      <c r="F16" s="95"/>
      <c r="G16" s="95"/>
      <c r="H16" s="25">
        <f aca="true" t="shared" si="0" ref="H16:H23">SUM(D16:G16)</f>
        <v>20</v>
      </c>
    </row>
    <row r="17" spans="1:8" ht="15">
      <c r="A17" s="17" t="s">
        <v>55</v>
      </c>
      <c r="B17" s="17"/>
      <c r="C17" s="17"/>
      <c r="D17" s="95"/>
      <c r="E17" s="23">
        <f>'Uzlový objekt typ 2'!Q8</f>
        <v>44</v>
      </c>
      <c r="F17" s="95"/>
      <c r="G17" s="95"/>
      <c r="H17" s="25">
        <f t="shared" si="0"/>
        <v>44</v>
      </c>
    </row>
    <row r="18" spans="1:8" ht="15">
      <c r="A18" s="17" t="s">
        <v>44</v>
      </c>
      <c r="B18" s="17"/>
      <c r="C18" s="17"/>
      <c r="D18" s="23">
        <f>'Uzlový objekt typ 1'!F8</f>
        <v>6</v>
      </c>
      <c r="E18" s="95"/>
      <c r="F18" s="95"/>
      <c r="G18" s="95"/>
      <c r="H18" s="25">
        <f t="shared" si="0"/>
        <v>6</v>
      </c>
    </row>
    <row r="19" spans="1:8" ht="15">
      <c r="A19" s="17" t="s">
        <v>59</v>
      </c>
      <c r="B19" s="17"/>
      <c r="C19" s="17"/>
      <c r="D19" s="95"/>
      <c r="E19" s="23">
        <f>'Uzlový objekt typ 2'!Q9</f>
        <v>24</v>
      </c>
      <c r="F19" s="95"/>
      <c r="G19" s="95"/>
      <c r="H19" s="25">
        <f t="shared" si="0"/>
        <v>24</v>
      </c>
    </row>
    <row r="20" spans="1:8" ht="15">
      <c r="A20" s="17" t="s">
        <v>64</v>
      </c>
      <c r="B20" s="17"/>
      <c r="C20" s="17"/>
      <c r="D20" s="95"/>
      <c r="E20" s="95"/>
      <c r="F20" s="23">
        <f>'Koncový objekt typ 1'!BG6</f>
        <v>73</v>
      </c>
      <c r="G20" s="95"/>
      <c r="H20" s="25">
        <f t="shared" si="0"/>
        <v>73</v>
      </c>
    </row>
    <row r="21" spans="1:8" ht="15">
      <c r="A21" s="17" t="s">
        <v>78</v>
      </c>
      <c r="B21" s="17"/>
      <c r="C21" s="17"/>
      <c r="D21" s="95"/>
      <c r="E21" s="95"/>
      <c r="F21" s="95"/>
      <c r="G21" s="23">
        <f>'Koncový objekt typ 2'!BW6</f>
        <v>37</v>
      </c>
      <c r="H21" s="25">
        <f t="shared" si="0"/>
        <v>37</v>
      </c>
    </row>
    <row r="22" spans="1:8" ht="15">
      <c r="A22" s="17" t="s">
        <v>81</v>
      </c>
      <c r="B22" s="17"/>
      <c r="C22" s="17"/>
      <c r="D22" s="95"/>
      <c r="E22" s="95"/>
      <c r="F22" s="23">
        <f>'Koncový objekt typ 1'!BG7</f>
        <v>27</v>
      </c>
      <c r="G22" s="95"/>
      <c r="H22" s="25">
        <f t="shared" si="0"/>
        <v>27</v>
      </c>
    </row>
    <row r="23" spans="3:8" ht="18.75">
      <c r="C23" s="21" t="s">
        <v>119</v>
      </c>
      <c r="D23" s="20">
        <f>SUM(D16:D22)</f>
        <v>26</v>
      </c>
      <c r="E23" s="20">
        <f>SUM(E16:E22)</f>
        <v>68</v>
      </c>
      <c r="F23" s="20">
        <f>SUM(F16:F22)</f>
        <v>100</v>
      </c>
      <c r="G23" s="20">
        <f>SUM(G16:G22)</f>
        <v>37</v>
      </c>
      <c r="H23" s="19">
        <f t="shared" si="0"/>
        <v>231</v>
      </c>
    </row>
    <row r="24" ht="14.45">
      <c r="H24" s="14"/>
    </row>
    <row r="25" spans="1:8" ht="14.45">
      <c r="A25" s="17" t="s">
        <v>0</v>
      </c>
      <c r="B25" s="17"/>
      <c r="C25" s="17"/>
      <c r="D25" s="23">
        <f>'Uzlový objekt typ 1'!F9</f>
        <v>2</v>
      </c>
      <c r="E25" s="95">
        <v>0</v>
      </c>
      <c r="F25" s="95">
        <v>0</v>
      </c>
      <c r="G25" s="95">
        <v>0</v>
      </c>
      <c r="H25" s="24">
        <f>SUM(D25:G25)</f>
        <v>2</v>
      </c>
    </row>
    <row r="26" spans="3:8" ht="18">
      <c r="C26" s="21" t="s">
        <v>118</v>
      </c>
      <c r="D26" s="20">
        <f>D25</f>
        <v>2</v>
      </c>
      <c r="E26" s="20">
        <f>E25</f>
        <v>0</v>
      </c>
      <c r="F26" s="20">
        <f>F25</f>
        <v>0</v>
      </c>
      <c r="G26" s="20">
        <f>G25</f>
        <v>0</v>
      </c>
      <c r="H26" s="19">
        <f>SUM(D26:G26)</f>
        <v>2</v>
      </c>
    </row>
    <row r="28" spans="1:8" ht="15">
      <c r="A28" s="17" t="s">
        <v>1</v>
      </c>
      <c r="B28" s="17"/>
      <c r="C28" s="17"/>
      <c r="D28" s="23">
        <f>'Uzlový objekt typ 1'!F10</f>
        <v>2</v>
      </c>
      <c r="E28" s="95">
        <v>0</v>
      </c>
      <c r="F28" s="95">
        <v>0</v>
      </c>
      <c r="G28" s="95">
        <v>0</v>
      </c>
      <c r="H28" s="24">
        <f>SUM(D28:G28)</f>
        <v>2</v>
      </c>
    </row>
    <row r="29" spans="3:8" ht="18.75">
      <c r="C29" s="21" t="s">
        <v>117</v>
      </c>
      <c r="D29" s="20">
        <f>D28</f>
        <v>2</v>
      </c>
      <c r="E29" s="20">
        <f>E28</f>
        <v>0</v>
      </c>
      <c r="F29" s="20">
        <f>F28</f>
        <v>0</v>
      </c>
      <c r="G29" s="20">
        <f>G28</f>
        <v>0</v>
      </c>
      <c r="H29" s="19">
        <f>SUM(D29:G29)</f>
        <v>2</v>
      </c>
    </row>
    <row r="31" spans="1:8" ht="15">
      <c r="A31" s="17" t="s">
        <v>45</v>
      </c>
      <c r="B31" s="17"/>
      <c r="C31" s="17"/>
      <c r="D31" s="23">
        <f>'Uzlový objekt typ 1'!F11</f>
        <v>2</v>
      </c>
      <c r="E31" s="95">
        <v>0</v>
      </c>
      <c r="F31" s="95">
        <v>0</v>
      </c>
      <c r="G31" s="95">
        <v>0</v>
      </c>
      <c r="H31" s="24">
        <f>SUM(D31:G31)</f>
        <v>2</v>
      </c>
    </row>
    <row r="32" spans="3:8" ht="18.75">
      <c r="C32" s="21" t="s">
        <v>116</v>
      </c>
      <c r="D32" s="20">
        <f>D31</f>
        <v>2</v>
      </c>
      <c r="E32" s="20">
        <f>E31</f>
        <v>0</v>
      </c>
      <c r="F32" s="20">
        <f>F31</f>
        <v>0</v>
      </c>
      <c r="G32" s="20">
        <f>G31</f>
        <v>0</v>
      </c>
      <c r="H32" s="19">
        <f>SUM(D32:G32)</f>
        <v>2</v>
      </c>
    </row>
    <row r="34" spans="1:8" ht="15">
      <c r="A34" s="17" t="s">
        <v>313</v>
      </c>
      <c r="B34" s="92" t="s">
        <v>290</v>
      </c>
      <c r="C34" s="17"/>
      <c r="D34" s="23">
        <f>'Uzlový objekt typ 1'!F12</f>
        <v>4</v>
      </c>
      <c r="E34" s="23">
        <f>'Uzlový objekt typ 2'!Q10</f>
        <v>18</v>
      </c>
      <c r="F34" s="95">
        <v>0</v>
      </c>
      <c r="G34" s="95">
        <v>0</v>
      </c>
      <c r="H34" s="24">
        <f>SUM(D34:G34)</f>
        <v>22</v>
      </c>
    </row>
    <row r="35" spans="1:8" ht="15">
      <c r="A35" s="17" t="s">
        <v>314</v>
      </c>
      <c r="B35" s="92" t="s">
        <v>305</v>
      </c>
      <c r="C35" s="17"/>
      <c r="D35" s="23">
        <f>'Uzlový objekt typ 1'!F13</f>
        <v>2</v>
      </c>
      <c r="E35" s="148">
        <v>0</v>
      </c>
      <c r="F35" s="95">
        <v>0</v>
      </c>
      <c r="G35" s="95">
        <v>0</v>
      </c>
      <c r="H35" s="24">
        <f>SUM(D35:G35)</f>
        <v>2</v>
      </c>
    </row>
    <row r="36" spans="1:8" ht="15">
      <c r="A36" s="17" t="s">
        <v>314</v>
      </c>
      <c r="B36" s="92" t="s">
        <v>292</v>
      </c>
      <c r="C36" s="17"/>
      <c r="D36" s="95">
        <v>0</v>
      </c>
      <c r="E36" s="149">
        <f>'Uzlový objekt typ 2'!Q11</f>
        <v>12</v>
      </c>
      <c r="F36" s="23">
        <f>'Koncový objekt typ 1'!BG8</f>
        <v>25</v>
      </c>
      <c r="G36" s="95">
        <v>0</v>
      </c>
      <c r="H36" s="24">
        <f>SUM(D36:G36)</f>
        <v>37</v>
      </c>
    </row>
    <row r="37" spans="1:8" ht="15">
      <c r="A37" s="17" t="s">
        <v>314</v>
      </c>
      <c r="B37" s="92" t="s">
        <v>299</v>
      </c>
      <c r="C37" s="17"/>
      <c r="D37" s="95">
        <v>0</v>
      </c>
      <c r="E37" s="95">
        <v>0</v>
      </c>
      <c r="F37" s="23">
        <f>'Koncový objekt typ 1'!BG9</f>
        <v>28</v>
      </c>
      <c r="G37" s="23">
        <f>'Koncový objekt typ 2'!BW7</f>
        <v>11</v>
      </c>
      <c r="H37" s="24">
        <f>SUM(D37:G37)</f>
        <v>39</v>
      </c>
    </row>
    <row r="38" spans="3:8" ht="18.75">
      <c r="C38" s="21" t="s">
        <v>115</v>
      </c>
      <c r="D38" s="20">
        <f>SUM(D34:D37)</f>
        <v>6</v>
      </c>
      <c r="E38" s="20">
        <f>SUM(E34:E37)</f>
        <v>30</v>
      </c>
      <c r="F38" s="20">
        <f>SUM(F34:F37)</f>
        <v>53</v>
      </c>
      <c r="G38" s="20">
        <f>SUM(G34:G37)</f>
        <v>11</v>
      </c>
      <c r="H38" s="19">
        <f>SUM(D38:G38)</f>
        <v>100</v>
      </c>
    </row>
    <row r="40" spans="1:8" ht="15">
      <c r="A40" s="17" t="s">
        <v>114</v>
      </c>
      <c r="B40" s="92" t="s">
        <v>316</v>
      </c>
      <c r="C40" s="133"/>
      <c r="D40" s="23">
        <f>'Uzlový objekt typ 1'!F14</f>
        <v>2</v>
      </c>
      <c r="E40" s="95">
        <v>0</v>
      </c>
      <c r="F40" s="95">
        <v>0</v>
      </c>
      <c r="G40" s="95">
        <v>0</v>
      </c>
      <c r="H40" s="25">
        <f>SUM(D40:G40)</f>
        <v>2</v>
      </c>
    </row>
    <row r="41" spans="1:8" ht="15">
      <c r="A41" s="17" t="s">
        <v>114</v>
      </c>
      <c r="B41" s="92" t="s">
        <v>315</v>
      </c>
      <c r="C41" s="133"/>
      <c r="D41" s="95">
        <v>0</v>
      </c>
      <c r="E41" s="23">
        <f>'Uzlový objekt typ 2'!Q12</f>
        <v>5</v>
      </c>
      <c r="F41" s="95">
        <v>0</v>
      </c>
      <c r="G41" s="95">
        <v>0</v>
      </c>
      <c r="H41" s="25">
        <f>SUM(D41:G41)</f>
        <v>5</v>
      </c>
    </row>
    <row r="42" spans="1:8" ht="15">
      <c r="A42" s="17" t="s">
        <v>113</v>
      </c>
      <c r="B42" s="92" t="s">
        <v>296</v>
      </c>
      <c r="C42" s="17"/>
      <c r="D42" s="23">
        <f>'Uzlový objekt typ 1'!F15</f>
        <v>8</v>
      </c>
      <c r="E42" s="23">
        <f>'Uzlový objekt typ 2'!Q13</f>
        <v>35</v>
      </c>
      <c r="F42" s="23">
        <f>'Koncový objekt typ 1'!BG10</f>
        <v>26</v>
      </c>
      <c r="G42" s="95">
        <v>0</v>
      </c>
      <c r="H42" s="25">
        <f>SUM(D42:G42)</f>
        <v>69</v>
      </c>
    </row>
    <row r="43" spans="1:8" ht="15">
      <c r="A43" s="17" t="s">
        <v>113</v>
      </c>
      <c r="B43" s="92" t="s">
        <v>297</v>
      </c>
      <c r="C43" s="17"/>
      <c r="D43" s="23">
        <v>0</v>
      </c>
      <c r="E43" s="23">
        <v>0</v>
      </c>
      <c r="F43" s="23">
        <f>'Koncový objekt typ 1'!BG11</f>
        <v>43</v>
      </c>
      <c r="G43" s="23">
        <f>'Koncový objekt typ 2'!BW8</f>
        <v>35</v>
      </c>
      <c r="H43" s="25">
        <f>SUM(D43:G43)</f>
        <v>78</v>
      </c>
    </row>
    <row r="44" spans="3:8" ht="18.75">
      <c r="C44" s="21" t="s">
        <v>112</v>
      </c>
      <c r="D44" s="20">
        <f>SUM(D40:D43)</f>
        <v>10</v>
      </c>
      <c r="E44" s="20">
        <f>SUM(E41:E43)</f>
        <v>40</v>
      </c>
      <c r="F44" s="20">
        <f>SUM(F41:F43)</f>
        <v>69</v>
      </c>
      <c r="G44" s="20">
        <f>SUM(G41:G43)</f>
        <v>35</v>
      </c>
      <c r="H44" s="19">
        <f>SUM(D44:G44)</f>
        <v>154</v>
      </c>
    </row>
    <row r="45" ht="15">
      <c r="H45" s="14"/>
    </row>
    <row r="46" spans="1:8" ht="15">
      <c r="A46" s="17" t="s">
        <v>46</v>
      </c>
      <c r="B46" s="92"/>
      <c r="C46" s="92" t="s">
        <v>301</v>
      </c>
      <c r="D46" s="23">
        <f>'Uzlový objekt typ 1'!F16</f>
        <v>48</v>
      </c>
      <c r="E46" s="95"/>
      <c r="F46" s="95"/>
      <c r="G46" s="95"/>
      <c r="H46" s="25">
        <f>SUM(D46:G46)</f>
        <v>48</v>
      </c>
    </row>
    <row r="47" spans="1:8" ht="15">
      <c r="A47" s="17" t="s">
        <v>56</v>
      </c>
      <c r="B47" s="92"/>
      <c r="C47" s="92" t="s">
        <v>301</v>
      </c>
      <c r="D47" s="95"/>
      <c r="E47" s="23">
        <f>'Uzlový objekt typ 2'!Q14</f>
        <v>248</v>
      </c>
      <c r="F47" s="95"/>
      <c r="G47" s="95"/>
      <c r="H47" s="25">
        <f>SUM(D47:G47)</f>
        <v>248</v>
      </c>
    </row>
    <row r="48" spans="1:8" ht="15">
      <c r="A48" s="17" t="s">
        <v>61</v>
      </c>
      <c r="B48" s="92"/>
      <c r="C48" s="92" t="s">
        <v>301</v>
      </c>
      <c r="D48" s="95"/>
      <c r="E48" s="95"/>
      <c r="F48" s="23">
        <f>'Koncový objekt typ 1'!BG12</f>
        <v>301</v>
      </c>
      <c r="G48" s="95"/>
      <c r="H48" s="25">
        <f>SUM(D48:G48)</f>
        <v>301</v>
      </c>
    </row>
    <row r="49" spans="1:8" ht="15">
      <c r="A49" s="17" t="s">
        <v>75</v>
      </c>
      <c r="B49" s="92"/>
      <c r="C49" s="92" t="s">
        <v>301</v>
      </c>
      <c r="D49" s="95"/>
      <c r="E49" s="95"/>
      <c r="F49" s="95"/>
      <c r="G49" s="23">
        <f>'Koncový objekt typ 2'!BW9</f>
        <v>268</v>
      </c>
      <c r="H49" s="25">
        <f>SUM(D49:G49)</f>
        <v>268</v>
      </c>
    </row>
    <row r="50" spans="3:8" ht="18.75">
      <c r="C50" s="21" t="s">
        <v>111</v>
      </c>
      <c r="D50" s="20">
        <f>SUM(D46:D49)</f>
        <v>48</v>
      </c>
      <c r="E50" s="20">
        <f>SUM(E46:E49)</f>
        <v>248</v>
      </c>
      <c r="F50" s="20">
        <f>SUM(F46:F49)</f>
        <v>301</v>
      </c>
      <c r="G50" s="20">
        <f>SUM(G46:G49)</f>
        <v>268</v>
      </c>
      <c r="H50" s="19">
        <f>SUM(D50:G50)</f>
        <v>865</v>
      </c>
    </row>
    <row r="51" ht="15">
      <c r="H51" s="14"/>
    </row>
    <row r="52" spans="1:8" ht="15">
      <c r="A52" s="17" t="s">
        <v>4</v>
      </c>
      <c r="B52" s="17"/>
      <c r="C52" s="17"/>
      <c r="D52" s="23">
        <f>'Uzlový objekt typ 1'!F17</f>
        <v>2</v>
      </c>
      <c r="E52" s="95"/>
      <c r="F52" s="95"/>
      <c r="G52" s="95"/>
      <c r="H52" s="25">
        <f aca="true" t="shared" si="1" ref="H52:H62">SUM(D52:G52)</f>
        <v>2</v>
      </c>
    </row>
    <row r="53" spans="1:8" ht="15">
      <c r="A53" s="17" t="s">
        <v>3</v>
      </c>
      <c r="B53" s="17"/>
      <c r="C53" s="17"/>
      <c r="D53" s="23">
        <f>'Uzlový objekt typ 1'!F18</f>
        <v>2</v>
      </c>
      <c r="E53" s="95"/>
      <c r="F53" s="95"/>
      <c r="G53" s="95"/>
      <c r="H53" s="25">
        <f t="shared" si="1"/>
        <v>2</v>
      </c>
    </row>
    <row r="54" spans="1:8" ht="15">
      <c r="A54" s="17" t="s">
        <v>52</v>
      </c>
      <c r="B54" s="17"/>
      <c r="C54" s="17"/>
      <c r="D54" s="23">
        <f>'Uzlový objekt typ 1'!F25</f>
        <v>2</v>
      </c>
      <c r="E54" s="95"/>
      <c r="F54" s="95"/>
      <c r="G54" s="95"/>
      <c r="H54" s="25">
        <f t="shared" si="1"/>
        <v>2</v>
      </c>
    </row>
    <row r="55" spans="1:8" ht="15">
      <c r="A55" s="17" t="s">
        <v>322</v>
      </c>
      <c r="B55" s="17"/>
      <c r="C55" s="17"/>
      <c r="D55" s="23">
        <f>'Uzlový objekt typ 1'!F19</f>
        <v>1</v>
      </c>
      <c r="E55" s="23">
        <f>'Uzlový objekt typ 2'!Q16</f>
        <v>6</v>
      </c>
      <c r="F55" s="95"/>
      <c r="G55" s="95"/>
      <c r="H55" s="25">
        <f t="shared" si="1"/>
        <v>7</v>
      </c>
    </row>
    <row r="56" spans="1:8" ht="15">
      <c r="A56" s="17" t="s">
        <v>63</v>
      </c>
      <c r="B56" s="17"/>
      <c r="C56" s="17"/>
      <c r="D56" s="95"/>
      <c r="E56" s="95"/>
      <c r="F56" s="95">
        <v>0</v>
      </c>
      <c r="G56" s="95"/>
      <c r="H56" s="25">
        <f t="shared" si="1"/>
        <v>0</v>
      </c>
    </row>
    <row r="57" spans="1:8" ht="15">
      <c r="A57" s="17" t="s">
        <v>76</v>
      </c>
      <c r="B57" s="17"/>
      <c r="C57" s="17"/>
      <c r="D57" s="95"/>
      <c r="E57" s="95"/>
      <c r="F57" s="95"/>
      <c r="G57" s="95">
        <v>0</v>
      </c>
      <c r="H57" s="25">
        <f t="shared" si="1"/>
        <v>0</v>
      </c>
    </row>
    <row r="58" spans="1:8" ht="15">
      <c r="A58" s="17" t="s">
        <v>2</v>
      </c>
      <c r="B58" s="17"/>
      <c r="C58" s="17"/>
      <c r="D58" s="23">
        <f>'Uzlový objekt typ 1'!F26</f>
        <v>1</v>
      </c>
      <c r="E58" s="95"/>
      <c r="F58" s="95"/>
      <c r="G58" s="95"/>
      <c r="H58" s="25">
        <f t="shared" si="1"/>
        <v>1</v>
      </c>
    </row>
    <row r="59" spans="1:8" ht="15">
      <c r="A59" s="17" t="s">
        <v>142</v>
      </c>
      <c r="B59" s="17"/>
      <c r="C59" s="17"/>
      <c r="D59" s="23">
        <f>'Uzlový objekt typ 1'!F27</f>
        <v>1</v>
      </c>
      <c r="E59" s="95"/>
      <c r="F59" s="95"/>
      <c r="G59" s="95"/>
      <c r="H59" s="25">
        <f t="shared" si="1"/>
        <v>1</v>
      </c>
    </row>
    <row r="60" spans="1:8" ht="15">
      <c r="A60" s="17" t="s">
        <v>110</v>
      </c>
      <c r="B60" s="17"/>
      <c r="C60" s="17"/>
      <c r="D60" s="23">
        <f>'Uzlový objekt typ 1'!F28</f>
        <v>1</v>
      </c>
      <c r="E60" s="95"/>
      <c r="F60" s="95"/>
      <c r="G60" s="95"/>
      <c r="H60" s="25">
        <f t="shared" si="1"/>
        <v>1</v>
      </c>
    </row>
    <row r="61" spans="1:8" ht="15">
      <c r="A61" s="17" t="s">
        <v>95</v>
      </c>
      <c r="B61" s="17"/>
      <c r="C61" s="17"/>
      <c r="D61" s="23">
        <f>'Uzlový objekt typ 1'!F30</f>
        <v>1</v>
      </c>
      <c r="E61" s="95"/>
      <c r="F61" s="95"/>
      <c r="G61" s="95"/>
      <c r="H61" s="25">
        <f t="shared" si="1"/>
        <v>1</v>
      </c>
    </row>
    <row r="62" spans="3:8" ht="18.75">
      <c r="C62" s="21" t="s">
        <v>109</v>
      </c>
      <c r="D62" s="20">
        <f>SUM(D52:D61)</f>
        <v>11</v>
      </c>
      <c r="E62" s="20">
        <f>SUM(E52:E61)</f>
        <v>6</v>
      </c>
      <c r="F62" s="20">
        <f>SUM(F52:F61)</f>
        <v>0</v>
      </c>
      <c r="G62" s="20">
        <f>SUM(G52:G61)</f>
        <v>0</v>
      </c>
      <c r="H62" s="19">
        <f t="shared" si="1"/>
        <v>17</v>
      </c>
    </row>
    <row r="63" ht="15">
      <c r="H63" s="14"/>
    </row>
    <row r="64" spans="1:8" ht="15">
      <c r="A64" s="17" t="s">
        <v>47</v>
      </c>
      <c r="B64" s="17"/>
      <c r="C64" s="17"/>
      <c r="D64" s="23">
        <f>'Uzlový objekt typ 1'!F20</f>
        <v>1</v>
      </c>
      <c r="E64" s="95">
        <v>0</v>
      </c>
      <c r="F64" s="95">
        <v>0</v>
      </c>
      <c r="G64" s="95">
        <v>0</v>
      </c>
      <c r="H64" s="24">
        <f>SUM(D64:G64)</f>
        <v>1</v>
      </c>
    </row>
    <row r="65" spans="3:8" ht="18.75">
      <c r="C65" s="21" t="s">
        <v>108</v>
      </c>
      <c r="D65" s="20">
        <f>D64</f>
        <v>1</v>
      </c>
      <c r="E65" s="20">
        <f>E64</f>
        <v>0</v>
      </c>
      <c r="F65" s="20">
        <f>F64</f>
        <v>0</v>
      </c>
      <c r="G65" s="20">
        <f>G64</f>
        <v>0</v>
      </c>
      <c r="H65" s="19">
        <f>SUM(D65:G65)</f>
        <v>1</v>
      </c>
    </row>
    <row r="67" spans="1:8" ht="15">
      <c r="A67" s="17" t="s">
        <v>48</v>
      </c>
      <c r="B67" s="17"/>
      <c r="C67" s="17"/>
      <c r="D67" s="23">
        <f>'Uzlový objekt typ 1'!F21</f>
        <v>1</v>
      </c>
      <c r="E67" s="95">
        <v>0</v>
      </c>
      <c r="F67" s="95">
        <v>0</v>
      </c>
      <c r="G67" s="95">
        <v>0</v>
      </c>
      <c r="H67" s="24">
        <f>SUM(D67:G67)</f>
        <v>1</v>
      </c>
    </row>
    <row r="68" spans="3:8" ht="18.75">
      <c r="C68" s="21" t="s">
        <v>107</v>
      </c>
      <c r="D68" s="20">
        <f>D67</f>
        <v>1</v>
      </c>
      <c r="E68" s="20">
        <f>E67</f>
        <v>0</v>
      </c>
      <c r="F68" s="20">
        <f>F67</f>
        <v>0</v>
      </c>
      <c r="G68" s="20">
        <f>G67</f>
        <v>0</v>
      </c>
      <c r="H68" s="19">
        <f>SUM(D68:G68)</f>
        <v>1</v>
      </c>
    </row>
    <row r="70" spans="1:8" ht="15">
      <c r="A70" s="17" t="s">
        <v>92</v>
      </c>
      <c r="B70" s="17"/>
      <c r="C70" s="17"/>
      <c r="D70" s="23">
        <f>'Uzlový objekt typ 1'!F29</f>
        <v>1</v>
      </c>
      <c r="E70" s="95">
        <v>0</v>
      </c>
      <c r="F70" s="95">
        <v>0</v>
      </c>
      <c r="G70" s="95">
        <v>0</v>
      </c>
      <c r="H70" s="24">
        <f>SUM(D70:G70)</f>
        <v>1</v>
      </c>
    </row>
    <row r="71" spans="3:8" ht="18.75">
      <c r="C71" s="21" t="s">
        <v>106</v>
      </c>
      <c r="D71" s="20">
        <f>D70</f>
        <v>1</v>
      </c>
      <c r="E71" s="20">
        <f>E70</f>
        <v>0</v>
      </c>
      <c r="F71" s="20">
        <f>F70</f>
        <v>0</v>
      </c>
      <c r="G71" s="20">
        <f>G70</f>
        <v>0</v>
      </c>
      <c r="H71" s="19">
        <f>SUM(D71:G71)</f>
        <v>1</v>
      </c>
    </row>
    <row r="73" spans="1:8" ht="15">
      <c r="A73" s="17" t="s">
        <v>96</v>
      </c>
      <c r="B73" s="17"/>
      <c r="C73" s="17"/>
      <c r="D73" s="23">
        <f>'Uzlový objekt typ 1'!F31</f>
        <v>1</v>
      </c>
      <c r="E73" s="95">
        <v>0</v>
      </c>
      <c r="F73" s="95">
        <v>0</v>
      </c>
      <c r="G73" s="95">
        <v>0</v>
      </c>
      <c r="H73" s="24">
        <f>SUM(D73:G73)</f>
        <v>1</v>
      </c>
    </row>
    <row r="74" spans="3:8" ht="18.75">
      <c r="C74" s="21" t="s">
        <v>105</v>
      </c>
      <c r="D74" s="20">
        <f>D73</f>
        <v>1</v>
      </c>
      <c r="E74" s="20">
        <f>E73</f>
        <v>0</v>
      </c>
      <c r="F74" s="20">
        <f>F73</f>
        <v>0</v>
      </c>
      <c r="G74" s="20">
        <f>G73</f>
        <v>0</v>
      </c>
      <c r="H74" s="19">
        <f>SUM(D74:G74)</f>
        <v>1</v>
      </c>
    </row>
    <row r="76" spans="1:8" ht="15">
      <c r="A76" s="17" t="s">
        <v>50</v>
      </c>
      <c r="B76" s="17"/>
      <c r="C76" s="17"/>
      <c r="D76" s="23">
        <f>'Uzlový objekt typ 1'!F23</f>
        <v>2</v>
      </c>
      <c r="E76" s="95"/>
      <c r="F76" s="95"/>
      <c r="G76" s="95"/>
      <c r="H76" s="22">
        <f aca="true" t="shared" si="2" ref="H76:H81">SUM(D76:G76)</f>
        <v>2</v>
      </c>
    </row>
    <row r="77" spans="1:8" ht="15">
      <c r="A77" s="17" t="s">
        <v>51</v>
      </c>
      <c r="B77" s="17"/>
      <c r="C77" s="17"/>
      <c r="D77" s="93">
        <f>'Uzlový objekt typ 1'!F24</f>
        <v>90</v>
      </c>
      <c r="E77" s="95"/>
      <c r="F77" s="95"/>
      <c r="G77" s="95"/>
      <c r="H77" s="22">
        <f t="shared" si="2"/>
        <v>90</v>
      </c>
    </row>
    <row r="78" spans="1:8" ht="15">
      <c r="A78" s="17" t="s">
        <v>58</v>
      </c>
      <c r="B78" s="17"/>
      <c r="C78" s="17"/>
      <c r="D78" s="95"/>
      <c r="E78" s="23">
        <f>'Uzlový objekt typ 2'!Q15</f>
        <v>260</v>
      </c>
      <c r="F78" s="95"/>
      <c r="G78" s="95"/>
      <c r="H78" s="22">
        <f t="shared" si="2"/>
        <v>260</v>
      </c>
    </row>
    <row r="79" spans="1:8" ht="15">
      <c r="A79" s="17" t="s">
        <v>62</v>
      </c>
      <c r="B79" s="17"/>
      <c r="C79" s="17"/>
      <c r="D79" s="95"/>
      <c r="E79" s="95"/>
      <c r="F79" s="23">
        <f>'Koncový objekt typ 1'!BG13</f>
        <v>273</v>
      </c>
      <c r="G79" s="95"/>
      <c r="H79" s="22">
        <f t="shared" si="2"/>
        <v>273</v>
      </c>
    </row>
    <row r="80" spans="1:8" ht="15">
      <c r="A80" s="17" t="s">
        <v>79</v>
      </c>
      <c r="B80" s="17"/>
      <c r="C80" s="17"/>
      <c r="D80" s="95"/>
      <c r="E80" s="95"/>
      <c r="F80" s="95"/>
      <c r="G80" s="23">
        <f>'Koncový objekt typ 2'!BW10</f>
        <v>80</v>
      </c>
      <c r="H80" s="22">
        <f t="shared" si="2"/>
        <v>80</v>
      </c>
    </row>
    <row r="81" spans="3:8" ht="18.75">
      <c r="C81" s="21" t="s">
        <v>104</v>
      </c>
      <c r="D81" s="20">
        <f>SUM(D76:D80)</f>
        <v>92</v>
      </c>
      <c r="E81" s="20">
        <f>SUM(E76:E80)</f>
        <v>260</v>
      </c>
      <c r="F81" s="20">
        <f>SUM(F76:F80)</f>
        <v>273</v>
      </c>
      <c r="G81" s="20">
        <f>SUM(G76:G80)</f>
        <v>80</v>
      </c>
      <c r="H81" s="19">
        <f t="shared" si="2"/>
        <v>705</v>
      </c>
    </row>
    <row r="83" spans="1:8" ht="15">
      <c r="A83" s="17" t="s">
        <v>88</v>
      </c>
      <c r="B83" s="17"/>
      <c r="C83" s="17"/>
      <c r="D83" s="23">
        <f>'Uzlový objekt typ 1'!F22</f>
        <v>1</v>
      </c>
      <c r="E83" s="95"/>
      <c r="F83" s="95"/>
      <c r="G83" s="95"/>
      <c r="H83" s="22">
        <f>SUM(D83:G83)</f>
        <v>1</v>
      </c>
    </row>
    <row r="84" spans="1:8" ht="15">
      <c r="A84" s="17" t="s">
        <v>57</v>
      </c>
      <c r="B84" s="17"/>
      <c r="C84" s="17"/>
      <c r="D84" s="95"/>
      <c r="E84" s="23">
        <f>'Uzlový objekt typ 2'!Q17</f>
        <v>6</v>
      </c>
      <c r="F84" s="95"/>
      <c r="G84" s="95"/>
      <c r="H84" s="22">
        <f>SUM(D84:G84)</f>
        <v>6</v>
      </c>
    </row>
    <row r="85" spans="3:8" ht="18.75">
      <c r="C85" s="21" t="s">
        <v>103</v>
      </c>
      <c r="D85" s="20">
        <f>SUM(D83:D84)</f>
        <v>1</v>
      </c>
      <c r="E85" s="20">
        <f>SUM(E83:E84)</f>
        <v>6</v>
      </c>
      <c r="F85" s="20">
        <f>SUM(F83:F84)</f>
        <v>0</v>
      </c>
      <c r="G85" s="20">
        <f>SUM(G83:G84)</f>
        <v>0</v>
      </c>
      <c r="H85" s="19">
        <f>SUM(D85:G85)</f>
        <v>7</v>
      </c>
    </row>
    <row r="86" ht="15">
      <c r="H86" s="14"/>
    </row>
    <row r="87" spans="1:8" ht="15">
      <c r="A87" s="161" t="s">
        <v>18</v>
      </c>
      <c r="B87" s="17" t="s">
        <v>19</v>
      </c>
      <c r="C87" s="17"/>
      <c r="D87" s="23">
        <f>'Uzlový objekt typ 1'!F32</f>
        <v>110</v>
      </c>
      <c r="E87" s="23">
        <f>'Uzlový objekt typ 2'!Q18</f>
        <v>150</v>
      </c>
      <c r="F87" s="23">
        <f>'Koncový objekt typ 1'!BG15</f>
        <v>159</v>
      </c>
      <c r="G87" s="23">
        <f>'Koncový objekt typ 2'!BW12</f>
        <v>54</v>
      </c>
      <c r="H87" s="22">
        <f aca="true" t="shared" si="3" ref="H87:H93">SUM(D87:G87)</f>
        <v>473</v>
      </c>
    </row>
    <row r="88" spans="1:8" ht="15">
      <c r="A88" s="162"/>
      <c r="B88" s="17" t="s">
        <v>38</v>
      </c>
      <c r="C88" s="17"/>
      <c r="D88" s="95">
        <v>0</v>
      </c>
      <c r="E88" s="95">
        <v>0</v>
      </c>
      <c r="F88" s="23">
        <f>'Koncový objekt typ 1'!BG16</f>
        <v>656</v>
      </c>
      <c r="G88" s="23">
        <f>'Koncový objekt typ 2'!BW13</f>
        <v>182</v>
      </c>
      <c r="H88" s="22">
        <f t="shared" si="3"/>
        <v>838</v>
      </c>
    </row>
    <row r="89" spans="1:8" ht="15">
      <c r="A89" s="162"/>
      <c r="B89" s="17" t="s">
        <v>21</v>
      </c>
      <c r="C89" s="17"/>
      <c r="D89" s="23">
        <f>'Uzlový objekt typ 1'!F33</f>
        <v>128</v>
      </c>
      <c r="E89" s="23">
        <f>'Uzlový objekt typ 2'!Q19</f>
        <v>655</v>
      </c>
      <c r="F89" s="95">
        <v>0</v>
      </c>
      <c r="G89" s="95">
        <v>0</v>
      </c>
      <c r="H89" s="22">
        <f t="shared" si="3"/>
        <v>783</v>
      </c>
    </row>
    <row r="90" spans="1:8" ht="15">
      <c r="A90" s="162"/>
      <c r="B90" s="17" t="s">
        <v>23</v>
      </c>
      <c r="C90" s="17"/>
      <c r="D90" s="23">
        <f>'Uzlový objekt typ 1'!F34</f>
        <v>195</v>
      </c>
      <c r="E90" s="23">
        <f>'Uzlový objekt typ 2'!Q20</f>
        <v>205</v>
      </c>
      <c r="F90" s="23">
        <f>'Koncový objekt typ 1'!BG17</f>
        <v>123</v>
      </c>
      <c r="G90" s="23">
        <f>'Koncový objekt typ 2'!BW14</f>
        <v>80</v>
      </c>
      <c r="H90" s="22">
        <f t="shared" si="3"/>
        <v>603</v>
      </c>
    </row>
    <row r="91" spans="1:8" ht="15">
      <c r="A91" s="162"/>
      <c r="B91" s="17" t="s">
        <v>25</v>
      </c>
      <c r="C91" s="17"/>
      <c r="D91" s="23">
        <f>'Uzlový objekt typ 1'!F35</f>
        <v>8</v>
      </c>
      <c r="E91" s="23">
        <f>'Uzlový objekt typ 2'!Q21</f>
        <v>23</v>
      </c>
      <c r="F91" s="23">
        <f>'Koncový objekt typ 1'!BG18</f>
        <v>12</v>
      </c>
      <c r="G91" s="23">
        <f>'Koncový objekt typ 2'!BW15</f>
        <v>0</v>
      </c>
      <c r="H91" s="22">
        <f t="shared" si="3"/>
        <v>43</v>
      </c>
    </row>
    <row r="92" spans="1:8" ht="15">
      <c r="A92" s="163"/>
      <c r="B92" s="17" t="s">
        <v>27</v>
      </c>
      <c r="C92" s="17"/>
      <c r="D92" s="23">
        <f>'Uzlový objekt typ 1'!F36</f>
        <v>35</v>
      </c>
      <c r="E92" s="23">
        <f>'Uzlový objekt typ 2'!Q22</f>
        <v>37</v>
      </c>
      <c r="F92" s="23">
        <f>'Koncový objekt typ 1'!BG19</f>
        <v>5</v>
      </c>
      <c r="G92" s="95">
        <v>0</v>
      </c>
      <c r="H92" s="22">
        <f t="shared" si="3"/>
        <v>77</v>
      </c>
    </row>
    <row r="93" spans="3:8" ht="18.75">
      <c r="C93" s="21" t="s">
        <v>102</v>
      </c>
      <c r="D93" s="20">
        <f>SUM(D87:D92)</f>
        <v>476</v>
      </c>
      <c r="E93" s="20">
        <f>SUM(E87:E92)</f>
        <v>1070</v>
      </c>
      <c r="F93" s="20">
        <f>SUM(F87:F92)</f>
        <v>955</v>
      </c>
      <c r="G93" s="20">
        <f>SUM(G87:G92)</f>
        <v>316</v>
      </c>
      <c r="H93" s="19">
        <f t="shared" si="3"/>
        <v>2817</v>
      </c>
    </row>
    <row r="95" spans="1:8" ht="15">
      <c r="A95" s="161" t="s">
        <v>29</v>
      </c>
      <c r="B95" s="17" t="s">
        <v>30</v>
      </c>
      <c r="C95" s="17"/>
      <c r="D95" s="23">
        <f>'Uzlový objekt typ 1'!F37</f>
        <v>3</v>
      </c>
      <c r="E95" s="23">
        <f>'Uzlový objekt typ 2'!Q23</f>
        <v>7</v>
      </c>
      <c r="F95" s="23">
        <f>'Koncový objekt typ 1'!BG20</f>
        <v>28</v>
      </c>
      <c r="G95" s="23">
        <f>'Koncový objekt typ 2'!BW17</f>
        <v>1</v>
      </c>
      <c r="H95" s="22">
        <f>SUM(D95:G95)</f>
        <v>39</v>
      </c>
    </row>
    <row r="96" spans="1:8" ht="15">
      <c r="A96" s="162"/>
      <c r="B96" s="17" t="s">
        <v>31</v>
      </c>
      <c r="C96" s="17"/>
      <c r="D96" s="23">
        <f>'Uzlový objekt typ 1'!F39</f>
        <v>2</v>
      </c>
      <c r="E96" s="23">
        <f>'Uzlový objekt typ 2'!Q25</f>
        <v>6</v>
      </c>
      <c r="F96" s="95">
        <v>0</v>
      </c>
      <c r="G96" s="95">
        <v>0</v>
      </c>
      <c r="H96" s="22">
        <f>SUM(D96:G96)</f>
        <v>8</v>
      </c>
    </row>
    <row r="97" spans="1:8" ht="15">
      <c r="A97" s="163"/>
      <c r="B97" s="17" t="s">
        <v>33</v>
      </c>
      <c r="C97" s="17"/>
      <c r="D97" s="23">
        <f>'Uzlový objekt typ 1'!F41</f>
        <v>1</v>
      </c>
      <c r="E97" s="95">
        <v>0</v>
      </c>
      <c r="F97" s="95">
        <v>0</v>
      </c>
      <c r="G97" s="95">
        <v>0</v>
      </c>
      <c r="H97" s="22">
        <f>SUM(D97:G97)</f>
        <v>1</v>
      </c>
    </row>
    <row r="98" spans="3:8" ht="18.75">
      <c r="C98" s="21" t="s">
        <v>101</v>
      </c>
      <c r="D98" s="20">
        <f>SUM(D95:D97)</f>
        <v>6</v>
      </c>
      <c r="E98" s="20">
        <f>SUM(E95:E97)</f>
        <v>13</v>
      </c>
      <c r="F98" s="20">
        <f>SUM(F95:F97)</f>
        <v>28</v>
      </c>
      <c r="G98" s="20">
        <f>SUM(G95:G97)</f>
        <v>1</v>
      </c>
      <c r="H98" s="19">
        <f>SUM(D98:G98)</f>
        <v>48</v>
      </c>
    </row>
    <row r="100" spans="1:8" ht="15">
      <c r="A100" s="161" t="s">
        <v>100</v>
      </c>
      <c r="B100" s="17" t="s">
        <v>86</v>
      </c>
      <c r="C100" s="17"/>
      <c r="D100" s="23">
        <f>'Uzlový objekt typ 1'!F38</f>
        <v>3</v>
      </c>
      <c r="E100" s="23">
        <f>'Uzlový objekt typ 2'!Q24</f>
        <v>7</v>
      </c>
      <c r="F100" s="23">
        <f>'Koncový objekt typ 1'!BG21</f>
        <v>28</v>
      </c>
      <c r="G100" s="23">
        <f>'Koncový objekt typ 2'!BW18</f>
        <v>1</v>
      </c>
      <c r="H100" s="22">
        <f>SUM(D100:G100)</f>
        <v>39</v>
      </c>
    </row>
    <row r="101" spans="1:8" ht="15">
      <c r="A101" s="163"/>
      <c r="B101" s="17" t="s">
        <v>85</v>
      </c>
      <c r="C101" s="17"/>
      <c r="D101" s="23">
        <f>'Uzlový objekt typ 1'!F40</f>
        <v>4</v>
      </c>
      <c r="E101" s="23">
        <f>'Uzlový objekt typ 2'!Q26</f>
        <v>12</v>
      </c>
      <c r="F101" s="95">
        <v>0</v>
      </c>
      <c r="G101" s="95">
        <v>0</v>
      </c>
      <c r="H101" s="22">
        <f>SUM(D101:G101)</f>
        <v>16</v>
      </c>
    </row>
    <row r="102" spans="3:8" ht="18.75">
      <c r="C102" s="21" t="s">
        <v>99</v>
      </c>
      <c r="D102" s="20">
        <f>SUM(D100:D101)</f>
        <v>7</v>
      </c>
      <c r="E102" s="20">
        <f>SUM(E100:E101)</f>
        <v>19</v>
      </c>
      <c r="F102" s="20">
        <f>SUM(F100:F101)</f>
        <v>28</v>
      </c>
      <c r="G102" s="20">
        <f>SUM(G100:G101)</f>
        <v>1</v>
      </c>
      <c r="H102" s="19">
        <f>SUM(D102:G102)</f>
        <v>55</v>
      </c>
    </row>
  </sheetData>
  <mergeCells count="3">
    <mergeCell ref="A87:A92"/>
    <mergeCell ref="A95:A97"/>
    <mergeCell ref="A100:A101"/>
  </mergeCells>
  <printOptions/>
  <pageMargins left="0" right="0" top="0" bottom="0" header="0.31496062992125984" footer="0.31496062992125984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  <pageSetUpPr fitToPage="1"/>
  </sheetPr>
  <dimension ref="A1:BI46"/>
  <sheetViews>
    <sheetView zoomScale="90" zoomScaleNormal="90" zoomScalePageLayoutView="125" workbookViewId="0" topLeftCell="A21">
      <selection activeCell="C51" sqref="C51"/>
    </sheetView>
  </sheetViews>
  <sheetFormatPr defaultColWidth="10.7109375" defaultRowHeight="15"/>
  <cols>
    <col min="1" max="1" width="26.421875" style="1" customWidth="1"/>
    <col min="2" max="2" width="21.421875" style="1" customWidth="1"/>
    <col min="3" max="3" width="66.421875" style="1" customWidth="1"/>
    <col min="4" max="4" width="17.28125" style="1" customWidth="1"/>
    <col min="5" max="5" width="24.28125" style="1" customWidth="1"/>
    <col min="6" max="6" width="15.7109375" style="4" customWidth="1"/>
    <col min="7" max="7" width="23.57421875" style="4" customWidth="1"/>
    <col min="8" max="8" width="21.7109375" style="4" customWidth="1"/>
    <col min="9" max="16384" width="10.7109375" style="4" customWidth="1"/>
  </cols>
  <sheetData>
    <row r="1" spans="1:61" ht="25.5" customHeight="1">
      <c r="A1" s="115" t="s">
        <v>311</v>
      </c>
      <c r="C1" s="4"/>
      <c r="D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I1" s="1"/>
    </row>
    <row r="2" spans="1:8" ht="15.95" customHeight="1">
      <c r="A2" s="179" t="s">
        <v>49</v>
      </c>
      <c r="B2" s="179" t="s">
        <v>7</v>
      </c>
      <c r="C2" s="179" t="s">
        <v>8</v>
      </c>
      <c r="D2" s="183" t="s">
        <v>125</v>
      </c>
      <c r="E2" s="35" t="s">
        <v>197</v>
      </c>
      <c r="F2" s="168" t="s">
        <v>87</v>
      </c>
      <c r="G2" s="164" t="s">
        <v>286</v>
      </c>
      <c r="H2" s="167" t="s">
        <v>285</v>
      </c>
    </row>
    <row r="3" spans="1:8" s="1" customFormat="1" ht="25.5">
      <c r="A3" s="179"/>
      <c r="B3" s="181"/>
      <c r="C3" s="181"/>
      <c r="D3" s="169"/>
      <c r="E3" s="34" t="s">
        <v>198</v>
      </c>
      <c r="F3" s="169"/>
      <c r="G3" s="165"/>
      <c r="H3" s="165"/>
    </row>
    <row r="4" spans="1:8" s="1" customFormat="1" ht="15.95" customHeight="1">
      <c r="A4" s="180"/>
      <c r="B4" s="182"/>
      <c r="C4" s="182"/>
      <c r="D4" s="170"/>
      <c r="E4" s="28" t="s">
        <v>129</v>
      </c>
      <c r="F4" s="170"/>
      <c r="G4" s="166"/>
      <c r="H4" s="166"/>
    </row>
    <row r="5" spans="1:8" ht="25.5">
      <c r="A5" s="47" t="s">
        <v>41</v>
      </c>
      <c r="B5" s="2"/>
      <c r="C5" s="3" t="s">
        <v>65</v>
      </c>
      <c r="D5" s="7"/>
      <c r="E5" s="16">
        <v>2</v>
      </c>
      <c r="F5" s="119">
        <f aca="true" t="shared" si="0" ref="F5:F41">E5</f>
        <v>2</v>
      </c>
      <c r="G5" s="43">
        <f aca="true" t="shared" si="1" ref="G5:G26">E5*D5</f>
        <v>0</v>
      </c>
      <c r="H5" s="40">
        <f aca="true" t="shared" si="2" ref="H5:H41">1.21*G5</f>
        <v>0</v>
      </c>
    </row>
    <row r="6" spans="1:8" ht="15">
      <c r="A6" s="50" t="s">
        <v>42</v>
      </c>
      <c r="B6" s="50"/>
      <c r="C6" s="51" t="s">
        <v>9</v>
      </c>
      <c r="D6" s="52"/>
      <c r="E6" s="51">
        <v>2</v>
      </c>
      <c r="F6" s="119">
        <f t="shared" si="0"/>
        <v>2</v>
      </c>
      <c r="G6" s="53">
        <f t="shared" si="1"/>
        <v>0</v>
      </c>
      <c r="H6" s="40">
        <f t="shared" si="2"/>
        <v>0</v>
      </c>
    </row>
    <row r="7" spans="1:8" ht="25.5">
      <c r="A7" s="47" t="s">
        <v>43</v>
      </c>
      <c r="B7" s="2"/>
      <c r="C7" s="15" t="s">
        <v>10</v>
      </c>
      <c r="D7" s="7"/>
      <c r="E7" s="16">
        <v>20</v>
      </c>
      <c r="F7" s="119">
        <f t="shared" si="0"/>
        <v>20</v>
      </c>
      <c r="G7" s="43">
        <f t="shared" si="1"/>
        <v>0</v>
      </c>
      <c r="H7" s="40">
        <f t="shared" si="2"/>
        <v>0</v>
      </c>
    </row>
    <row r="8" spans="1:8" ht="25.5">
      <c r="A8" s="54" t="s">
        <v>44</v>
      </c>
      <c r="B8" s="54"/>
      <c r="C8" s="51" t="s">
        <v>40</v>
      </c>
      <c r="D8" s="52"/>
      <c r="E8" s="51">
        <v>6</v>
      </c>
      <c r="F8" s="119">
        <f t="shared" si="0"/>
        <v>6</v>
      </c>
      <c r="G8" s="53">
        <f t="shared" si="1"/>
        <v>0</v>
      </c>
      <c r="H8" s="40">
        <f t="shared" si="2"/>
        <v>0</v>
      </c>
    </row>
    <row r="9" spans="1:8" ht="15">
      <c r="A9" s="44" t="s">
        <v>0</v>
      </c>
      <c r="B9" s="5"/>
      <c r="C9" s="3" t="s">
        <v>11</v>
      </c>
      <c r="D9" s="7"/>
      <c r="E9" s="16">
        <v>2</v>
      </c>
      <c r="F9" s="119">
        <f t="shared" si="0"/>
        <v>2</v>
      </c>
      <c r="G9" s="43">
        <f t="shared" si="1"/>
        <v>0</v>
      </c>
      <c r="H9" s="40">
        <f t="shared" si="2"/>
        <v>0</v>
      </c>
    </row>
    <row r="10" spans="1:8" ht="15">
      <c r="A10" s="50" t="s">
        <v>1</v>
      </c>
      <c r="B10" s="50"/>
      <c r="C10" s="51" t="s">
        <v>12</v>
      </c>
      <c r="D10" s="52"/>
      <c r="E10" s="51">
        <v>2</v>
      </c>
      <c r="F10" s="119">
        <f t="shared" si="0"/>
        <v>2</v>
      </c>
      <c r="G10" s="53">
        <f t="shared" si="1"/>
        <v>0</v>
      </c>
      <c r="H10" s="40">
        <f t="shared" si="2"/>
        <v>0</v>
      </c>
    </row>
    <row r="11" spans="1:8" ht="15">
      <c r="A11" s="44" t="s">
        <v>45</v>
      </c>
      <c r="B11" s="5"/>
      <c r="C11" s="3" t="s">
        <v>13</v>
      </c>
      <c r="D11" s="7"/>
      <c r="E11" s="16">
        <v>2</v>
      </c>
      <c r="F11" s="119">
        <f t="shared" si="0"/>
        <v>2</v>
      </c>
      <c r="G11" s="43">
        <f t="shared" si="1"/>
        <v>0</v>
      </c>
      <c r="H11" s="40">
        <f t="shared" si="2"/>
        <v>0</v>
      </c>
    </row>
    <row r="12" spans="1:8" ht="15">
      <c r="A12" s="109" t="s">
        <v>287</v>
      </c>
      <c r="B12" s="110" t="s">
        <v>290</v>
      </c>
      <c r="C12" s="111"/>
      <c r="D12" s="112"/>
      <c r="E12" s="111">
        <v>4</v>
      </c>
      <c r="F12" s="120">
        <f t="shared" si="0"/>
        <v>4</v>
      </c>
      <c r="G12" s="113">
        <f t="shared" si="1"/>
        <v>0</v>
      </c>
      <c r="H12" s="40">
        <f t="shared" si="2"/>
        <v>0</v>
      </c>
    </row>
    <row r="13" spans="1:8" ht="15">
      <c r="A13" s="29" t="s">
        <v>288</v>
      </c>
      <c r="B13" s="29" t="s">
        <v>305</v>
      </c>
      <c r="C13" s="102"/>
      <c r="D13" s="105"/>
      <c r="E13" s="102">
        <v>2</v>
      </c>
      <c r="F13" s="119">
        <f t="shared" si="0"/>
        <v>2</v>
      </c>
      <c r="G13" s="60">
        <f t="shared" si="1"/>
        <v>0</v>
      </c>
      <c r="H13" s="40">
        <f t="shared" si="2"/>
        <v>0</v>
      </c>
    </row>
    <row r="14" spans="1:8" ht="15">
      <c r="A14" s="174" t="s">
        <v>83</v>
      </c>
      <c r="B14" s="104" t="s">
        <v>289</v>
      </c>
      <c r="C14" s="150" t="s">
        <v>339</v>
      </c>
      <c r="D14" s="12"/>
      <c r="E14" s="153">
        <v>2</v>
      </c>
      <c r="F14" s="119">
        <f t="shared" si="0"/>
        <v>2</v>
      </c>
      <c r="G14" s="43">
        <f t="shared" si="1"/>
        <v>0</v>
      </c>
      <c r="H14" s="40">
        <f t="shared" si="2"/>
        <v>0</v>
      </c>
    </row>
    <row r="15" spans="1:8" ht="15">
      <c r="A15" s="175"/>
      <c r="B15" s="108" t="s">
        <v>291</v>
      </c>
      <c r="C15" s="106"/>
      <c r="D15" s="107"/>
      <c r="E15" s="106">
        <v>8</v>
      </c>
      <c r="F15" s="119">
        <f t="shared" si="0"/>
        <v>8</v>
      </c>
      <c r="G15" s="43">
        <f t="shared" si="1"/>
        <v>0</v>
      </c>
      <c r="H15" s="40">
        <f t="shared" si="2"/>
        <v>0</v>
      </c>
    </row>
    <row r="16" spans="1:8" ht="24">
      <c r="A16" s="44" t="s">
        <v>46</v>
      </c>
      <c r="B16" s="29"/>
      <c r="C16" s="30" t="s">
        <v>268</v>
      </c>
      <c r="D16" s="12"/>
      <c r="E16" s="16">
        <v>48</v>
      </c>
      <c r="F16" s="119">
        <f t="shared" si="0"/>
        <v>48</v>
      </c>
      <c r="G16" s="43">
        <f t="shared" si="1"/>
        <v>0</v>
      </c>
      <c r="H16" s="40">
        <f t="shared" si="2"/>
        <v>0</v>
      </c>
    </row>
    <row r="17" spans="1:8" ht="15">
      <c r="A17" s="55" t="s">
        <v>4</v>
      </c>
      <c r="B17" s="55"/>
      <c r="C17" s="56" t="s">
        <v>14</v>
      </c>
      <c r="D17" s="52"/>
      <c r="E17" s="51">
        <v>2</v>
      </c>
      <c r="F17" s="119">
        <f t="shared" si="0"/>
        <v>2</v>
      </c>
      <c r="G17" s="53">
        <f t="shared" si="1"/>
        <v>0</v>
      </c>
      <c r="H17" s="40">
        <f t="shared" si="2"/>
        <v>0</v>
      </c>
    </row>
    <row r="18" spans="1:8" ht="15">
      <c r="A18" s="47" t="s">
        <v>3</v>
      </c>
      <c r="B18" s="2"/>
      <c r="C18" s="3" t="s">
        <v>15</v>
      </c>
      <c r="D18" s="7"/>
      <c r="E18" s="16">
        <v>2</v>
      </c>
      <c r="F18" s="119">
        <f t="shared" si="0"/>
        <v>2</v>
      </c>
      <c r="G18" s="43">
        <f t="shared" si="1"/>
        <v>0</v>
      </c>
      <c r="H18" s="40">
        <f t="shared" si="2"/>
        <v>0</v>
      </c>
    </row>
    <row r="19" spans="1:8" ht="15">
      <c r="A19" s="131" t="s">
        <v>322</v>
      </c>
      <c r="B19" s="55"/>
      <c r="C19" s="132" t="s">
        <v>323</v>
      </c>
      <c r="D19" s="52"/>
      <c r="E19" s="51">
        <v>1</v>
      </c>
      <c r="F19" s="119">
        <f t="shared" si="0"/>
        <v>1</v>
      </c>
      <c r="G19" s="53">
        <f t="shared" si="1"/>
        <v>0</v>
      </c>
      <c r="H19" s="40">
        <f t="shared" si="2"/>
        <v>0</v>
      </c>
    </row>
    <row r="20" spans="1:8" ht="15">
      <c r="A20" s="47" t="s">
        <v>47</v>
      </c>
      <c r="B20" s="2"/>
      <c r="C20" s="3"/>
      <c r="D20" s="7"/>
      <c r="E20" s="16">
        <v>1</v>
      </c>
      <c r="F20" s="119">
        <f t="shared" si="0"/>
        <v>1</v>
      </c>
      <c r="G20" s="43">
        <f t="shared" si="1"/>
        <v>0</v>
      </c>
      <c r="H20" s="40">
        <f t="shared" si="2"/>
        <v>0</v>
      </c>
    </row>
    <row r="21" spans="1:8" ht="15">
      <c r="A21" s="55" t="s">
        <v>48</v>
      </c>
      <c r="B21" s="55"/>
      <c r="C21" s="51"/>
      <c r="D21" s="52"/>
      <c r="E21" s="51">
        <v>1</v>
      </c>
      <c r="F21" s="119">
        <f t="shared" si="0"/>
        <v>1</v>
      </c>
      <c r="G21" s="53">
        <f t="shared" si="1"/>
        <v>0</v>
      </c>
      <c r="H21" s="40">
        <f t="shared" si="2"/>
        <v>0</v>
      </c>
    </row>
    <row r="22" spans="1:8" ht="15">
      <c r="A22" s="47" t="s">
        <v>89</v>
      </c>
      <c r="B22" s="2"/>
      <c r="C22" s="3" t="s">
        <v>90</v>
      </c>
      <c r="D22" s="7"/>
      <c r="E22" s="16">
        <v>1</v>
      </c>
      <c r="F22" s="119">
        <f t="shared" si="0"/>
        <v>1</v>
      </c>
      <c r="G22" s="43">
        <f t="shared" si="1"/>
        <v>0</v>
      </c>
      <c r="H22" s="40">
        <f t="shared" si="2"/>
        <v>0</v>
      </c>
    </row>
    <row r="23" spans="1:8" ht="15">
      <c r="A23" s="50" t="s">
        <v>50</v>
      </c>
      <c r="B23" s="50"/>
      <c r="C23" s="51" t="s">
        <v>346</v>
      </c>
      <c r="D23" s="52"/>
      <c r="E23" s="51">
        <v>2</v>
      </c>
      <c r="F23" s="119">
        <f t="shared" si="0"/>
        <v>2</v>
      </c>
      <c r="G23" s="53">
        <f t="shared" si="1"/>
        <v>0</v>
      </c>
      <c r="H23" s="40">
        <f t="shared" si="2"/>
        <v>0</v>
      </c>
    </row>
    <row r="24" spans="1:8" ht="15">
      <c r="A24" s="44" t="s">
        <v>51</v>
      </c>
      <c r="B24" s="5"/>
      <c r="C24" s="3"/>
      <c r="D24" s="7"/>
      <c r="E24" s="16">
        <v>90</v>
      </c>
      <c r="F24" s="119">
        <f t="shared" si="0"/>
        <v>90</v>
      </c>
      <c r="G24" s="43">
        <f t="shared" si="1"/>
        <v>0</v>
      </c>
      <c r="H24" s="40">
        <f t="shared" si="2"/>
        <v>0</v>
      </c>
    </row>
    <row r="25" spans="1:8" ht="27.6" customHeight="1">
      <c r="A25" s="44" t="s">
        <v>52</v>
      </c>
      <c r="B25" s="5"/>
      <c r="C25" s="3" t="s">
        <v>16</v>
      </c>
      <c r="D25" s="7"/>
      <c r="E25" s="16">
        <v>2</v>
      </c>
      <c r="F25" s="119">
        <f t="shared" si="0"/>
        <v>2</v>
      </c>
      <c r="G25" s="43">
        <f t="shared" si="1"/>
        <v>0</v>
      </c>
      <c r="H25" s="40">
        <f t="shared" si="2"/>
        <v>0</v>
      </c>
    </row>
    <row r="26" spans="1:8" ht="15">
      <c r="A26" s="50" t="s">
        <v>2</v>
      </c>
      <c r="B26" s="50"/>
      <c r="C26" s="51" t="s">
        <v>17</v>
      </c>
      <c r="D26" s="52"/>
      <c r="E26" s="51">
        <v>1</v>
      </c>
      <c r="F26" s="119">
        <f t="shared" si="0"/>
        <v>1</v>
      </c>
      <c r="G26" s="53">
        <f t="shared" si="1"/>
        <v>0</v>
      </c>
      <c r="H26" s="40">
        <f t="shared" si="2"/>
        <v>0</v>
      </c>
    </row>
    <row r="27" spans="1:8" s="39" customFormat="1" ht="25.5">
      <c r="A27" s="48" t="s">
        <v>142</v>
      </c>
      <c r="B27" s="36"/>
      <c r="C27" s="37" t="s">
        <v>143</v>
      </c>
      <c r="D27" s="38"/>
      <c r="E27" s="16">
        <v>1</v>
      </c>
      <c r="F27" s="119">
        <f t="shared" si="0"/>
        <v>1</v>
      </c>
      <c r="G27" s="43">
        <f aca="true" t="shared" si="3" ref="G27">E27*D27</f>
        <v>0</v>
      </c>
      <c r="H27" s="40">
        <f t="shared" si="2"/>
        <v>0</v>
      </c>
    </row>
    <row r="28" spans="1:8" ht="15">
      <c r="A28" s="57" t="s">
        <v>91</v>
      </c>
      <c r="B28" s="50"/>
      <c r="C28" s="51" t="s">
        <v>97</v>
      </c>
      <c r="D28" s="52"/>
      <c r="E28" s="51">
        <v>1</v>
      </c>
      <c r="F28" s="119">
        <f t="shared" si="0"/>
        <v>1</v>
      </c>
      <c r="G28" s="53">
        <f aca="true" t="shared" si="4" ref="G28:G41">E28*D28</f>
        <v>0</v>
      </c>
      <c r="H28" s="40">
        <f t="shared" si="2"/>
        <v>0</v>
      </c>
    </row>
    <row r="29" spans="1:8" ht="15">
      <c r="A29" s="49" t="s">
        <v>92</v>
      </c>
      <c r="B29" s="5"/>
      <c r="C29" s="3" t="s">
        <v>93</v>
      </c>
      <c r="D29" s="7"/>
      <c r="E29" s="16">
        <v>1</v>
      </c>
      <c r="F29" s="119">
        <f t="shared" si="0"/>
        <v>1</v>
      </c>
      <c r="G29" s="43">
        <f t="shared" si="4"/>
        <v>0</v>
      </c>
      <c r="H29" s="40">
        <f t="shared" si="2"/>
        <v>0</v>
      </c>
    </row>
    <row r="30" spans="1:8" ht="15">
      <c r="A30" s="57" t="s">
        <v>95</v>
      </c>
      <c r="B30" s="50"/>
      <c r="C30" s="51" t="s">
        <v>98</v>
      </c>
      <c r="D30" s="52"/>
      <c r="E30" s="51">
        <v>1</v>
      </c>
      <c r="F30" s="119">
        <f t="shared" si="0"/>
        <v>1</v>
      </c>
      <c r="G30" s="53">
        <f t="shared" si="4"/>
        <v>0</v>
      </c>
      <c r="H30" s="40">
        <f t="shared" si="2"/>
        <v>0</v>
      </c>
    </row>
    <row r="31" spans="1:8" ht="25.5">
      <c r="A31" s="49" t="s">
        <v>96</v>
      </c>
      <c r="B31" s="5"/>
      <c r="C31" s="3" t="s">
        <v>94</v>
      </c>
      <c r="D31" s="7"/>
      <c r="E31" s="16">
        <v>1</v>
      </c>
      <c r="F31" s="119">
        <f t="shared" si="0"/>
        <v>1</v>
      </c>
      <c r="G31" s="43">
        <f t="shared" si="4"/>
        <v>0</v>
      </c>
      <c r="H31" s="40">
        <f t="shared" si="2"/>
        <v>0</v>
      </c>
    </row>
    <row r="32" spans="1:8" ht="25.5">
      <c r="A32" s="171" t="s">
        <v>18</v>
      </c>
      <c r="B32" s="55" t="s">
        <v>19</v>
      </c>
      <c r="C32" s="51" t="s">
        <v>20</v>
      </c>
      <c r="D32" s="52"/>
      <c r="E32" s="51">
        <v>110</v>
      </c>
      <c r="F32" s="119">
        <f t="shared" si="0"/>
        <v>110</v>
      </c>
      <c r="G32" s="53">
        <f t="shared" si="4"/>
        <v>0</v>
      </c>
      <c r="H32" s="40">
        <f t="shared" si="2"/>
        <v>0</v>
      </c>
    </row>
    <row r="33" spans="1:8" ht="15">
      <c r="A33" s="172"/>
      <c r="B33" s="2" t="s">
        <v>21</v>
      </c>
      <c r="C33" s="3" t="s">
        <v>22</v>
      </c>
      <c r="D33" s="7"/>
      <c r="E33" s="16">
        <v>128</v>
      </c>
      <c r="F33" s="119">
        <f t="shared" si="0"/>
        <v>128</v>
      </c>
      <c r="G33" s="43">
        <f t="shared" si="4"/>
        <v>0</v>
      </c>
      <c r="H33" s="40">
        <f t="shared" si="2"/>
        <v>0</v>
      </c>
    </row>
    <row r="34" spans="1:8" ht="25.5">
      <c r="A34" s="172"/>
      <c r="B34" s="55" t="s">
        <v>23</v>
      </c>
      <c r="C34" s="51" t="s">
        <v>24</v>
      </c>
      <c r="D34" s="52"/>
      <c r="E34" s="51">
        <v>195</v>
      </c>
      <c r="F34" s="119">
        <f t="shared" si="0"/>
        <v>195</v>
      </c>
      <c r="G34" s="53">
        <f t="shared" si="4"/>
        <v>0</v>
      </c>
      <c r="H34" s="40">
        <f t="shared" si="2"/>
        <v>0</v>
      </c>
    </row>
    <row r="35" spans="1:8" ht="25.5">
      <c r="A35" s="172"/>
      <c r="B35" s="2" t="s">
        <v>25</v>
      </c>
      <c r="C35" s="3" t="s">
        <v>26</v>
      </c>
      <c r="D35" s="7"/>
      <c r="E35" s="16">
        <v>8</v>
      </c>
      <c r="F35" s="119">
        <f t="shared" si="0"/>
        <v>8</v>
      </c>
      <c r="G35" s="43">
        <f t="shared" si="4"/>
        <v>0</v>
      </c>
      <c r="H35" s="40">
        <f t="shared" si="2"/>
        <v>0</v>
      </c>
    </row>
    <row r="36" spans="1:8" ht="25.5">
      <c r="A36" s="173"/>
      <c r="B36" s="58" t="s">
        <v>27</v>
      </c>
      <c r="C36" s="51" t="s">
        <v>28</v>
      </c>
      <c r="D36" s="52"/>
      <c r="E36" s="51">
        <v>35</v>
      </c>
      <c r="F36" s="119">
        <f t="shared" si="0"/>
        <v>35</v>
      </c>
      <c r="G36" s="53">
        <f t="shared" si="4"/>
        <v>0</v>
      </c>
      <c r="H36" s="40">
        <f t="shared" si="2"/>
        <v>0</v>
      </c>
    </row>
    <row r="37" spans="1:8" ht="15">
      <c r="A37" s="176" t="s">
        <v>29</v>
      </c>
      <c r="B37" s="2" t="s">
        <v>30</v>
      </c>
      <c r="C37" s="3" t="s">
        <v>347</v>
      </c>
      <c r="D37" s="7"/>
      <c r="E37" s="16">
        <v>3</v>
      </c>
      <c r="F37" s="119">
        <f t="shared" si="0"/>
        <v>3</v>
      </c>
      <c r="G37" s="43">
        <f t="shared" si="4"/>
        <v>0</v>
      </c>
      <c r="H37" s="40">
        <f t="shared" si="2"/>
        <v>0</v>
      </c>
    </row>
    <row r="38" spans="1:8" ht="25.5">
      <c r="A38" s="177"/>
      <c r="B38" s="59" t="s">
        <v>86</v>
      </c>
      <c r="C38" s="151" t="s">
        <v>335</v>
      </c>
      <c r="D38" s="52"/>
      <c r="E38" s="51">
        <f>E37</f>
        <v>3</v>
      </c>
      <c r="F38" s="119">
        <f t="shared" si="0"/>
        <v>3</v>
      </c>
      <c r="G38" s="53">
        <f t="shared" si="4"/>
        <v>0</v>
      </c>
      <c r="H38" s="40">
        <f t="shared" si="2"/>
        <v>0</v>
      </c>
    </row>
    <row r="39" spans="1:8" ht="15">
      <c r="A39" s="177"/>
      <c r="B39" s="2" t="s">
        <v>31</v>
      </c>
      <c r="C39" s="3" t="s">
        <v>32</v>
      </c>
      <c r="D39" s="7"/>
      <c r="E39" s="16">
        <v>2</v>
      </c>
      <c r="F39" s="119">
        <f t="shared" si="0"/>
        <v>2</v>
      </c>
      <c r="G39" s="43">
        <f t="shared" si="4"/>
        <v>0</v>
      </c>
      <c r="H39" s="40">
        <f t="shared" si="2"/>
        <v>0</v>
      </c>
    </row>
    <row r="40" spans="1:8" ht="25.5">
      <c r="A40" s="177"/>
      <c r="B40" s="59" t="s">
        <v>85</v>
      </c>
      <c r="C40" s="151" t="s">
        <v>335</v>
      </c>
      <c r="D40" s="52"/>
      <c r="E40" s="51">
        <f>E39*2</f>
        <v>4</v>
      </c>
      <c r="F40" s="119">
        <f t="shared" si="0"/>
        <v>4</v>
      </c>
      <c r="G40" s="53">
        <f t="shared" si="4"/>
        <v>0</v>
      </c>
      <c r="H40" s="40">
        <f t="shared" si="2"/>
        <v>0</v>
      </c>
    </row>
    <row r="41" spans="1:8" ht="15">
      <c r="A41" s="178"/>
      <c r="B41" s="2" t="s">
        <v>33</v>
      </c>
      <c r="C41" s="152" t="s">
        <v>340</v>
      </c>
      <c r="D41" s="7"/>
      <c r="E41" s="16">
        <v>1</v>
      </c>
      <c r="F41" s="119">
        <f t="shared" si="0"/>
        <v>1</v>
      </c>
      <c r="G41" s="43">
        <f t="shared" si="4"/>
        <v>0</v>
      </c>
      <c r="H41" s="40">
        <f t="shared" si="2"/>
        <v>0</v>
      </c>
    </row>
    <row r="42" spans="1:8" ht="15">
      <c r="A42" s="1" t="s">
        <v>80</v>
      </c>
      <c r="F42" s="41">
        <f>SUM(F5:F41)</f>
        <v>697</v>
      </c>
      <c r="G42" s="84">
        <f>SUM(G5:G41)</f>
        <v>0</v>
      </c>
      <c r="H42" s="83">
        <f>SUM(H5:H41)</f>
        <v>0</v>
      </c>
    </row>
    <row r="44" spans="1:4" ht="18.75">
      <c r="A44" s="130" t="s">
        <v>334</v>
      </c>
      <c r="C44" s="4"/>
      <c r="D44" s="4"/>
    </row>
    <row r="45" spans="3:4" ht="15">
      <c r="C45" s="4"/>
      <c r="D45" s="4"/>
    </row>
    <row r="46" spans="3:4" ht="15">
      <c r="C46" s="4"/>
      <c r="D46" s="4"/>
    </row>
  </sheetData>
  <mergeCells count="10">
    <mergeCell ref="A37:A41"/>
    <mergeCell ref="A2:A4"/>
    <mergeCell ref="B2:B4"/>
    <mergeCell ref="C2:C4"/>
    <mergeCell ref="D2:D4"/>
    <mergeCell ref="G2:G4"/>
    <mergeCell ref="H2:H4"/>
    <mergeCell ref="F2:F4"/>
    <mergeCell ref="A32:A36"/>
    <mergeCell ref="A14:A15"/>
  </mergeCells>
  <printOptions/>
  <pageMargins left="0" right="0" top="0" bottom="0" header="0.31496062992125984" footer="0.31496062992125984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CC"/>
    <pageSetUpPr fitToPage="1"/>
  </sheetPr>
  <dimension ref="A1:BI30"/>
  <sheetViews>
    <sheetView zoomScale="80" zoomScaleNormal="80" zoomScalePageLayoutView="84" workbookViewId="0" topLeftCell="A1">
      <pane xSplit="2" ySplit="4" topLeftCell="C5" activePane="bottomRight" state="frozen"/>
      <selection pane="topRight" activeCell="A1" sqref="A1"/>
      <selection pane="bottomLeft" activeCell="A1" sqref="A1"/>
      <selection pane="bottomRight" activeCell="C25" sqref="C25"/>
    </sheetView>
  </sheetViews>
  <sheetFormatPr defaultColWidth="10.7109375" defaultRowHeight="15"/>
  <cols>
    <col min="1" max="1" width="26.7109375" style="1" bestFit="1" customWidth="1"/>
    <col min="2" max="2" width="25.7109375" style="1" customWidth="1"/>
    <col min="3" max="3" width="66.00390625" style="4" customWidth="1"/>
    <col min="4" max="4" width="21.00390625" style="4" customWidth="1"/>
    <col min="5" max="5" width="20.28125" style="1" bestFit="1" customWidth="1"/>
    <col min="6" max="6" width="20.28125" style="1" customWidth="1"/>
    <col min="7" max="7" width="20.28125" style="1" bestFit="1" customWidth="1"/>
    <col min="8" max="8" width="20.28125" style="1" customWidth="1"/>
    <col min="9" max="9" width="20.28125" style="1" bestFit="1" customWidth="1"/>
    <col min="10" max="11" width="20.28125" style="1" customWidth="1"/>
    <col min="12" max="12" width="20.28125" style="1" bestFit="1" customWidth="1"/>
    <col min="13" max="13" width="20.28125" style="1" customWidth="1"/>
    <col min="14" max="14" width="20.28125" style="1" bestFit="1" customWidth="1"/>
    <col min="15" max="15" width="20.28125" style="1" customWidth="1"/>
    <col min="16" max="17" width="20.28125" style="1" bestFit="1" customWidth="1"/>
    <col min="18" max="19" width="20.28125" style="1" customWidth="1"/>
    <col min="20" max="20" width="20.28125" style="1" bestFit="1" customWidth="1"/>
    <col min="21" max="22" width="20.28125" style="1" customWidth="1"/>
    <col min="23" max="23" width="20.28125" style="1" bestFit="1" customWidth="1"/>
    <col min="24" max="25" width="20.28125" style="1" customWidth="1"/>
    <col min="26" max="26" width="20.28125" style="1" bestFit="1" customWidth="1"/>
    <col min="27" max="28" width="20.28125" style="1" customWidth="1"/>
    <col min="29" max="29" width="13.421875" style="4" bestFit="1" customWidth="1"/>
    <col min="30" max="31" width="13.140625" style="4" bestFit="1" customWidth="1"/>
    <col min="32" max="16384" width="10.7109375" style="4" customWidth="1"/>
  </cols>
  <sheetData>
    <row r="1" spans="1:61" ht="25.5" customHeight="1">
      <c r="A1" s="115" t="s">
        <v>308</v>
      </c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I1" s="1"/>
    </row>
    <row r="2" spans="1:19" ht="15.95" customHeight="1">
      <c r="A2" s="179" t="s">
        <v>6</v>
      </c>
      <c r="B2" s="179" t="s">
        <v>7</v>
      </c>
      <c r="C2" s="179" t="s">
        <v>8</v>
      </c>
      <c r="D2" s="183" t="s">
        <v>125</v>
      </c>
      <c r="E2" s="35" t="s">
        <v>136</v>
      </c>
      <c r="F2" s="183" t="s">
        <v>128</v>
      </c>
      <c r="G2" s="35" t="s">
        <v>137</v>
      </c>
      <c r="H2" s="183" t="s">
        <v>128</v>
      </c>
      <c r="I2" s="35" t="s">
        <v>138</v>
      </c>
      <c r="J2" s="183" t="s">
        <v>128</v>
      </c>
      <c r="K2" s="35" t="s">
        <v>139</v>
      </c>
      <c r="L2" s="183" t="s">
        <v>128</v>
      </c>
      <c r="M2" s="35" t="s">
        <v>140</v>
      </c>
      <c r="N2" s="183" t="s">
        <v>128</v>
      </c>
      <c r="O2" s="35" t="s">
        <v>141</v>
      </c>
      <c r="P2" s="183" t="s">
        <v>128</v>
      </c>
      <c r="Q2" s="190" t="s">
        <v>87</v>
      </c>
      <c r="R2" s="191" t="s">
        <v>286</v>
      </c>
      <c r="S2" s="184" t="s">
        <v>318</v>
      </c>
    </row>
    <row r="3" spans="1:19" s="1" customFormat="1" ht="27.6" customHeight="1">
      <c r="A3" s="181"/>
      <c r="B3" s="181"/>
      <c r="C3" s="169"/>
      <c r="D3" s="169"/>
      <c r="E3" s="34" t="s">
        <v>130</v>
      </c>
      <c r="F3" s="181"/>
      <c r="G3" s="34" t="s">
        <v>131</v>
      </c>
      <c r="H3" s="181"/>
      <c r="I3" s="34" t="s">
        <v>132</v>
      </c>
      <c r="J3" s="181"/>
      <c r="K3" s="34" t="s">
        <v>133</v>
      </c>
      <c r="L3" s="181"/>
      <c r="M3" s="34" t="s">
        <v>134</v>
      </c>
      <c r="N3" s="181"/>
      <c r="O3" s="34" t="s">
        <v>135</v>
      </c>
      <c r="P3" s="181"/>
      <c r="Q3" s="181"/>
      <c r="R3" s="191"/>
      <c r="S3" s="184"/>
    </row>
    <row r="4" spans="1:19" s="1" customFormat="1" ht="15.95" customHeight="1">
      <c r="A4" s="182"/>
      <c r="B4" s="182"/>
      <c r="C4" s="170"/>
      <c r="D4" s="170"/>
      <c r="E4" s="28" t="s">
        <v>129</v>
      </c>
      <c r="F4" s="182"/>
      <c r="G4" s="28" t="s">
        <v>129</v>
      </c>
      <c r="H4" s="182"/>
      <c r="I4" s="28" t="s">
        <v>129</v>
      </c>
      <c r="J4" s="182"/>
      <c r="K4" s="28" t="s">
        <v>129</v>
      </c>
      <c r="L4" s="182"/>
      <c r="M4" s="28" t="s">
        <v>129</v>
      </c>
      <c r="N4" s="182"/>
      <c r="O4" s="28" t="s">
        <v>129</v>
      </c>
      <c r="P4" s="182"/>
      <c r="Q4" s="182"/>
      <c r="R4" s="192"/>
      <c r="S4" s="185"/>
    </row>
    <row r="5" spans="1:19" s="1" customFormat="1" ht="15">
      <c r="A5" s="11" t="s">
        <v>127</v>
      </c>
      <c r="B5" s="31"/>
      <c r="C5" s="32" t="s">
        <v>5</v>
      </c>
      <c r="D5" s="7"/>
      <c r="E5" s="16">
        <v>2</v>
      </c>
      <c r="F5" s="8">
        <f>E5*$D5</f>
        <v>0</v>
      </c>
      <c r="G5" s="6">
        <v>2</v>
      </c>
      <c r="H5" s="8">
        <f>G5*$D5</f>
        <v>0</v>
      </c>
      <c r="I5" s="6">
        <v>2</v>
      </c>
      <c r="J5" s="8">
        <f>I5*$D5</f>
        <v>0</v>
      </c>
      <c r="K5" s="6">
        <v>2</v>
      </c>
      <c r="L5" s="8">
        <f>K5*$D5</f>
        <v>0</v>
      </c>
      <c r="M5" s="6">
        <v>2</v>
      </c>
      <c r="N5" s="8">
        <f>M5*$D5</f>
        <v>0</v>
      </c>
      <c r="O5" s="6">
        <v>2</v>
      </c>
      <c r="P5" s="8">
        <f>O5*$D5</f>
        <v>0</v>
      </c>
      <c r="Q5" s="33">
        <f aca="true" t="shared" si="0" ref="Q5:Q26">E5+G5+I5+K5+M5+O5</f>
        <v>12</v>
      </c>
      <c r="R5" s="8">
        <f aca="true" t="shared" si="1" ref="R5:R26">F5+H5+J5+L5+N5+P5</f>
        <v>0</v>
      </c>
      <c r="S5" s="85">
        <f aca="true" t="shared" si="2" ref="S5:S26">1.21*R5</f>
        <v>0</v>
      </c>
    </row>
    <row r="6" spans="1:28" ht="25.5">
      <c r="A6" s="11" t="s">
        <v>53</v>
      </c>
      <c r="B6" s="2"/>
      <c r="C6" s="3" t="s">
        <v>66</v>
      </c>
      <c r="D6" s="7"/>
      <c r="E6" s="16">
        <v>2</v>
      </c>
      <c r="F6" s="8">
        <f>E6*$D6</f>
        <v>0</v>
      </c>
      <c r="G6" s="6">
        <v>2</v>
      </c>
      <c r="H6" s="8">
        <f>G6*$D6</f>
        <v>0</v>
      </c>
      <c r="I6" s="6">
        <v>2</v>
      </c>
      <c r="J6" s="8">
        <f>I6*$D6</f>
        <v>0</v>
      </c>
      <c r="K6" s="6">
        <v>4</v>
      </c>
      <c r="L6" s="8">
        <f>K6*$D6</f>
        <v>0</v>
      </c>
      <c r="M6" s="6">
        <v>2</v>
      </c>
      <c r="N6" s="8">
        <f>M6*$D6</f>
        <v>0</v>
      </c>
      <c r="O6" s="6">
        <v>2</v>
      </c>
      <c r="P6" s="8">
        <f>O6*$D6</f>
        <v>0</v>
      </c>
      <c r="Q6" s="33">
        <f t="shared" si="0"/>
        <v>14</v>
      </c>
      <c r="R6" s="8">
        <f t="shared" si="1"/>
        <v>0</v>
      </c>
      <c r="S6" s="85">
        <f t="shared" si="2"/>
        <v>0</v>
      </c>
      <c r="T6" s="4"/>
      <c r="U6" s="4"/>
      <c r="V6" s="4"/>
      <c r="W6" s="4"/>
      <c r="X6" s="4"/>
      <c r="Y6" s="4"/>
      <c r="Z6" s="4"/>
      <c r="AA6" s="4"/>
      <c r="AB6" s="4"/>
    </row>
    <row r="7" spans="1:28" ht="15">
      <c r="A7" s="61" t="s">
        <v>54</v>
      </c>
      <c r="B7" s="5"/>
      <c r="C7" s="3" t="s">
        <v>9</v>
      </c>
      <c r="D7" s="7"/>
      <c r="E7" s="16">
        <v>2</v>
      </c>
      <c r="F7" s="8">
        <f aca="true" t="shared" si="3" ref="F7:F26">E7*$D7</f>
        <v>0</v>
      </c>
      <c r="G7" s="6">
        <v>2</v>
      </c>
      <c r="H7" s="8">
        <f aca="true" t="shared" si="4" ref="H7:H26">G7*$D7</f>
        <v>0</v>
      </c>
      <c r="I7" s="6">
        <v>2</v>
      </c>
      <c r="J7" s="8">
        <f aca="true" t="shared" si="5" ref="J7:P26">I7*$D7</f>
        <v>0</v>
      </c>
      <c r="K7" s="6">
        <f>$E7</f>
        <v>2</v>
      </c>
      <c r="L7" s="8">
        <f t="shared" si="5"/>
        <v>0</v>
      </c>
      <c r="M7" s="6">
        <v>2</v>
      </c>
      <c r="N7" s="8">
        <f t="shared" si="5"/>
        <v>0</v>
      </c>
      <c r="O7" s="6">
        <v>2</v>
      </c>
      <c r="P7" s="8">
        <f t="shared" si="5"/>
        <v>0</v>
      </c>
      <c r="Q7" s="33">
        <f t="shared" si="0"/>
        <v>12</v>
      </c>
      <c r="R7" s="8">
        <f t="shared" si="1"/>
        <v>0</v>
      </c>
      <c r="S7" s="85">
        <f t="shared" si="2"/>
        <v>0</v>
      </c>
      <c r="T7" s="4"/>
      <c r="U7" s="4"/>
      <c r="V7" s="4"/>
      <c r="W7" s="4"/>
      <c r="X7" s="4"/>
      <c r="Y7" s="4"/>
      <c r="Z7" s="4"/>
      <c r="AA7" s="4"/>
      <c r="AB7" s="4"/>
    </row>
    <row r="8" spans="1:28" ht="25.5">
      <c r="A8" s="11" t="s">
        <v>55</v>
      </c>
      <c r="B8" s="2"/>
      <c r="C8" s="3" t="s">
        <v>10</v>
      </c>
      <c r="D8" s="7"/>
      <c r="E8" s="6">
        <v>5</v>
      </c>
      <c r="F8" s="60">
        <f t="shared" si="3"/>
        <v>0</v>
      </c>
      <c r="G8" s="6">
        <v>9</v>
      </c>
      <c r="H8" s="60">
        <f t="shared" si="4"/>
        <v>0</v>
      </c>
      <c r="I8" s="6">
        <v>10</v>
      </c>
      <c r="J8" s="60">
        <f t="shared" si="5"/>
        <v>0</v>
      </c>
      <c r="K8" s="6">
        <v>14</v>
      </c>
      <c r="L8" s="60">
        <f t="shared" si="5"/>
        <v>0</v>
      </c>
      <c r="M8" s="6">
        <v>2</v>
      </c>
      <c r="N8" s="60">
        <f t="shared" si="5"/>
        <v>0</v>
      </c>
      <c r="O8" s="6">
        <v>4</v>
      </c>
      <c r="P8" s="8">
        <f t="shared" si="5"/>
        <v>0</v>
      </c>
      <c r="Q8" s="33">
        <f t="shared" si="0"/>
        <v>44</v>
      </c>
      <c r="R8" s="8">
        <f t="shared" si="1"/>
        <v>0</v>
      </c>
      <c r="S8" s="85">
        <f t="shared" si="2"/>
        <v>0</v>
      </c>
      <c r="T8" s="4"/>
      <c r="U8" s="4"/>
      <c r="V8" s="4"/>
      <c r="W8" s="4"/>
      <c r="X8" s="4"/>
      <c r="Y8" s="4"/>
      <c r="Z8" s="4"/>
      <c r="AA8" s="4"/>
      <c r="AB8" s="4"/>
    </row>
    <row r="9" spans="1:28" ht="25.5">
      <c r="A9" s="11" t="s">
        <v>59</v>
      </c>
      <c r="B9" s="11"/>
      <c r="C9" s="6" t="s">
        <v>40</v>
      </c>
      <c r="D9" s="12"/>
      <c r="E9" s="6">
        <v>12</v>
      </c>
      <c r="F9" s="60">
        <f t="shared" si="3"/>
        <v>0</v>
      </c>
      <c r="G9" s="6">
        <v>2</v>
      </c>
      <c r="H9" s="60">
        <f t="shared" si="4"/>
        <v>0</v>
      </c>
      <c r="I9" s="6">
        <v>0</v>
      </c>
      <c r="J9" s="60">
        <f t="shared" si="5"/>
        <v>0</v>
      </c>
      <c r="K9" s="6">
        <v>3</v>
      </c>
      <c r="L9" s="60">
        <f t="shared" si="5"/>
        <v>0</v>
      </c>
      <c r="M9" s="6">
        <v>0</v>
      </c>
      <c r="N9" s="60">
        <f t="shared" si="5"/>
        <v>0</v>
      </c>
      <c r="O9" s="6">
        <v>7</v>
      </c>
      <c r="P9" s="8">
        <f t="shared" si="5"/>
        <v>0</v>
      </c>
      <c r="Q9" s="33">
        <f t="shared" si="0"/>
        <v>24</v>
      </c>
      <c r="R9" s="8">
        <f t="shared" si="1"/>
        <v>0</v>
      </c>
      <c r="S9" s="85">
        <f t="shared" si="2"/>
        <v>0</v>
      </c>
      <c r="T9" s="4"/>
      <c r="U9" s="4"/>
      <c r="V9" s="4"/>
      <c r="W9" s="4"/>
      <c r="X9" s="4"/>
      <c r="Y9" s="4"/>
      <c r="Z9" s="4"/>
      <c r="AA9" s="4"/>
      <c r="AB9" s="4"/>
    </row>
    <row r="10" spans="1:28" ht="15">
      <c r="A10" s="29" t="s">
        <v>287</v>
      </c>
      <c r="B10" s="29" t="s">
        <v>290</v>
      </c>
      <c r="C10" s="102"/>
      <c r="D10" s="105"/>
      <c r="E10" s="102">
        <v>3</v>
      </c>
      <c r="F10" s="103">
        <f>E10*$D10</f>
        <v>0</v>
      </c>
      <c r="G10" s="102">
        <v>3</v>
      </c>
      <c r="H10" s="103">
        <f t="shared" si="4"/>
        <v>0</v>
      </c>
      <c r="I10" s="102">
        <v>3</v>
      </c>
      <c r="J10" s="103">
        <f t="shared" si="5"/>
        <v>0</v>
      </c>
      <c r="K10" s="102">
        <v>3</v>
      </c>
      <c r="L10" s="103">
        <f t="shared" si="5"/>
        <v>0</v>
      </c>
      <c r="M10" s="102">
        <v>3</v>
      </c>
      <c r="N10" s="103">
        <f t="shared" si="5"/>
        <v>0</v>
      </c>
      <c r="O10" s="102">
        <v>3</v>
      </c>
      <c r="P10" s="60">
        <f t="shared" si="5"/>
        <v>0</v>
      </c>
      <c r="Q10" s="33">
        <f t="shared" si="0"/>
        <v>18</v>
      </c>
      <c r="R10" s="60">
        <f t="shared" si="1"/>
        <v>0</v>
      </c>
      <c r="S10" s="85">
        <f t="shared" si="2"/>
        <v>0</v>
      </c>
      <c r="T10" s="4"/>
      <c r="U10" s="4"/>
      <c r="V10" s="4"/>
      <c r="W10" s="4"/>
      <c r="X10" s="4"/>
      <c r="Y10" s="4"/>
      <c r="Z10" s="4"/>
      <c r="AA10" s="4"/>
      <c r="AB10" s="4"/>
    </row>
    <row r="11" spans="1:28" ht="15">
      <c r="A11" s="104" t="s">
        <v>288</v>
      </c>
      <c r="B11" s="29" t="s">
        <v>292</v>
      </c>
      <c r="C11" s="6"/>
      <c r="D11" s="12"/>
      <c r="E11" s="102">
        <v>2</v>
      </c>
      <c r="F11" s="103">
        <f>E11*$D11</f>
        <v>0</v>
      </c>
      <c r="G11" s="102">
        <v>0</v>
      </c>
      <c r="H11" s="103">
        <f aca="true" t="shared" si="6" ref="H11">G11*$D11</f>
        <v>0</v>
      </c>
      <c r="I11" s="102">
        <v>0</v>
      </c>
      <c r="J11" s="103">
        <f aca="true" t="shared" si="7" ref="J11">I11*$D11</f>
        <v>0</v>
      </c>
      <c r="K11" s="102">
        <v>2</v>
      </c>
      <c r="L11" s="103">
        <f aca="true" t="shared" si="8" ref="L11">K11*$D11</f>
        <v>0</v>
      </c>
      <c r="M11" s="102">
        <v>2</v>
      </c>
      <c r="N11" s="103">
        <f aca="true" t="shared" si="9" ref="N11">M11*$D11</f>
        <v>0</v>
      </c>
      <c r="O11" s="102">
        <v>6</v>
      </c>
      <c r="P11" s="60">
        <f aca="true" t="shared" si="10" ref="P11">O11*$D11</f>
        <v>0</v>
      </c>
      <c r="Q11" s="33">
        <f t="shared" si="0"/>
        <v>12</v>
      </c>
      <c r="R11" s="60">
        <f aca="true" t="shared" si="11" ref="R11">F11+H11+J11+L11+N11+P11</f>
        <v>0</v>
      </c>
      <c r="S11" s="85">
        <f t="shared" si="2"/>
        <v>0</v>
      </c>
      <c r="T11" s="4"/>
      <c r="U11" s="4"/>
      <c r="V11" s="4"/>
      <c r="W11" s="4"/>
      <c r="X11" s="4"/>
      <c r="Y11" s="4"/>
      <c r="Z11" s="4"/>
      <c r="AA11" s="4"/>
      <c r="AB11" s="4"/>
    </row>
    <row r="12" spans="1:28" ht="15">
      <c r="A12" s="104" t="s">
        <v>293</v>
      </c>
      <c r="B12" s="104" t="s">
        <v>295</v>
      </c>
      <c r="C12" s="6" t="s">
        <v>338</v>
      </c>
      <c r="D12" s="12"/>
      <c r="E12" s="102">
        <v>1</v>
      </c>
      <c r="F12" s="103">
        <f>E12*$D12</f>
        <v>0</v>
      </c>
      <c r="G12" s="102">
        <v>1</v>
      </c>
      <c r="H12" s="103">
        <f t="shared" si="4"/>
        <v>0</v>
      </c>
      <c r="I12" s="102">
        <v>1</v>
      </c>
      <c r="J12" s="103">
        <f t="shared" si="5"/>
        <v>0</v>
      </c>
      <c r="K12" s="153">
        <v>0</v>
      </c>
      <c r="L12" s="103">
        <f t="shared" si="5"/>
        <v>0</v>
      </c>
      <c r="M12" s="102">
        <v>1</v>
      </c>
      <c r="N12" s="103">
        <f t="shared" si="5"/>
        <v>0</v>
      </c>
      <c r="O12" s="102">
        <v>1</v>
      </c>
      <c r="P12" s="60">
        <f t="shared" si="5"/>
        <v>0</v>
      </c>
      <c r="Q12" s="33">
        <f t="shared" si="0"/>
        <v>5</v>
      </c>
      <c r="R12" s="60">
        <f t="shared" si="1"/>
        <v>0</v>
      </c>
      <c r="S12" s="85">
        <f t="shared" si="2"/>
        <v>0</v>
      </c>
      <c r="T12" s="4"/>
      <c r="U12" s="4"/>
      <c r="V12" s="4"/>
      <c r="W12" s="4"/>
      <c r="X12" s="4"/>
      <c r="Y12" s="4"/>
      <c r="Z12" s="4"/>
      <c r="AA12" s="4"/>
      <c r="AB12" s="4"/>
    </row>
    <row r="13" spans="1:28" ht="15">
      <c r="A13" s="29" t="s">
        <v>294</v>
      </c>
      <c r="B13" s="29" t="s">
        <v>296</v>
      </c>
      <c r="C13" s="102" t="s">
        <v>294</v>
      </c>
      <c r="D13" s="12"/>
      <c r="E13" s="102">
        <v>12</v>
      </c>
      <c r="F13" s="103">
        <f>E13*$D13</f>
        <v>0</v>
      </c>
      <c r="G13" s="102">
        <v>3</v>
      </c>
      <c r="H13" s="103">
        <f aca="true" t="shared" si="12" ref="H13">G13*$D13</f>
        <v>0</v>
      </c>
      <c r="I13" s="102">
        <v>5</v>
      </c>
      <c r="J13" s="103">
        <f aca="true" t="shared" si="13" ref="J13">I13*$D13</f>
        <v>0</v>
      </c>
      <c r="K13" s="102">
        <v>6</v>
      </c>
      <c r="L13" s="103">
        <f aca="true" t="shared" si="14" ref="L13">K13*$D13</f>
        <v>0</v>
      </c>
      <c r="M13" s="102">
        <v>3</v>
      </c>
      <c r="N13" s="103">
        <f aca="true" t="shared" si="15" ref="N13">M13*$D13</f>
        <v>0</v>
      </c>
      <c r="O13" s="102">
        <v>6</v>
      </c>
      <c r="P13" s="60">
        <f aca="true" t="shared" si="16" ref="P13">O13*$D13</f>
        <v>0</v>
      </c>
      <c r="Q13" s="33">
        <f t="shared" si="0"/>
        <v>35</v>
      </c>
      <c r="R13" s="60">
        <f aca="true" t="shared" si="17" ref="R13">F13+H13+J13+L13+N13+P13</f>
        <v>0</v>
      </c>
      <c r="S13" s="85">
        <f t="shared" si="2"/>
        <v>0</v>
      </c>
      <c r="T13" s="4"/>
      <c r="U13" s="4"/>
      <c r="V13" s="4"/>
      <c r="W13" s="4"/>
      <c r="X13" s="4"/>
      <c r="Y13" s="4"/>
      <c r="Z13" s="4"/>
      <c r="AA13" s="4"/>
      <c r="AB13" s="4"/>
    </row>
    <row r="14" spans="1:28" ht="25.5">
      <c r="A14" s="61" t="s">
        <v>56</v>
      </c>
      <c r="B14" s="44"/>
      <c r="C14" s="16" t="s">
        <v>267</v>
      </c>
      <c r="D14" s="45"/>
      <c r="E14" s="6">
        <v>80</v>
      </c>
      <c r="F14" s="60">
        <f t="shared" si="3"/>
        <v>0</v>
      </c>
      <c r="G14" s="6">
        <v>24</v>
      </c>
      <c r="H14" s="60">
        <f t="shared" si="4"/>
        <v>0</v>
      </c>
      <c r="I14" s="6">
        <v>48</v>
      </c>
      <c r="J14" s="60">
        <f t="shared" si="5"/>
        <v>0</v>
      </c>
      <c r="K14" s="6">
        <v>48</v>
      </c>
      <c r="L14" s="60">
        <f t="shared" si="5"/>
        <v>0</v>
      </c>
      <c r="M14" s="6">
        <v>24</v>
      </c>
      <c r="N14" s="60">
        <f t="shared" si="5"/>
        <v>0</v>
      </c>
      <c r="O14" s="6">
        <v>24</v>
      </c>
      <c r="P14" s="43">
        <f t="shared" si="5"/>
        <v>0</v>
      </c>
      <c r="Q14" s="33">
        <f t="shared" si="0"/>
        <v>248</v>
      </c>
      <c r="R14" s="8">
        <f t="shared" si="1"/>
        <v>0</v>
      </c>
      <c r="S14" s="85">
        <f t="shared" si="2"/>
        <v>0</v>
      </c>
      <c r="T14" s="4"/>
      <c r="U14" s="4"/>
      <c r="V14" s="4"/>
      <c r="W14" s="4"/>
      <c r="X14" s="4"/>
      <c r="Y14" s="4"/>
      <c r="Z14" s="4"/>
      <c r="AA14" s="4"/>
      <c r="AB14" s="4"/>
    </row>
    <row r="15" spans="1:28" ht="25.5">
      <c r="A15" s="61" t="s">
        <v>58</v>
      </c>
      <c r="B15" s="37" t="s">
        <v>270</v>
      </c>
      <c r="C15" s="3" t="s">
        <v>348</v>
      </c>
      <c r="D15" s="7"/>
      <c r="E15" s="6">
        <v>40</v>
      </c>
      <c r="F15" s="60">
        <f t="shared" si="3"/>
        <v>0</v>
      </c>
      <c r="G15" s="6">
        <v>40</v>
      </c>
      <c r="H15" s="60">
        <f t="shared" si="4"/>
        <v>0</v>
      </c>
      <c r="I15" s="6">
        <v>40</v>
      </c>
      <c r="J15" s="60">
        <f t="shared" si="5"/>
        <v>0</v>
      </c>
      <c r="K15" s="6">
        <v>80</v>
      </c>
      <c r="L15" s="60">
        <f t="shared" si="5"/>
        <v>0</v>
      </c>
      <c r="M15" s="6">
        <v>20</v>
      </c>
      <c r="N15" s="60">
        <f t="shared" si="5"/>
        <v>0</v>
      </c>
      <c r="O15" s="6">
        <v>40</v>
      </c>
      <c r="P15" s="8">
        <f t="shared" si="5"/>
        <v>0</v>
      </c>
      <c r="Q15" s="33">
        <f t="shared" si="0"/>
        <v>260</v>
      </c>
      <c r="R15" s="8">
        <f t="shared" si="1"/>
        <v>0</v>
      </c>
      <c r="S15" s="85">
        <f t="shared" si="2"/>
        <v>0</v>
      </c>
      <c r="T15" s="4"/>
      <c r="U15" s="4"/>
      <c r="V15" s="4"/>
      <c r="W15" s="4"/>
      <c r="X15" s="4"/>
      <c r="Y15" s="4"/>
      <c r="Z15" s="4"/>
      <c r="AA15" s="4"/>
      <c r="AB15" s="4"/>
    </row>
    <row r="16" spans="1:28" ht="15">
      <c r="A16" s="154" t="s">
        <v>322</v>
      </c>
      <c r="B16" s="37" t="s">
        <v>34</v>
      </c>
      <c r="C16" s="152" t="s">
        <v>323</v>
      </c>
      <c r="D16" s="7"/>
      <c r="E16" s="6">
        <v>1</v>
      </c>
      <c r="F16" s="60">
        <f t="shared" si="3"/>
        <v>0</v>
      </c>
      <c r="G16" s="6">
        <v>1</v>
      </c>
      <c r="H16" s="60">
        <f t="shared" si="4"/>
        <v>0</v>
      </c>
      <c r="I16" s="6">
        <v>1</v>
      </c>
      <c r="J16" s="60">
        <f t="shared" si="5"/>
        <v>0</v>
      </c>
      <c r="K16" s="6">
        <f>$E16</f>
        <v>1</v>
      </c>
      <c r="L16" s="60">
        <f t="shared" si="5"/>
        <v>0</v>
      </c>
      <c r="M16" s="6">
        <v>1</v>
      </c>
      <c r="N16" s="60">
        <f t="shared" si="5"/>
        <v>0</v>
      </c>
      <c r="O16" s="6">
        <v>1</v>
      </c>
      <c r="P16" s="8">
        <f t="shared" si="5"/>
        <v>0</v>
      </c>
      <c r="Q16" s="33">
        <f t="shared" si="0"/>
        <v>6</v>
      </c>
      <c r="R16" s="8">
        <f t="shared" si="1"/>
        <v>0</v>
      </c>
      <c r="S16" s="85">
        <f t="shared" si="2"/>
        <v>0</v>
      </c>
      <c r="T16" s="4"/>
      <c r="U16" s="4"/>
      <c r="V16" s="4"/>
      <c r="W16" s="4"/>
      <c r="X16" s="4"/>
      <c r="Y16" s="4"/>
      <c r="Z16" s="4"/>
      <c r="AA16" s="4"/>
      <c r="AB16" s="4"/>
    </row>
    <row r="17" spans="1:28" ht="15">
      <c r="A17" s="11" t="s">
        <v>57</v>
      </c>
      <c r="B17" s="37" t="s">
        <v>35</v>
      </c>
      <c r="C17" s="3" t="s">
        <v>35</v>
      </c>
      <c r="D17" s="7"/>
      <c r="E17" s="6">
        <v>1</v>
      </c>
      <c r="F17" s="60">
        <f t="shared" si="3"/>
        <v>0</v>
      </c>
      <c r="G17" s="6">
        <v>1</v>
      </c>
      <c r="H17" s="60">
        <f t="shared" si="4"/>
        <v>0</v>
      </c>
      <c r="I17" s="6">
        <v>1</v>
      </c>
      <c r="J17" s="60">
        <f t="shared" si="5"/>
        <v>0</v>
      </c>
      <c r="K17" s="6">
        <f>$E17</f>
        <v>1</v>
      </c>
      <c r="L17" s="60">
        <f t="shared" si="5"/>
        <v>0</v>
      </c>
      <c r="M17" s="6">
        <v>1</v>
      </c>
      <c r="N17" s="60">
        <f t="shared" si="5"/>
        <v>0</v>
      </c>
      <c r="O17" s="6">
        <v>1</v>
      </c>
      <c r="P17" s="8">
        <f t="shared" si="5"/>
        <v>0</v>
      </c>
      <c r="Q17" s="33">
        <f t="shared" si="0"/>
        <v>6</v>
      </c>
      <c r="R17" s="8">
        <f t="shared" si="1"/>
        <v>0</v>
      </c>
      <c r="S17" s="85">
        <f t="shared" si="2"/>
        <v>0</v>
      </c>
      <c r="T17" s="4"/>
      <c r="U17" s="4"/>
      <c r="V17" s="4"/>
      <c r="W17" s="4"/>
      <c r="X17" s="4"/>
      <c r="Y17" s="4"/>
      <c r="Z17" s="4"/>
      <c r="AA17" s="4"/>
      <c r="AB17" s="4"/>
    </row>
    <row r="18" spans="1:28" ht="25.5">
      <c r="A18" s="187" t="s">
        <v>18</v>
      </c>
      <c r="B18" s="2" t="s">
        <v>19</v>
      </c>
      <c r="C18" s="3" t="s">
        <v>20</v>
      </c>
      <c r="D18" s="7"/>
      <c r="E18" s="6">
        <v>42</v>
      </c>
      <c r="F18" s="60">
        <f t="shared" si="3"/>
        <v>0</v>
      </c>
      <c r="G18" s="6">
        <v>5</v>
      </c>
      <c r="H18" s="60">
        <f t="shared" si="4"/>
        <v>0</v>
      </c>
      <c r="I18" s="6">
        <v>40</v>
      </c>
      <c r="J18" s="60">
        <f t="shared" si="5"/>
        <v>0</v>
      </c>
      <c r="K18" s="6">
        <v>48</v>
      </c>
      <c r="L18" s="60">
        <f t="shared" si="5"/>
        <v>0</v>
      </c>
      <c r="M18" s="6">
        <v>5</v>
      </c>
      <c r="N18" s="60">
        <f t="shared" si="5"/>
        <v>0</v>
      </c>
      <c r="O18" s="6">
        <v>10</v>
      </c>
      <c r="P18" s="8">
        <f t="shared" si="5"/>
        <v>0</v>
      </c>
      <c r="Q18" s="33">
        <f t="shared" si="0"/>
        <v>150</v>
      </c>
      <c r="R18" s="8">
        <f t="shared" si="1"/>
        <v>0</v>
      </c>
      <c r="S18" s="85">
        <f t="shared" si="2"/>
        <v>0</v>
      </c>
      <c r="T18" s="4"/>
      <c r="U18" s="4"/>
      <c r="V18" s="4"/>
      <c r="W18" s="4"/>
      <c r="X18" s="4"/>
      <c r="Y18" s="4"/>
      <c r="Z18" s="4"/>
      <c r="AA18" s="4"/>
      <c r="AB18" s="4"/>
    </row>
    <row r="19" spans="1:28" ht="15">
      <c r="A19" s="188"/>
      <c r="B19" s="2" t="s">
        <v>21</v>
      </c>
      <c r="C19" s="3" t="s">
        <v>37</v>
      </c>
      <c r="D19" s="7"/>
      <c r="E19" s="6">
        <v>85</v>
      </c>
      <c r="F19" s="60">
        <f t="shared" si="3"/>
        <v>0</v>
      </c>
      <c r="G19" s="6">
        <v>82</v>
      </c>
      <c r="H19" s="60">
        <f t="shared" si="4"/>
        <v>0</v>
      </c>
      <c r="I19" s="6">
        <v>200</v>
      </c>
      <c r="J19" s="60">
        <f t="shared" si="5"/>
        <v>0</v>
      </c>
      <c r="K19" s="6">
        <v>197</v>
      </c>
      <c r="L19" s="60">
        <f t="shared" si="5"/>
        <v>0</v>
      </c>
      <c r="M19" s="6">
        <v>5</v>
      </c>
      <c r="N19" s="60">
        <f t="shared" si="5"/>
        <v>0</v>
      </c>
      <c r="O19" s="6">
        <v>86</v>
      </c>
      <c r="P19" s="8">
        <f t="shared" si="5"/>
        <v>0</v>
      </c>
      <c r="Q19" s="33">
        <f t="shared" si="0"/>
        <v>655</v>
      </c>
      <c r="R19" s="8">
        <f t="shared" si="1"/>
        <v>0</v>
      </c>
      <c r="S19" s="85">
        <f t="shared" si="2"/>
        <v>0</v>
      </c>
      <c r="T19" s="4"/>
      <c r="U19" s="4"/>
      <c r="V19" s="4"/>
      <c r="W19" s="4"/>
      <c r="X19" s="4"/>
      <c r="Y19" s="4"/>
      <c r="Z19" s="4"/>
      <c r="AA19" s="4"/>
      <c r="AB19" s="4"/>
    </row>
    <row r="20" spans="1:28" ht="25.5">
      <c r="A20" s="188"/>
      <c r="B20" s="2" t="s">
        <v>23</v>
      </c>
      <c r="C20" s="3" t="s">
        <v>24</v>
      </c>
      <c r="D20" s="7"/>
      <c r="E20" s="6">
        <v>34</v>
      </c>
      <c r="F20" s="60">
        <f t="shared" si="3"/>
        <v>0</v>
      </c>
      <c r="G20" s="6">
        <v>35</v>
      </c>
      <c r="H20" s="60">
        <f t="shared" si="4"/>
        <v>0</v>
      </c>
      <c r="I20" s="6">
        <v>23</v>
      </c>
      <c r="J20" s="60">
        <f t="shared" si="5"/>
        <v>0</v>
      </c>
      <c r="K20" s="6">
        <v>78</v>
      </c>
      <c r="L20" s="60">
        <f t="shared" si="5"/>
        <v>0</v>
      </c>
      <c r="M20" s="6">
        <v>9</v>
      </c>
      <c r="N20" s="60">
        <f t="shared" si="5"/>
        <v>0</v>
      </c>
      <c r="O20" s="6">
        <v>26</v>
      </c>
      <c r="P20" s="8">
        <f t="shared" si="5"/>
        <v>0</v>
      </c>
      <c r="Q20" s="33">
        <f t="shared" si="0"/>
        <v>205</v>
      </c>
      <c r="R20" s="8">
        <f t="shared" si="1"/>
        <v>0</v>
      </c>
      <c r="S20" s="85">
        <f t="shared" si="2"/>
        <v>0</v>
      </c>
      <c r="T20" s="4"/>
      <c r="U20" s="4"/>
      <c r="V20" s="4"/>
      <c r="W20" s="4"/>
      <c r="X20" s="4"/>
      <c r="Y20" s="4"/>
      <c r="Z20" s="4"/>
      <c r="AA20" s="4"/>
      <c r="AB20" s="4"/>
    </row>
    <row r="21" spans="1:28" ht="25.5">
      <c r="A21" s="188"/>
      <c r="B21" s="2" t="s">
        <v>25</v>
      </c>
      <c r="C21" s="3" t="s">
        <v>26</v>
      </c>
      <c r="D21" s="7"/>
      <c r="E21" s="6">
        <v>2</v>
      </c>
      <c r="F21" s="60">
        <f t="shared" si="3"/>
        <v>0</v>
      </c>
      <c r="G21" s="6">
        <v>1</v>
      </c>
      <c r="H21" s="60">
        <f t="shared" si="4"/>
        <v>0</v>
      </c>
      <c r="I21" s="6">
        <v>5</v>
      </c>
      <c r="J21" s="60">
        <f t="shared" si="5"/>
        <v>0</v>
      </c>
      <c r="K21" s="6">
        <v>10</v>
      </c>
      <c r="L21" s="60">
        <f t="shared" si="5"/>
        <v>0</v>
      </c>
      <c r="M21" s="6">
        <v>2</v>
      </c>
      <c r="N21" s="60">
        <f t="shared" si="5"/>
        <v>0</v>
      </c>
      <c r="O21" s="6">
        <v>3</v>
      </c>
      <c r="P21" s="8">
        <f t="shared" si="5"/>
        <v>0</v>
      </c>
      <c r="Q21" s="33">
        <f t="shared" si="0"/>
        <v>23</v>
      </c>
      <c r="R21" s="8">
        <f t="shared" si="1"/>
        <v>0</v>
      </c>
      <c r="S21" s="85">
        <f t="shared" si="2"/>
        <v>0</v>
      </c>
      <c r="T21" s="4"/>
      <c r="U21" s="4"/>
      <c r="V21" s="4"/>
      <c r="W21" s="4"/>
      <c r="X21" s="4"/>
      <c r="Y21" s="4"/>
      <c r="Z21" s="4"/>
      <c r="AA21" s="4"/>
      <c r="AB21" s="4"/>
    </row>
    <row r="22" spans="1:28" ht="25.5">
      <c r="A22" s="189"/>
      <c r="B22" s="2" t="s">
        <v>27</v>
      </c>
      <c r="C22" s="152" t="s">
        <v>36</v>
      </c>
      <c r="D22" s="7"/>
      <c r="E22" s="6">
        <v>4</v>
      </c>
      <c r="F22" s="60">
        <f t="shared" si="3"/>
        <v>0</v>
      </c>
      <c r="G22" s="6">
        <v>4</v>
      </c>
      <c r="H22" s="60">
        <f t="shared" si="4"/>
        <v>0</v>
      </c>
      <c r="I22" s="6">
        <v>6</v>
      </c>
      <c r="J22" s="60">
        <f t="shared" si="5"/>
        <v>0</v>
      </c>
      <c r="K22" s="6">
        <v>14</v>
      </c>
      <c r="L22" s="60">
        <f t="shared" si="5"/>
        <v>0</v>
      </c>
      <c r="M22" s="6">
        <v>3</v>
      </c>
      <c r="N22" s="60">
        <f t="shared" si="5"/>
        <v>0</v>
      </c>
      <c r="O22" s="6">
        <v>6</v>
      </c>
      <c r="P22" s="8">
        <f t="shared" si="5"/>
        <v>0</v>
      </c>
      <c r="Q22" s="33">
        <f t="shared" si="0"/>
        <v>37</v>
      </c>
      <c r="R22" s="8">
        <f t="shared" si="1"/>
        <v>0</v>
      </c>
      <c r="S22" s="85">
        <f t="shared" si="2"/>
        <v>0</v>
      </c>
      <c r="T22" s="4"/>
      <c r="U22" s="4"/>
      <c r="V22" s="4"/>
      <c r="W22" s="4"/>
      <c r="X22" s="4"/>
      <c r="Y22" s="4"/>
      <c r="Z22" s="4"/>
      <c r="AA22" s="4"/>
      <c r="AB22" s="4"/>
    </row>
    <row r="23" spans="1:28" ht="15">
      <c r="A23" s="186" t="s">
        <v>29</v>
      </c>
      <c r="B23" s="2" t="s">
        <v>30</v>
      </c>
      <c r="C23" s="152" t="s">
        <v>347</v>
      </c>
      <c r="D23" s="7"/>
      <c r="E23" s="16">
        <v>1</v>
      </c>
      <c r="F23" s="8">
        <f t="shared" si="3"/>
        <v>0</v>
      </c>
      <c r="G23" s="6">
        <v>1</v>
      </c>
      <c r="H23" s="8">
        <f t="shared" si="4"/>
        <v>0</v>
      </c>
      <c r="I23" s="6">
        <v>1</v>
      </c>
      <c r="J23" s="8">
        <f t="shared" si="5"/>
        <v>0</v>
      </c>
      <c r="K23" s="6">
        <v>2</v>
      </c>
      <c r="L23" s="8">
        <f t="shared" si="5"/>
        <v>0</v>
      </c>
      <c r="M23" s="6">
        <f>$E23</f>
        <v>1</v>
      </c>
      <c r="N23" s="8">
        <f t="shared" si="5"/>
        <v>0</v>
      </c>
      <c r="O23" s="6">
        <v>1</v>
      </c>
      <c r="P23" s="8">
        <f t="shared" si="5"/>
        <v>0</v>
      </c>
      <c r="Q23" s="33">
        <f t="shared" si="0"/>
        <v>7</v>
      </c>
      <c r="R23" s="8">
        <f t="shared" si="1"/>
        <v>0</v>
      </c>
      <c r="S23" s="85">
        <f t="shared" si="2"/>
        <v>0</v>
      </c>
      <c r="T23" s="4"/>
      <c r="U23" s="4"/>
      <c r="V23" s="4"/>
      <c r="W23" s="4"/>
      <c r="X23" s="4"/>
      <c r="Y23" s="4"/>
      <c r="Z23" s="4"/>
      <c r="AA23" s="4"/>
      <c r="AB23" s="4"/>
    </row>
    <row r="24" spans="1:28" ht="15">
      <c r="A24" s="186"/>
      <c r="B24" s="13" t="s">
        <v>86</v>
      </c>
      <c r="C24" s="152" t="s">
        <v>341</v>
      </c>
      <c r="D24" s="7"/>
      <c r="E24" s="6">
        <f>E23</f>
        <v>1</v>
      </c>
      <c r="F24" s="8">
        <f t="shared" si="3"/>
        <v>0</v>
      </c>
      <c r="G24" s="6">
        <v>1</v>
      </c>
      <c r="H24" s="8">
        <f t="shared" si="4"/>
        <v>0</v>
      </c>
      <c r="I24" s="6">
        <v>1</v>
      </c>
      <c r="J24" s="8">
        <f t="shared" si="5"/>
        <v>0</v>
      </c>
      <c r="K24" s="6">
        <f>K23</f>
        <v>2</v>
      </c>
      <c r="L24" s="8">
        <f t="shared" si="5"/>
        <v>0</v>
      </c>
      <c r="M24" s="6">
        <f>M23</f>
        <v>1</v>
      </c>
      <c r="N24" s="8">
        <f t="shared" si="5"/>
        <v>0</v>
      </c>
      <c r="O24" s="6">
        <f>O23</f>
        <v>1</v>
      </c>
      <c r="P24" s="8">
        <f t="shared" si="5"/>
        <v>0</v>
      </c>
      <c r="Q24" s="33">
        <f t="shared" si="0"/>
        <v>7</v>
      </c>
      <c r="R24" s="8">
        <f t="shared" si="1"/>
        <v>0</v>
      </c>
      <c r="S24" s="85">
        <f t="shared" si="2"/>
        <v>0</v>
      </c>
      <c r="T24" s="4"/>
      <c r="U24" s="4"/>
      <c r="V24" s="4"/>
      <c r="W24" s="4"/>
      <c r="X24" s="4"/>
      <c r="Y24" s="4"/>
      <c r="Z24" s="4"/>
      <c r="AA24" s="4"/>
      <c r="AB24" s="4"/>
    </row>
    <row r="25" spans="1:28" ht="15">
      <c r="A25" s="186"/>
      <c r="B25" s="2" t="s">
        <v>31</v>
      </c>
      <c r="C25" s="152" t="s">
        <v>32</v>
      </c>
      <c r="D25" s="7"/>
      <c r="E25" s="16">
        <v>1</v>
      </c>
      <c r="F25" s="8">
        <f t="shared" si="3"/>
        <v>0</v>
      </c>
      <c r="G25" s="6">
        <v>1</v>
      </c>
      <c r="H25" s="8">
        <f t="shared" si="4"/>
        <v>0</v>
      </c>
      <c r="I25" s="6">
        <v>1</v>
      </c>
      <c r="J25" s="8">
        <f t="shared" si="5"/>
        <v>0</v>
      </c>
      <c r="K25" s="6">
        <f>$E25</f>
        <v>1</v>
      </c>
      <c r="L25" s="8">
        <f t="shared" si="5"/>
        <v>0</v>
      </c>
      <c r="M25" s="6">
        <f>$E25</f>
        <v>1</v>
      </c>
      <c r="N25" s="8">
        <f t="shared" si="5"/>
        <v>0</v>
      </c>
      <c r="O25" s="6">
        <v>1</v>
      </c>
      <c r="P25" s="8">
        <f t="shared" si="5"/>
        <v>0</v>
      </c>
      <c r="Q25" s="33">
        <f t="shared" si="0"/>
        <v>6</v>
      </c>
      <c r="R25" s="8">
        <f t="shared" si="1"/>
        <v>0</v>
      </c>
      <c r="S25" s="85">
        <f t="shared" si="2"/>
        <v>0</v>
      </c>
      <c r="T25" s="4"/>
      <c r="U25" s="4"/>
      <c r="V25" s="4"/>
      <c r="W25" s="4"/>
      <c r="X25" s="4"/>
      <c r="Y25" s="4"/>
      <c r="Z25" s="4"/>
      <c r="AA25" s="4"/>
      <c r="AB25" s="4"/>
    </row>
    <row r="26" spans="1:28" ht="25.5" customHeight="1">
      <c r="A26" s="186"/>
      <c r="B26" s="13" t="s">
        <v>85</v>
      </c>
      <c r="C26" s="152" t="s">
        <v>341</v>
      </c>
      <c r="D26" s="7"/>
      <c r="E26" s="6">
        <f>E25*2</f>
        <v>2</v>
      </c>
      <c r="F26" s="8">
        <f t="shared" si="3"/>
        <v>0</v>
      </c>
      <c r="G26" s="6">
        <v>2</v>
      </c>
      <c r="H26" s="8">
        <f t="shared" si="4"/>
        <v>0</v>
      </c>
      <c r="I26" s="6">
        <v>2</v>
      </c>
      <c r="J26" s="8">
        <f t="shared" si="5"/>
        <v>0</v>
      </c>
      <c r="K26" s="6">
        <f>K25*2</f>
        <v>2</v>
      </c>
      <c r="L26" s="8">
        <f t="shared" si="5"/>
        <v>0</v>
      </c>
      <c r="M26" s="6">
        <f>M25*2</f>
        <v>2</v>
      </c>
      <c r="N26" s="8">
        <f t="shared" si="5"/>
        <v>0</v>
      </c>
      <c r="O26" s="6">
        <f>O25*2</f>
        <v>2</v>
      </c>
      <c r="P26" s="8">
        <f t="shared" si="5"/>
        <v>0</v>
      </c>
      <c r="Q26" s="33">
        <f t="shared" si="0"/>
        <v>12</v>
      </c>
      <c r="R26" s="8">
        <f t="shared" si="1"/>
        <v>0</v>
      </c>
      <c r="S26" s="85">
        <f t="shared" si="2"/>
        <v>0</v>
      </c>
      <c r="T26" s="4"/>
      <c r="U26" s="4"/>
      <c r="V26" s="4"/>
      <c r="W26" s="4"/>
      <c r="X26" s="4"/>
      <c r="Y26" s="4"/>
      <c r="Z26" s="4"/>
      <c r="AA26" s="4"/>
      <c r="AB26" s="4"/>
    </row>
    <row r="27" spans="1:31" ht="15">
      <c r="A27" s="1" t="s">
        <v>80</v>
      </c>
      <c r="C27" s="155"/>
      <c r="F27" s="10"/>
      <c r="H27" s="10"/>
      <c r="J27" s="10"/>
      <c r="L27" s="10"/>
      <c r="N27" s="10"/>
      <c r="P27" s="10"/>
      <c r="Q27" s="41">
        <f>SUM(Q5:Q26)</f>
        <v>1798</v>
      </c>
      <c r="R27" s="84">
        <f>SUM(R5:R26)</f>
        <v>0</v>
      </c>
      <c r="S27" s="83">
        <f>SUM(S5:S26)</f>
        <v>0</v>
      </c>
      <c r="U27" s="10"/>
      <c r="X27" s="10"/>
      <c r="AA27" s="10"/>
      <c r="AE27" s="9"/>
    </row>
    <row r="28" spans="3:31" ht="15">
      <c r="C28" s="155"/>
      <c r="K28" s="10"/>
      <c r="M28" s="10"/>
      <c r="O28" s="10"/>
      <c r="R28" s="10"/>
      <c r="S28" s="10"/>
      <c r="V28" s="10"/>
      <c r="Y28" s="10"/>
      <c r="AB28" s="10"/>
      <c r="AE28" s="9"/>
    </row>
    <row r="29" spans="1:30" ht="18.75">
      <c r="A29" s="130" t="s">
        <v>334</v>
      </c>
      <c r="AC29" s="9"/>
      <c r="AD29" s="9"/>
    </row>
    <row r="30" spans="18:19" ht="15">
      <c r="R30" s="10"/>
      <c r="S30" s="10"/>
    </row>
  </sheetData>
  <mergeCells count="15">
    <mergeCell ref="S2:S4"/>
    <mergeCell ref="A23:A26"/>
    <mergeCell ref="A18:A22"/>
    <mergeCell ref="A2:A4"/>
    <mergeCell ref="B2:B4"/>
    <mergeCell ref="J2:J4"/>
    <mergeCell ref="D2:D4"/>
    <mergeCell ref="C2:C4"/>
    <mergeCell ref="F2:F4"/>
    <mergeCell ref="H2:H4"/>
    <mergeCell ref="L2:L4"/>
    <mergeCell ref="N2:N4"/>
    <mergeCell ref="P2:P4"/>
    <mergeCell ref="Q2:Q4"/>
    <mergeCell ref="R2:R4"/>
  </mergeCells>
  <printOptions/>
  <pageMargins left="0" right="0" top="0" bottom="0" header="0.31496062992125984" footer="0.31496062992125984"/>
  <pageSetup fitToHeight="1" fitToWidth="1" horizontalDpi="600" verticalDpi="600" orientation="landscape" paperSize="9" scale="35" r:id="rId3"/>
  <ignoredErrors>
    <ignoredError sqref="K7 K24:K26 K16:K17 M23:M26 N24:O24 N26:O26 L24:L26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FF"/>
    <pageSetUpPr fitToPage="1"/>
  </sheetPr>
  <dimension ref="A1:BI29"/>
  <sheetViews>
    <sheetView zoomScale="80" zoomScaleNormal="80" zoomScalePageLayoutView="90" workbookViewId="0" topLeftCell="A1">
      <pane xSplit="2" ySplit="4" topLeftCell="C5" activePane="bottomRight" state="frozen"/>
      <selection pane="topRight" activeCell="A1" sqref="A1"/>
      <selection pane="bottomLeft" activeCell="A1" sqref="A1"/>
      <selection pane="bottomRight" activeCell="C22" sqref="C22"/>
    </sheetView>
  </sheetViews>
  <sheetFormatPr defaultColWidth="10.7109375" defaultRowHeight="15"/>
  <cols>
    <col min="1" max="1" width="26.7109375" style="1" bestFit="1" customWidth="1"/>
    <col min="2" max="2" width="25.7109375" style="1" customWidth="1"/>
    <col min="3" max="3" width="47.140625" style="4" customWidth="1"/>
    <col min="4" max="4" width="17.421875" style="4" customWidth="1"/>
    <col min="5" max="5" width="20.28125" style="1" bestFit="1" customWidth="1"/>
    <col min="6" max="6" width="20.28125" style="1" customWidth="1"/>
    <col min="7" max="7" width="20.28125" style="1" bestFit="1" customWidth="1"/>
    <col min="8" max="8" width="20.28125" style="1" customWidth="1"/>
    <col min="9" max="9" width="20.28125" style="1" bestFit="1" customWidth="1"/>
    <col min="10" max="10" width="20.28125" style="1" customWidth="1"/>
    <col min="11" max="11" width="20.28125" style="1" bestFit="1" customWidth="1"/>
    <col min="12" max="12" width="20.28125" style="1" customWidth="1"/>
    <col min="13" max="13" width="20.28125" style="1" bestFit="1" customWidth="1"/>
    <col min="14" max="14" width="20.28125" style="1" customWidth="1"/>
    <col min="15" max="15" width="20.28125" style="1" bestFit="1" customWidth="1"/>
    <col min="16" max="16" width="20.28125" style="1" customWidth="1"/>
    <col min="17" max="17" width="20.28125" style="1" bestFit="1" customWidth="1"/>
    <col min="18" max="18" width="20.28125" style="1" customWidth="1"/>
    <col min="19" max="19" width="20.28125" style="1" bestFit="1" customWidth="1"/>
    <col min="20" max="20" width="20.28125" style="1" customWidth="1"/>
    <col min="21" max="21" width="20.28125" style="1" bestFit="1" customWidth="1"/>
    <col min="22" max="22" width="20.28125" style="1" customWidth="1"/>
    <col min="23" max="23" width="20.28125" style="1" bestFit="1" customWidth="1"/>
    <col min="24" max="24" width="20.28125" style="1" customWidth="1"/>
    <col min="25" max="25" width="20.28125" style="1" bestFit="1" customWidth="1"/>
    <col min="26" max="26" width="20.28125" style="1" customWidth="1"/>
    <col min="27" max="27" width="20.28125" style="1" bestFit="1" customWidth="1"/>
    <col min="28" max="28" width="20.28125" style="1" customWidth="1"/>
    <col min="29" max="29" width="20.28125" style="1" bestFit="1" customWidth="1"/>
    <col min="30" max="30" width="20.28125" style="1" customWidth="1"/>
    <col min="31" max="31" width="20.28125" style="1" bestFit="1" customWidth="1"/>
    <col min="32" max="32" width="20.28125" style="1" customWidth="1"/>
    <col min="33" max="33" width="20.28125" style="1" bestFit="1" customWidth="1"/>
    <col min="34" max="34" width="20.28125" style="1" customWidth="1"/>
    <col min="35" max="35" width="20.28125" style="1" bestFit="1" customWidth="1"/>
    <col min="36" max="36" width="20.28125" style="1" customWidth="1"/>
    <col min="37" max="37" width="20.28125" style="1" bestFit="1" customWidth="1"/>
    <col min="38" max="38" width="20.28125" style="1" customWidth="1"/>
    <col min="39" max="39" width="20.28125" style="1" bestFit="1" customWidth="1"/>
    <col min="40" max="40" width="20.28125" style="1" customWidth="1"/>
    <col min="41" max="41" width="20.28125" style="1" bestFit="1" customWidth="1"/>
    <col min="42" max="42" width="20.28125" style="1" customWidth="1"/>
    <col min="43" max="43" width="20.28125" style="1" bestFit="1" customWidth="1"/>
    <col min="44" max="44" width="20.28125" style="1" customWidth="1"/>
    <col min="45" max="45" width="20.28125" style="1" bestFit="1" customWidth="1"/>
    <col min="46" max="46" width="20.28125" style="1" customWidth="1"/>
    <col min="47" max="47" width="20.28125" style="1" bestFit="1" customWidth="1"/>
    <col min="48" max="48" width="20.28125" style="1" customWidth="1"/>
    <col min="49" max="49" width="20.28125" style="1" bestFit="1" customWidth="1"/>
    <col min="50" max="50" width="20.28125" style="1" customWidth="1"/>
    <col min="51" max="51" width="20.28125" style="1" bestFit="1" customWidth="1"/>
    <col min="52" max="52" width="20.28125" style="1" customWidth="1"/>
    <col min="53" max="53" width="20.28125" style="1" bestFit="1" customWidth="1"/>
    <col min="54" max="54" width="20.28125" style="1" customWidth="1"/>
    <col min="55" max="55" width="20.28125" style="1" bestFit="1" customWidth="1"/>
    <col min="56" max="56" width="20.28125" style="1" customWidth="1"/>
    <col min="57" max="57" width="20.28125" style="1" bestFit="1" customWidth="1"/>
    <col min="58" max="59" width="20.28125" style="1" customWidth="1"/>
    <col min="60" max="60" width="20.28125" style="4" customWidth="1"/>
    <col min="61" max="61" width="20.28125" style="1" customWidth="1"/>
    <col min="62" max="62" width="17.421875" style="4" customWidth="1"/>
    <col min="63" max="16384" width="10.7109375" style="4" customWidth="1"/>
  </cols>
  <sheetData>
    <row r="1" ht="25.5" customHeight="1">
      <c r="A1" s="115" t="s">
        <v>307</v>
      </c>
    </row>
    <row r="2" spans="1:61" ht="15.95" customHeight="1">
      <c r="A2" s="179" t="s">
        <v>6</v>
      </c>
      <c r="B2" s="179" t="s">
        <v>7</v>
      </c>
      <c r="C2" s="179" t="s">
        <v>8</v>
      </c>
      <c r="D2" s="183" t="s">
        <v>125</v>
      </c>
      <c r="E2" s="35" t="s">
        <v>144</v>
      </c>
      <c r="F2" s="183" t="s">
        <v>128</v>
      </c>
      <c r="G2" s="35" t="s">
        <v>146</v>
      </c>
      <c r="H2" s="183" t="s">
        <v>128</v>
      </c>
      <c r="I2" s="35" t="s">
        <v>147</v>
      </c>
      <c r="J2" s="183" t="s">
        <v>128</v>
      </c>
      <c r="K2" s="35" t="s">
        <v>148</v>
      </c>
      <c r="L2" s="183" t="s">
        <v>128</v>
      </c>
      <c r="M2" s="35" t="s">
        <v>149</v>
      </c>
      <c r="N2" s="183" t="s">
        <v>128</v>
      </c>
      <c r="O2" s="35" t="s">
        <v>150</v>
      </c>
      <c r="P2" s="183" t="s">
        <v>128</v>
      </c>
      <c r="Q2" s="35" t="s">
        <v>151</v>
      </c>
      <c r="R2" s="183" t="s">
        <v>128</v>
      </c>
      <c r="S2" s="35" t="s">
        <v>152</v>
      </c>
      <c r="T2" s="183" t="s">
        <v>128</v>
      </c>
      <c r="U2" s="35" t="s">
        <v>153</v>
      </c>
      <c r="V2" s="183" t="s">
        <v>128</v>
      </c>
      <c r="W2" s="35" t="s">
        <v>154</v>
      </c>
      <c r="X2" s="183" t="s">
        <v>128</v>
      </c>
      <c r="Y2" s="35" t="s">
        <v>155</v>
      </c>
      <c r="Z2" s="183" t="s">
        <v>128</v>
      </c>
      <c r="AA2" s="35" t="s">
        <v>156</v>
      </c>
      <c r="AB2" s="183" t="s">
        <v>128</v>
      </c>
      <c r="AC2" s="35" t="s">
        <v>157</v>
      </c>
      <c r="AD2" s="183" t="s">
        <v>128</v>
      </c>
      <c r="AE2" s="35" t="s">
        <v>158</v>
      </c>
      <c r="AF2" s="183" t="s">
        <v>128</v>
      </c>
      <c r="AG2" s="35" t="s">
        <v>159</v>
      </c>
      <c r="AH2" s="183" t="s">
        <v>128</v>
      </c>
      <c r="AI2" s="35" t="s">
        <v>160</v>
      </c>
      <c r="AJ2" s="183" t="s">
        <v>128</v>
      </c>
      <c r="AK2" s="35" t="s">
        <v>161</v>
      </c>
      <c r="AL2" s="183" t="s">
        <v>128</v>
      </c>
      <c r="AM2" s="35" t="s">
        <v>162</v>
      </c>
      <c r="AN2" s="183" t="s">
        <v>128</v>
      </c>
      <c r="AO2" s="35" t="s">
        <v>163</v>
      </c>
      <c r="AP2" s="183" t="s">
        <v>128</v>
      </c>
      <c r="AQ2" s="35" t="s">
        <v>164</v>
      </c>
      <c r="AR2" s="183" t="s">
        <v>128</v>
      </c>
      <c r="AS2" s="35" t="s">
        <v>165</v>
      </c>
      <c r="AT2" s="183" t="s">
        <v>128</v>
      </c>
      <c r="AU2" s="35" t="s">
        <v>166</v>
      </c>
      <c r="AV2" s="183" t="s">
        <v>128</v>
      </c>
      <c r="AW2" s="35" t="s">
        <v>167</v>
      </c>
      <c r="AX2" s="183" t="s">
        <v>128</v>
      </c>
      <c r="AY2" s="35" t="s">
        <v>168</v>
      </c>
      <c r="AZ2" s="183" t="s">
        <v>125</v>
      </c>
      <c r="BA2" s="35" t="s">
        <v>169</v>
      </c>
      <c r="BB2" s="183" t="s">
        <v>128</v>
      </c>
      <c r="BC2" s="35" t="s">
        <v>170</v>
      </c>
      <c r="BD2" s="183" t="s">
        <v>128</v>
      </c>
      <c r="BE2" s="35" t="s">
        <v>171</v>
      </c>
      <c r="BF2" s="183" t="s">
        <v>128</v>
      </c>
      <c r="BG2" s="193" t="s">
        <v>300</v>
      </c>
      <c r="BH2" s="191" t="s">
        <v>286</v>
      </c>
      <c r="BI2" s="184" t="s">
        <v>318</v>
      </c>
    </row>
    <row r="3" spans="1:61" s="1" customFormat="1" ht="28.15" customHeight="1">
      <c r="A3" s="181"/>
      <c r="B3" s="181"/>
      <c r="C3" s="169"/>
      <c r="D3" s="169"/>
      <c r="E3" s="34" t="s">
        <v>145</v>
      </c>
      <c r="F3" s="181"/>
      <c r="G3" s="34" t="s">
        <v>172</v>
      </c>
      <c r="H3" s="181"/>
      <c r="I3" s="34" t="s">
        <v>173</v>
      </c>
      <c r="J3" s="181"/>
      <c r="K3" s="34" t="s">
        <v>310</v>
      </c>
      <c r="L3" s="181"/>
      <c r="M3" s="34" t="s">
        <v>174</v>
      </c>
      <c r="N3" s="181"/>
      <c r="O3" s="34" t="s">
        <v>175</v>
      </c>
      <c r="P3" s="181"/>
      <c r="Q3" s="34" t="s">
        <v>176</v>
      </c>
      <c r="R3" s="181"/>
      <c r="S3" s="34" t="s">
        <v>177</v>
      </c>
      <c r="T3" s="181"/>
      <c r="U3" s="34" t="s">
        <v>178</v>
      </c>
      <c r="V3" s="181"/>
      <c r="W3" s="34" t="s">
        <v>179</v>
      </c>
      <c r="X3" s="181"/>
      <c r="Y3" s="34" t="s">
        <v>180</v>
      </c>
      <c r="Z3" s="181"/>
      <c r="AA3" s="34" t="s">
        <v>181</v>
      </c>
      <c r="AB3" s="181"/>
      <c r="AC3" s="34" t="s">
        <v>182</v>
      </c>
      <c r="AD3" s="181"/>
      <c r="AE3" s="34" t="s">
        <v>183</v>
      </c>
      <c r="AF3" s="181"/>
      <c r="AG3" s="34" t="s">
        <v>184</v>
      </c>
      <c r="AH3" s="181"/>
      <c r="AI3" s="34" t="s">
        <v>185</v>
      </c>
      <c r="AJ3" s="181"/>
      <c r="AK3" s="34" t="s">
        <v>186</v>
      </c>
      <c r="AL3" s="181"/>
      <c r="AM3" s="34" t="s">
        <v>187</v>
      </c>
      <c r="AN3" s="181"/>
      <c r="AO3" s="34" t="s">
        <v>188</v>
      </c>
      <c r="AP3" s="181"/>
      <c r="AQ3" s="34" t="s">
        <v>189</v>
      </c>
      <c r="AR3" s="181"/>
      <c r="AS3" s="34" t="s">
        <v>190</v>
      </c>
      <c r="AT3" s="181"/>
      <c r="AU3" s="117" t="s">
        <v>191</v>
      </c>
      <c r="AV3" s="181"/>
      <c r="AW3" s="34" t="s">
        <v>192</v>
      </c>
      <c r="AX3" s="181"/>
      <c r="AY3" s="34" t="s">
        <v>193</v>
      </c>
      <c r="AZ3" s="169"/>
      <c r="BA3" s="34" t="s">
        <v>194</v>
      </c>
      <c r="BB3" s="181"/>
      <c r="BC3" s="34" t="s">
        <v>195</v>
      </c>
      <c r="BD3" s="181"/>
      <c r="BE3" s="34" t="s">
        <v>196</v>
      </c>
      <c r="BF3" s="181"/>
      <c r="BG3" s="181"/>
      <c r="BH3" s="191"/>
      <c r="BI3" s="184"/>
    </row>
    <row r="4" spans="1:61" s="1" customFormat="1" ht="15.95" customHeight="1">
      <c r="A4" s="182"/>
      <c r="B4" s="182"/>
      <c r="C4" s="170"/>
      <c r="D4" s="170"/>
      <c r="E4" s="28" t="s">
        <v>129</v>
      </c>
      <c r="F4" s="182"/>
      <c r="G4" s="28" t="s">
        <v>129</v>
      </c>
      <c r="H4" s="182"/>
      <c r="I4" s="28" t="s">
        <v>129</v>
      </c>
      <c r="J4" s="182"/>
      <c r="K4" s="28" t="s">
        <v>129</v>
      </c>
      <c r="L4" s="182"/>
      <c r="M4" s="28" t="s">
        <v>129</v>
      </c>
      <c r="N4" s="182"/>
      <c r="O4" s="28" t="s">
        <v>129</v>
      </c>
      <c r="P4" s="182"/>
      <c r="Q4" s="28" t="s">
        <v>129</v>
      </c>
      <c r="R4" s="182"/>
      <c r="S4" s="28" t="s">
        <v>129</v>
      </c>
      <c r="T4" s="182"/>
      <c r="U4" s="28" t="s">
        <v>129</v>
      </c>
      <c r="V4" s="182"/>
      <c r="W4" s="28" t="s">
        <v>129</v>
      </c>
      <c r="X4" s="182"/>
      <c r="Y4" s="28" t="s">
        <v>129</v>
      </c>
      <c r="Z4" s="182"/>
      <c r="AA4" s="28" t="s">
        <v>129</v>
      </c>
      <c r="AB4" s="182"/>
      <c r="AC4" s="28" t="s">
        <v>129</v>
      </c>
      <c r="AD4" s="182"/>
      <c r="AE4" s="28" t="s">
        <v>129</v>
      </c>
      <c r="AF4" s="182"/>
      <c r="AG4" s="28" t="s">
        <v>129</v>
      </c>
      <c r="AH4" s="182"/>
      <c r="AI4" s="28" t="s">
        <v>129</v>
      </c>
      <c r="AJ4" s="182"/>
      <c r="AK4" s="28" t="s">
        <v>129</v>
      </c>
      <c r="AL4" s="182"/>
      <c r="AM4" s="28" t="s">
        <v>129</v>
      </c>
      <c r="AN4" s="182"/>
      <c r="AO4" s="28" t="s">
        <v>129</v>
      </c>
      <c r="AP4" s="182"/>
      <c r="AQ4" s="28" t="s">
        <v>129</v>
      </c>
      <c r="AR4" s="182"/>
      <c r="AS4" s="28" t="s">
        <v>129</v>
      </c>
      <c r="AT4" s="182"/>
      <c r="AU4" s="28" t="s">
        <v>129</v>
      </c>
      <c r="AV4" s="182"/>
      <c r="AW4" s="28" t="s">
        <v>129</v>
      </c>
      <c r="AX4" s="182"/>
      <c r="AY4" s="28" t="s">
        <v>129</v>
      </c>
      <c r="AZ4" s="170"/>
      <c r="BA4" s="28" t="s">
        <v>129</v>
      </c>
      <c r="BB4" s="182"/>
      <c r="BC4" s="28" t="s">
        <v>129</v>
      </c>
      <c r="BD4" s="182"/>
      <c r="BE4" s="28" t="s">
        <v>129</v>
      </c>
      <c r="BF4" s="182"/>
      <c r="BG4" s="182"/>
      <c r="BH4" s="192"/>
      <c r="BI4" s="185"/>
    </row>
    <row r="5" spans="1:61" ht="25.5">
      <c r="A5" s="11" t="s">
        <v>60</v>
      </c>
      <c r="B5" s="2"/>
      <c r="C5" s="3" t="s">
        <v>67</v>
      </c>
      <c r="D5" s="7"/>
      <c r="E5" s="16">
        <v>1</v>
      </c>
      <c r="F5" s="8">
        <f>E5*$D5</f>
        <v>0</v>
      </c>
      <c r="G5" s="6">
        <f aca="true" t="shared" si="0" ref="G5:G14">$E5</f>
        <v>1</v>
      </c>
      <c r="H5" s="8">
        <f>G5*$D5</f>
        <v>0</v>
      </c>
      <c r="I5" s="6">
        <f>$E5</f>
        <v>1</v>
      </c>
      <c r="J5" s="8">
        <f>I5*$D5</f>
        <v>0</v>
      </c>
      <c r="K5" s="6">
        <f>$E5</f>
        <v>1</v>
      </c>
      <c r="L5" s="8">
        <f>K5*$D5</f>
        <v>0</v>
      </c>
      <c r="M5" s="6">
        <f>$E5</f>
        <v>1</v>
      </c>
      <c r="N5" s="8">
        <f>M5*$D5</f>
        <v>0</v>
      </c>
      <c r="O5" s="6">
        <v>1</v>
      </c>
      <c r="P5" s="8">
        <f>O5*$D5</f>
        <v>0</v>
      </c>
      <c r="Q5" s="6">
        <v>1</v>
      </c>
      <c r="R5" s="8">
        <f>Q5*$D5</f>
        <v>0</v>
      </c>
      <c r="S5" s="6">
        <v>1</v>
      </c>
      <c r="T5" s="8">
        <f>S5*$D5</f>
        <v>0</v>
      </c>
      <c r="U5" s="6">
        <v>1</v>
      </c>
      <c r="V5" s="8">
        <f>U5*$D5</f>
        <v>0</v>
      </c>
      <c r="W5" s="6">
        <v>1</v>
      </c>
      <c r="X5" s="8">
        <f>W5*$D5</f>
        <v>0</v>
      </c>
      <c r="Y5" s="6">
        <v>0</v>
      </c>
      <c r="Z5" s="8">
        <f>Y5*$D5</f>
        <v>0</v>
      </c>
      <c r="AA5" s="6">
        <v>1</v>
      </c>
      <c r="AB5" s="8">
        <f>AA5*$D5</f>
        <v>0</v>
      </c>
      <c r="AC5" s="6">
        <v>1</v>
      </c>
      <c r="AD5" s="8">
        <f>AC5*$D5</f>
        <v>0</v>
      </c>
      <c r="AE5" s="6">
        <v>1</v>
      </c>
      <c r="AF5" s="8">
        <f>AE5*$D5</f>
        <v>0</v>
      </c>
      <c r="AG5" s="6">
        <v>1</v>
      </c>
      <c r="AH5" s="8">
        <f>AG5*$D5</f>
        <v>0</v>
      </c>
      <c r="AI5" s="6">
        <v>1</v>
      </c>
      <c r="AJ5" s="8">
        <f>AI5*$D5</f>
        <v>0</v>
      </c>
      <c r="AK5" s="6">
        <v>1</v>
      </c>
      <c r="AL5" s="8">
        <f>AK5*$D5</f>
        <v>0</v>
      </c>
      <c r="AM5" s="6">
        <v>1</v>
      </c>
      <c r="AN5" s="8">
        <f>AM5*$D5</f>
        <v>0</v>
      </c>
      <c r="AO5" s="6">
        <v>1</v>
      </c>
      <c r="AP5" s="8">
        <f>AO5*$D5</f>
        <v>0</v>
      </c>
      <c r="AQ5" s="6">
        <v>1</v>
      </c>
      <c r="AR5" s="8">
        <f>AQ5*$D5</f>
        <v>0</v>
      </c>
      <c r="AS5" s="6">
        <v>1</v>
      </c>
      <c r="AT5" s="8">
        <f>AS5*$D5</f>
        <v>0</v>
      </c>
      <c r="AU5" s="6">
        <v>1</v>
      </c>
      <c r="AV5" s="8">
        <f>AU5*$D5</f>
        <v>0</v>
      </c>
      <c r="AW5" s="6">
        <v>1</v>
      </c>
      <c r="AX5" s="8">
        <f>AW5*$D5</f>
        <v>0</v>
      </c>
      <c r="AY5" s="6">
        <v>1</v>
      </c>
      <c r="AZ5" s="8">
        <f>AY5*$D5</f>
        <v>0</v>
      </c>
      <c r="BA5" s="6">
        <v>1</v>
      </c>
      <c r="BB5" s="8">
        <f>BA5*$D5</f>
        <v>0</v>
      </c>
      <c r="BC5" s="6">
        <v>1</v>
      </c>
      <c r="BD5" s="8">
        <f>BC5*$D5</f>
        <v>0</v>
      </c>
      <c r="BE5" s="6">
        <v>1</v>
      </c>
      <c r="BF5" s="8">
        <f>BE5*$D5</f>
        <v>0</v>
      </c>
      <c r="BG5" s="33">
        <f aca="true" t="shared" si="1" ref="BG5:BG23">E5+G5+I5+K5+M5+O5+Q5+S5+U5+W5+Y5+AA5+AC5+AE5+AG5+AI5+AK5+AM5+AO5+AQ5+AS5+AU5+AW5+AY5+BA5+BC5+BE5</f>
        <v>26</v>
      </c>
      <c r="BH5" s="87">
        <f aca="true" t="shared" si="2" ref="BH5:BH23">F5+H5+J5+L5+N5+P5+R5+T5+V5+X5+Z5+AB5+AD5+AF5+AH5+AJ5+AL5+AN5+AP5+AR5+AT5+AV5+AX5+AZ5+BB5+BD5+BF5</f>
        <v>0</v>
      </c>
      <c r="BI5" s="85">
        <f aca="true" t="shared" si="3" ref="BI5:BI22">1.21*BH5</f>
        <v>0</v>
      </c>
    </row>
    <row r="6" spans="1:61" ht="25.5">
      <c r="A6" s="11" t="s">
        <v>64</v>
      </c>
      <c r="B6" s="2"/>
      <c r="C6" s="3" t="s">
        <v>68</v>
      </c>
      <c r="D6" s="7"/>
      <c r="E6" s="16">
        <v>8</v>
      </c>
      <c r="F6" s="8">
        <f aca="true" t="shared" si="4" ref="F6:F23">E6*$D6</f>
        <v>0</v>
      </c>
      <c r="G6" s="6">
        <v>7</v>
      </c>
      <c r="H6" s="8">
        <f aca="true" t="shared" si="5" ref="H6:H23">G6*$D6</f>
        <v>0</v>
      </c>
      <c r="I6" s="6">
        <v>2</v>
      </c>
      <c r="J6" s="8">
        <f aca="true" t="shared" si="6" ref="J6:J23">I6*$D6</f>
        <v>0</v>
      </c>
      <c r="K6" s="6">
        <v>4</v>
      </c>
      <c r="L6" s="8">
        <f aca="true" t="shared" si="7" ref="L6:L23">K6*$D6</f>
        <v>0</v>
      </c>
      <c r="M6" s="6">
        <v>1</v>
      </c>
      <c r="N6" s="8">
        <f aca="true" t="shared" si="8" ref="N6:N23">M6*$D6</f>
        <v>0</v>
      </c>
      <c r="O6" s="6">
        <v>5</v>
      </c>
      <c r="P6" s="8">
        <f aca="true" t="shared" si="9" ref="P6:P23">O6*$D6</f>
        <v>0</v>
      </c>
      <c r="Q6" s="6">
        <v>2</v>
      </c>
      <c r="R6" s="8">
        <f aca="true" t="shared" si="10" ref="R6:R23">Q6*$D6</f>
        <v>0</v>
      </c>
      <c r="S6" s="6">
        <v>3</v>
      </c>
      <c r="T6" s="8">
        <f aca="true" t="shared" si="11" ref="T6:T23">S6*$D6</f>
        <v>0</v>
      </c>
      <c r="U6" s="6">
        <v>3</v>
      </c>
      <c r="V6" s="8">
        <f aca="true" t="shared" si="12" ref="V6:V23">U6*$D6</f>
        <v>0</v>
      </c>
      <c r="W6" s="6">
        <v>3</v>
      </c>
      <c r="X6" s="8">
        <f aca="true" t="shared" si="13" ref="X6:X23">W6*$D6</f>
        <v>0</v>
      </c>
      <c r="Y6" s="6">
        <v>4</v>
      </c>
      <c r="Z6" s="8">
        <f aca="true" t="shared" si="14" ref="Z6:Z23">Y6*$D6</f>
        <v>0</v>
      </c>
      <c r="AA6" s="6">
        <v>1</v>
      </c>
      <c r="AB6" s="8">
        <f aca="true" t="shared" si="15" ref="AB6:AB23">AA6*$D6</f>
        <v>0</v>
      </c>
      <c r="AC6" s="6">
        <v>2</v>
      </c>
      <c r="AD6" s="8">
        <f aca="true" t="shared" si="16" ref="AD6:AD23">AC6*$D6</f>
        <v>0</v>
      </c>
      <c r="AE6" s="6">
        <v>1</v>
      </c>
      <c r="AF6" s="8">
        <f aca="true" t="shared" si="17" ref="AF6:AF23">AE6*$D6</f>
        <v>0</v>
      </c>
      <c r="AG6" s="6">
        <v>1</v>
      </c>
      <c r="AH6" s="8">
        <f aca="true" t="shared" si="18" ref="AH6:AH23">AG6*$D6</f>
        <v>0</v>
      </c>
      <c r="AI6" s="6">
        <v>5</v>
      </c>
      <c r="AJ6" s="8">
        <f aca="true" t="shared" si="19" ref="AJ6:AJ23">AI6*$D6</f>
        <v>0</v>
      </c>
      <c r="AK6" s="6">
        <v>1</v>
      </c>
      <c r="AL6" s="8">
        <f aca="true" t="shared" si="20" ref="AL6:AL23">AK6*$D6</f>
        <v>0</v>
      </c>
      <c r="AM6" s="6">
        <v>1</v>
      </c>
      <c r="AN6" s="8">
        <f aca="true" t="shared" si="21" ref="AN6:AN23">AM6*$D6</f>
        <v>0</v>
      </c>
      <c r="AO6" s="6">
        <v>1</v>
      </c>
      <c r="AP6" s="8">
        <f aca="true" t="shared" si="22" ref="AP6:AP23">AO6*$D6</f>
        <v>0</v>
      </c>
      <c r="AQ6" s="6">
        <v>1</v>
      </c>
      <c r="AR6" s="8">
        <f aca="true" t="shared" si="23" ref="AR6:AR23">AQ6*$D6</f>
        <v>0</v>
      </c>
      <c r="AS6" s="6">
        <v>3</v>
      </c>
      <c r="AT6" s="8">
        <f aca="true" t="shared" si="24" ref="AT6:AT23">AS6*$D6</f>
        <v>0</v>
      </c>
      <c r="AU6" s="6">
        <v>3</v>
      </c>
      <c r="AV6" s="8">
        <f aca="true" t="shared" si="25" ref="AV6:AV23">AU6*$D6</f>
        <v>0</v>
      </c>
      <c r="AW6" s="6">
        <v>2</v>
      </c>
      <c r="AX6" s="8">
        <f aca="true" t="shared" si="26" ref="AX6:AX23">AW6*$D6</f>
        <v>0</v>
      </c>
      <c r="AY6" s="6">
        <v>2</v>
      </c>
      <c r="AZ6" s="8">
        <f aca="true" t="shared" si="27" ref="AZ6:AZ23">AY6*$D6</f>
        <v>0</v>
      </c>
      <c r="BA6" s="6">
        <v>2</v>
      </c>
      <c r="BB6" s="8">
        <f aca="true" t="shared" si="28" ref="BB6:BB23">BA6*$D6</f>
        <v>0</v>
      </c>
      <c r="BC6" s="6">
        <v>2</v>
      </c>
      <c r="BD6" s="8">
        <f aca="true" t="shared" si="29" ref="BD6:BF23">BC6*$D6</f>
        <v>0</v>
      </c>
      <c r="BE6" s="6">
        <v>3</v>
      </c>
      <c r="BF6" s="8">
        <f t="shared" si="29"/>
        <v>0</v>
      </c>
      <c r="BG6" s="33">
        <f t="shared" si="1"/>
        <v>73</v>
      </c>
      <c r="BH6" s="87">
        <f t="shared" si="2"/>
        <v>0</v>
      </c>
      <c r="BI6" s="85">
        <f t="shared" si="3"/>
        <v>0</v>
      </c>
    </row>
    <row r="7" spans="1:61" ht="25.5">
      <c r="A7" s="11" t="s">
        <v>81</v>
      </c>
      <c r="B7" s="2"/>
      <c r="C7" s="3" t="s">
        <v>82</v>
      </c>
      <c r="D7" s="7"/>
      <c r="E7" s="16">
        <v>1</v>
      </c>
      <c r="F7" s="8">
        <f>E7*$D7</f>
        <v>0</v>
      </c>
      <c r="G7" s="6">
        <v>2</v>
      </c>
      <c r="H7" s="8">
        <f>G7*$D7</f>
        <v>0</v>
      </c>
      <c r="I7" s="6">
        <f>$E7</f>
        <v>1</v>
      </c>
      <c r="J7" s="8">
        <f t="shared" si="6"/>
        <v>0</v>
      </c>
      <c r="K7" s="6">
        <f>$E7</f>
        <v>1</v>
      </c>
      <c r="L7" s="8">
        <f t="shared" si="7"/>
        <v>0</v>
      </c>
      <c r="M7" s="6">
        <f>$E7</f>
        <v>1</v>
      </c>
      <c r="N7" s="8">
        <f t="shared" si="8"/>
        <v>0</v>
      </c>
      <c r="O7" s="6">
        <v>1</v>
      </c>
      <c r="P7" s="8">
        <f t="shared" si="9"/>
        <v>0</v>
      </c>
      <c r="Q7" s="6">
        <v>1</v>
      </c>
      <c r="R7" s="8">
        <f t="shared" si="10"/>
        <v>0</v>
      </c>
      <c r="S7" s="6">
        <v>1</v>
      </c>
      <c r="T7" s="8">
        <f t="shared" si="11"/>
        <v>0</v>
      </c>
      <c r="U7" s="6">
        <v>1</v>
      </c>
      <c r="V7" s="8">
        <f t="shared" si="12"/>
        <v>0</v>
      </c>
      <c r="W7" s="6">
        <v>1</v>
      </c>
      <c r="X7" s="8">
        <f t="shared" si="13"/>
        <v>0</v>
      </c>
      <c r="Y7" s="6">
        <v>0</v>
      </c>
      <c r="Z7" s="8">
        <f t="shared" si="14"/>
        <v>0</v>
      </c>
      <c r="AA7" s="6">
        <v>1</v>
      </c>
      <c r="AB7" s="8">
        <f t="shared" si="15"/>
        <v>0</v>
      </c>
      <c r="AC7" s="6">
        <v>1</v>
      </c>
      <c r="AD7" s="8">
        <f t="shared" si="16"/>
        <v>0</v>
      </c>
      <c r="AE7" s="6">
        <v>1</v>
      </c>
      <c r="AF7" s="8">
        <f t="shared" si="17"/>
        <v>0</v>
      </c>
      <c r="AG7" s="6">
        <v>1</v>
      </c>
      <c r="AH7" s="8">
        <f t="shared" si="18"/>
        <v>0</v>
      </c>
      <c r="AI7" s="6">
        <v>1</v>
      </c>
      <c r="AJ7" s="8">
        <f t="shared" si="19"/>
        <v>0</v>
      </c>
      <c r="AK7" s="6">
        <v>1</v>
      </c>
      <c r="AL7" s="8">
        <f t="shared" si="20"/>
        <v>0</v>
      </c>
      <c r="AM7" s="6">
        <v>1</v>
      </c>
      <c r="AN7" s="8">
        <f t="shared" si="21"/>
        <v>0</v>
      </c>
      <c r="AO7" s="6">
        <v>1</v>
      </c>
      <c r="AP7" s="8">
        <f t="shared" si="22"/>
        <v>0</v>
      </c>
      <c r="AQ7" s="6">
        <v>1</v>
      </c>
      <c r="AR7" s="8">
        <f t="shared" si="23"/>
        <v>0</v>
      </c>
      <c r="AS7" s="6">
        <v>1</v>
      </c>
      <c r="AT7" s="8">
        <f t="shared" si="24"/>
        <v>0</v>
      </c>
      <c r="AU7" s="6">
        <v>1</v>
      </c>
      <c r="AV7" s="8">
        <f t="shared" si="25"/>
        <v>0</v>
      </c>
      <c r="AW7" s="6">
        <v>1</v>
      </c>
      <c r="AX7" s="8">
        <f t="shared" si="26"/>
        <v>0</v>
      </c>
      <c r="AY7" s="6">
        <v>1</v>
      </c>
      <c r="AZ7" s="8">
        <f t="shared" si="27"/>
        <v>0</v>
      </c>
      <c r="BA7" s="6">
        <v>1</v>
      </c>
      <c r="BB7" s="8">
        <f t="shared" si="28"/>
        <v>0</v>
      </c>
      <c r="BC7" s="6">
        <v>1</v>
      </c>
      <c r="BD7" s="8">
        <f t="shared" si="29"/>
        <v>0</v>
      </c>
      <c r="BE7" s="6">
        <v>1</v>
      </c>
      <c r="BF7" s="8">
        <f t="shared" si="29"/>
        <v>0</v>
      </c>
      <c r="BG7" s="33">
        <f t="shared" si="1"/>
        <v>27</v>
      </c>
      <c r="BH7" s="87">
        <f t="shared" si="2"/>
        <v>0</v>
      </c>
      <c r="BI7" s="85">
        <f t="shared" si="3"/>
        <v>0</v>
      </c>
    </row>
    <row r="8" spans="1:61" ht="15">
      <c r="A8" s="194" t="s">
        <v>84</v>
      </c>
      <c r="B8" s="114" t="s">
        <v>292</v>
      </c>
      <c r="C8" s="102"/>
      <c r="D8" s="105"/>
      <c r="E8" s="102">
        <v>1</v>
      </c>
      <c r="F8" s="103">
        <f>E8*$D8</f>
        <v>0</v>
      </c>
      <c r="G8" s="102">
        <v>1</v>
      </c>
      <c r="H8" s="103">
        <f>G8*$D8</f>
        <v>0</v>
      </c>
      <c r="I8" s="102">
        <v>1</v>
      </c>
      <c r="J8" s="103">
        <f>I8*$D8</f>
        <v>0</v>
      </c>
      <c r="K8" s="102">
        <v>1</v>
      </c>
      <c r="L8" s="103">
        <f>K8*$D8</f>
        <v>0</v>
      </c>
      <c r="M8" s="102">
        <v>1</v>
      </c>
      <c r="N8" s="103">
        <f>M8*$D8</f>
        <v>0</v>
      </c>
      <c r="O8" s="102">
        <v>1</v>
      </c>
      <c r="P8" s="103">
        <f>O8*$D8</f>
        <v>0</v>
      </c>
      <c r="Q8" s="102">
        <v>1</v>
      </c>
      <c r="R8" s="103">
        <f>Q8*$D8</f>
        <v>0</v>
      </c>
      <c r="S8" s="102">
        <v>1</v>
      </c>
      <c r="T8" s="103">
        <f>S8*$D8</f>
        <v>0</v>
      </c>
      <c r="U8" s="102">
        <v>1</v>
      </c>
      <c r="V8" s="103">
        <f>U8*$D8</f>
        <v>0</v>
      </c>
      <c r="W8" s="102">
        <v>1</v>
      </c>
      <c r="X8" s="103">
        <f>W8*$D8</f>
        <v>0</v>
      </c>
      <c r="Y8" s="102">
        <v>0</v>
      </c>
      <c r="Z8" s="103">
        <f>Y8*$D8</f>
        <v>0</v>
      </c>
      <c r="AA8" s="102">
        <v>1</v>
      </c>
      <c r="AB8" s="103">
        <f>AA8*$D8</f>
        <v>0</v>
      </c>
      <c r="AC8" s="102">
        <v>0</v>
      </c>
      <c r="AD8" s="103">
        <f>AC8*$D8</f>
        <v>0</v>
      </c>
      <c r="AE8" s="102">
        <v>1</v>
      </c>
      <c r="AF8" s="103">
        <f>AE8*$D8</f>
        <v>0</v>
      </c>
      <c r="AG8" s="102">
        <v>1</v>
      </c>
      <c r="AH8" s="103">
        <f>AG8*$D8</f>
        <v>0</v>
      </c>
      <c r="AI8" s="102">
        <v>1</v>
      </c>
      <c r="AJ8" s="103">
        <f>AI8*$D8</f>
        <v>0</v>
      </c>
      <c r="AK8" s="102">
        <v>1</v>
      </c>
      <c r="AL8" s="103">
        <f>AK8*$D8</f>
        <v>0</v>
      </c>
      <c r="AM8" s="102">
        <v>1</v>
      </c>
      <c r="AN8" s="103">
        <f>AM8*$D8</f>
        <v>0</v>
      </c>
      <c r="AO8" s="102">
        <v>1</v>
      </c>
      <c r="AP8" s="103">
        <f>AO8*$D8</f>
        <v>0</v>
      </c>
      <c r="AQ8" s="6">
        <v>1</v>
      </c>
      <c r="AR8" s="60">
        <f>AQ8*$D8</f>
        <v>0</v>
      </c>
      <c r="AS8" s="102">
        <v>1</v>
      </c>
      <c r="AT8" s="103">
        <f>AS8*$D8</f>
        <v>0</v>
      </c>
      <c r="AU8" s="102">
        <v>1</v>
      </c>
      <c r="AV8" s="103">
        <f>AU8*$D8</f>
        <v>0</v>
      </c>
      <c r="AW8" s="102">
        <v>1</v>
      </c>
      <c r="AX8" s="103">
        <f>AW8*$D8</f>
        <v>0</v>
      </c>
      <c r="AY8" s="102">
        <v>1</v>
      </c>
      <c r="AZ8" s="103">
        <f>AY8*$D8</f>
        <v>0</v>
      </c>
      <c r="BA8" s="102">
        <v>1</v>
      </c>
      <c r="BB8" s="103">
        <f>BA8*$D8</f>
        <v>0</v>
      </c>
      <c r="BC8" s="102">
        <v>1</v>
      </c>
      <c r="BD8" s="103">
        <f>BC8*$D8</f>
        <v>0</v>
      </c>
      <c r="BE8" s="102">
        <v>1</v>
      </c>
      <c r="BF8" s="103">
        <f>BE8*$D8</f>
        <v>0</v>
      </c>
      <c r="BG8" s="33">
        <f t="shared" si="1"/>
        <v>25</v>
      </c>
      <c r="BH8" s="87">
        <f t="shared" si="2"/>
        <v>0</v>
      </c>
      <c r="BI8" s="85">
        <f t="shared" si="3"/>
        <v>0</v>
      </c>
    </row>
    <row r="9" spans="1:61" ht="15">
      <c r="A9" s="195"/>
      <c r="B9" s="114" t="s">
        <v>299</v>
      </c>
      <c r="C9" s="102"/>
      <c r="D9" s="105"/>
      <c r="E9" s="102">
        <v>1</v>
      </c>
      <c r="F9" s="103">
        <f>E9*$D9</f>
        <v>0</v>
      </c>
      <c r="G9" s="102">
        <v>1</v>
      </c>
      <c r="H9" s="103">
        <f>G9*$D9</f>
        <v>0</v>
      </c>
      <c r="I9" s="102">
        <v>1</v>
      </c>
      <c r="J9" s="103">
        <f>I9*$D9</f>
        <v>0</v>
      </c>
      <c r="K9" s="102">
        <v>2</v>
      </c>
      <c r="L9" s="103">
        <f>K9*$D9</f>
        <v>0</v>
      </c>
      <c r="M9" s="102">
        <v>1</v>
      </c>
      <c r="N9" s="103">
        <f>M9*$D9</f>
        <v>0</v>
      </c>
      <c r="O9" s="102">
        <v>2</v>
      </c>
      <c r="P9" s="103">
        <f>O9*$D9</f>
        <v>0</v>
      </c>
      <c r="Q9" s="102">
        <v>1</v>
      </c>
      <c r="R9" s="103">
        <f>Q9*$D9</f>
        <v>0</v>
      </c>
      <c r="S9" s="102">
        <v>1</v>
      </c>
      <c r="T9" s="103">
        <f>S9*$D9</f>
        <v>0</v>
      </c>
      <c r="U9" s="102">
        <v>1</v>
      </c>
      <c r="V9" s="103">
        <f>U9*$D9</f>
        <v>0</v>
      </c>
      <c r="W9" s="102">
        <v>1</v>
      </c>
      <c r="X9" s="103">
        <f>W9*$D9</f>
        <v>0</v>
      </c>
      <c r="Y9" s="102">
        <v>1</v>
      </c>
      <c r="Z9" s="103">
        <f>Y9*$D9</f>
        <v>0</v>
      </c>
      <c r="AA9" s="102">
        <v>1</v>
      </c>
      <c r="AB9" s="103">
        <f>AA9*$D9</f>
        <v>0</v>
      </c>
      <c r="AC9" s="102">
        <v>1</v>
      </c>
      <c r="AD9" s="103">
        <f>AC9*$D9</f>
        <v>0</v>
      </c>
      <c r="AE9" s="102">
        <v>1</v>
      </c>
      <c r="AF9" s="103">
        <f>AE9*$D9</f>
        <v>0</v>
      </c>
      <c r="AG9" s="102">
        <v>1</v>
      </c>
      <c r="AH9" s="103">
        <f>AG9*$D9</f>
        <v>0</v>
      </c>
      <c r="AI9" s="102">
        <v>1</v>
      </c>
      <c r="AJ9" s="103">
        <f>AI9*$D9</f>
        <v>0</v>
      </c>
      <c r="AK9" s="102">
        <v>1</v>
      </c>
      <c r="AL9" s="103">
        <f>AK9*$D9</f>
        <v>0</v>
      </c>
      <c r="AM9" s="102">
        <v>1</v>
      </c>
      <c r="AN9" s="103">
        <f>AM9*$D9</f>
        <v>0</v>
      </c>
      <c r="AO9" s="102">
        <v>1</v>
      </c>
      <c r="AP9" s="103">
        <f>AO9*$D9</f>
        <v>0</v>
      </c>
      <c r="AQ9" s="6">
        <v>1</v>
      </c>
      <c r="AR9" s="60">
        <f>AQ9*$D9</f>
        <v>0</v>
      </c>
      <c r="AS9" s="102">
        <v>1</v>
      </c>
      <c r="AT9" s="103">
        <f>AS9*$D9</f>
        <v>0</v>
      </c>
      <c r="AU9" s="102">
        <v>1</v>
      </c>
      <c r="AV9" s="103">
        <f>AU9*$D9</f>
        <v>0</v>
      </c>
      <c r="AW9" s="102">
        <v>1</v>
      </c>
      <c r="AX9" s="103">
        <f>AW9*$D9</f>
        <v>0</v>
      </c>
      <c r="AY9" s="102">
        <v>1</v>
      </c>
      <c r="AZ9" s="103">
        <f>AY9*$D9</f>
        <v>0</v>
      </c>
      <c r="BA9" s="102">
        <v>1</v>
      </c>
      <c r="BB9" s="103">
        <f>BA9*$D9</f>
        <v>0</v>
      </c>
      <c r="BC9" s="102">
        <v>1</v>
      </c>
      <c r="BD9" s="103">
        <f>BC9*$D9</f>
        <v>0</v>
      </c>
      <c r="BE9" s="102">
        <v>0</v>
      </c>
      <c r="BF9" s="103">
        <f>BE9*$D9</f>
        <v>0</v>
      </c>
      <c r="BG9" s="33">
        <f t="shared" si="1"/>
        <v>28</v>
      </c>
      <c r="BH9" s="87">
        <f t="shared" si="2"/>
        <v>0</v>
      </c>
      <c r="BI9" s="85">
        <f t="shared" si="3"/>
        <v>0</v>
      </c>
    </row>
    <row r="10" spans="1:61" ht="15">
      <c r="A10" s="114" t="s">
        <v>298</v>
      </c>
      <c r="B10" s="114" t="s">
        <v>296</v>
      </c>
      <c r="C10" s="102"/>
      <c r="D10" s="105"/>
      <c r="E10" s="102">
        <v>1</v>
      </c>
      <c r="F10" s="103">
        <f>E10*$D10</f>
        <v>0</v>
      </c>
      <c r="G10" s="102">
        <v>1</v>
      </c>
      <c r="H10" s="103">
        <f>G10*$D10</f>
        <v>0</v>
      </c>
      <c r="I10" s="102">
        <v>1</v>
      </c>
      <c r="J10" s="103">
        <f>I10*$D10</f>
        <v>0</v>
      </c>
      <c r="K10" s="102">
        <v>1</v>
      </c>
      <c r="L10" s="103">
        <f>K10*$D10</f>
        <v>0</v>
      </c>
      <c r="M10" s="102">
        <v>1</v>
      </c>
      <c r="N10" s="103">
        <f>M10*$D10</f>
        <v>0</v>
      </c>
      <c r="O10" s="116">
        <v>1</v>
      </c>
      <c r="P10" s="103">
        <f>O10*$D10</f>
        <v>0</v>
      </c>
      <c r="Q10" s="116">
        <v>1</v>
      </c>
      <c r="R10" s="103">
        <f>Q10*$D10</f>
        <v>0</v>
      </c>
      <c r="S10" s="102">
        <v>1</v>
      </c>
      <c r="T10" s="103">
        <f>S10*$D10</f>
        <v>0</v>
      </c>
      <c r="U10" s="102">
        <v>1</v>
      </c>
      <c r="V10" s="103">
        <f>U10*$D10</f>
        <v>0</v>
      </c>
      <c r="W10" s="102">
        <v>1</v>
      </c>
      <c r="X10" s="103">
        <f>W10*$D10</f>
        <v>0</v>
      </c>
      <c r="Y10" s="102">
        <v>0</v>
      </c>
      <c r="Z10" s="103">
        <f>Y10*$D10</f>
        <v>0</v>
      </c>
      <c r="AA10" s="102">
        <v>1</v>
      </c>
      <c r="AB10" s="103">
        <f>AA10*$D10</f>
        <v>0</v>
      </c>
      <c r="AC10" s="102">
        <v>1</v>
      </c>
      <c r="AD10" s="103">
        <f>AC10*$D10</f>
        <v>0</v>
      </c>
      <c r="AE10" s="102">
        <v>1</v>
      </c>
      <c r="AF10" s="103">
        <f>AE10*$D10</f>
        <v>0</v>
      </c>
      <c r="AG10" s="102">
        <v>1</v>
      </c>
      <c r="AH10" s="103">
        <f>AG10*$D10</f>
        <v>0</v>
      </c>
      <c r="AI10" s="102">
        <v>1</v>
      </c>
      <c r="AJ10" s="103">
        <f>AI10*$D10</f>
        <v>0</v>
      </c>
      <c r="AK10" s="102">
        <v>1</v>
      </c>
      <c r="AL10" s="103">
        <f>AK10*$D10</f>
        <v>0</v>
      </c>
      <c r="AM10" s="102">
        <v>1</v>
      </c>
      <c r="AN10" s="103">
        <f>AM10*$D10</f>
        <v>0</v>
      </c>
      <c r="AO10" s="102">
        <v>1</v>
      </c>
      <c r="AP10" s="103">
        <f>AO10*$D10</f>
        <v>0</v>
      </c>
      <c r="AQ10" s="6">
        <v>1</v>
      </c>
      <c r="AR10" s="60">
        <f>AQ10*$D10</f>
        <v>0</v>
      </c>
      <c r="AS10" s="102">
        <v>1</v>
      </c>
      <c r="AT10" s="103">
        <f>AS10*$D10</f>
        <v>0</v>
      </c>
      <c r="AU10" s="102">
        <v>1</v>
      </c>
      <c r="AV10" s="103">
        <f>AU10*$D10</f>
        <v>0</v>
      </c>
      <c r="AW10" s="102">
        <v>1</v>
      </c>
      <c r="AX10" s="103">
        <f>AW10*$D10</f>
        <v>0</v>
      </c>
      <c r="AY10" s="102">
        <v>1</v>
      </c>
      <c r="AZ10" s="103">
        <f>AY10*$D10</f>
        <v>0</v>
      </c>
      <c r="BA10" s="102">
        <v>1</v>
      </c>
      <c r="BB10" s="103">
        <f>BA10*$D10</f>
        <v>0</v>
      </c>
      <c r="BC10" s="102">
        <v>1</v>
      </c>
      <c r="BD10" s="103">
        <f>BC10*$D10</f>
        <v>0</v>
      </c>
      <c r="BE10" s="102">
        <v>1</v>
      </c>
      <c r="BF10" s="103">
        <f>BE10*$D10</f>
        <v>0</v>
      </c>
      <c r="BG10" s="33">
        <f t="shared" si="1"/>
        <v>26</v>
      </c>
      <c r="BH10" s="87">
        <f t="shared" si="2"/>
        <v>0</v>
      </c>
      <c r="BI10" s="85">
        <f t="shared" si="3"/>
        <v>0</v>
      </c>
    </row>
    <row r="11" spans="1:61" ht="15">
      <c r="A11" s="114" t="s">
        <v>294</v>
      </c>
      <c r="B11" s="114" t="s">
        <v>297</v>
      </c>
      <c r="C11" s="102"/>
      <c r="D11" s="105"/>
      <c r="E11" s="102">
        <v>8</v>
      </c>
      <c r="F11" s="103">
        <f>E11*$D11</f>
        <v>0</v>
      </c>
      <c r="G11" s="102">
        <v>5</v>
      </c>
      <c r="H11" s="103">
        <f>G11*$D11</f>
        <v>0</v>
      </c>
      <c r="I11" s="102">
        <v>1</v>
      </c>
      <c r="J11" s="103">
        <f>I11*$D11</f>
        <v>0</v>
      </c>
      <c r="K11" s="102">
        <v>3</v>
      </c>
      <c r="L11" s="103">
        <f>K11*$D11</f>
        <v>0</v>
      </c>
      <c r="M11" s="102">
        <v>1</v>
      </c>
      <c r="N11" s="103">
        <f>M11*$D11</f>
        <v>0</v>
      </c>
      <c r="O11" s="116">
        <v>2</v>
      </c>
      <c r="P11" s="103">
        <f>O11*$D11</f>
        <v>0</v>
      </c>
      <c r="Q11" s="116">
        <v>1</v>
      </c>
      <c r="R11" s="103">
        <f>Q11*$D11</f>
        <v>0</v>
      </c>
      <c r="S11" s="102">
        <v>1</v>
      </c>
      <c r="T11" s="103">
        <f>S11*$D11</f>
        <v>0</v>
      </c>
      <c r="U11" s="102">
        <v>1</v>
      </c>
      <c r="V11" s="103">
        <f>U11*$D11</f>
        <v>0</v>
      </c>
      <c r="W11" s="102">
        <v>2</v>
      </c>
      <c r="X11" s="103">
        <f>W11*$D11</f>
        <v>0</v>
      </c>
      <c r="Y11" s="102">
        <v>1</v>
      </c>
      <c r="Z11" s="103">
        <f>Y11*$D11</f>
        <v>0</v>
      </c>
      <c r="AA11" s="102">
        <v>1</v>
      </c>
      <c r="AB11" s="103">
        <f>AA11*$D11</f>
        <v>0</v>
      </c>
      <c r="AC11" s="102">
        <v>1</v>
      </c>
      <c r="AD11" s="103">
        <f>AC11*$D11</f>
        <v>0</v>
      </c>
      <c r="AE11" s="102">
        <v>1</v>
      </c>
      <c r="AF11" s="103">
        <f>AE11*$D11</f>
        <v>0</v>
      </c>
      <c r="AG11" s="102">
        <v>1</v>
      </c>
      <c r="AH11" s="103">
        <f>AG11*$D11</f>
        <v>0</v>
      </c>
      <c r="AI11" s="102">
        <v>1</v>
      </c>
      <c r="AJ11" s="103">
        <f>AI11*$D11</f>
        <v>0</v>
      </c>
      <c r="AK11" s="102">
        <v>1</v>
      </c>
      <c r="AL11" s="103">
        <f>AK11*$D11</f>
        <v>0</v>
      </c>
      <c r="AM11" s="102">
        <v>1</v>
      </c>
      <c r="AN11" s="103">
        <f>AM11*$D11</f>
        <v>0</v>
      </c>
      <c r="AO11" s="102">
        <v>1</v>
      </c>
      <c r="AP11" s="103">
        <f>AO11*$D11</f>
        <v>0</v>
      </c>
      <c r="AQ11" s="6">
        <v>1</v>
      </c>
      <c r="AR11" s="60">
        <f>AQ11*$D11</f>
        <v>0</v>
      </c>
      <c r="AS11" s="102">
        <v>1</v>
      </c>
      <c r="AT11" s="103">
        <f>AS11*$D11</f>
        <v>0</v>
      </c>
      <c r="AU11" s="102">
        <v>1</v>
      </c>
      <c r="AV11" s="103">
        <f>AU11*$D11</f>
        <v>0</v>
      </c>
      <c r="AW11" s="102">
        <v>1</v>
      </c>
      <c r="AX11" s="103">
        <f>AW11*$D11</f>
        <v>0</v>
      </c>
      <c r="AY11" s="102">
        <v>1</v>
      </c>
      <c r="AZ11" s="103">
        <f>AY11*$D11</f>
        <v>0</v>
      </c>
      <c r="BA11" s="102">
        <v>1</v>
      </c>
      <c r="BB11" s="103">
        <f>BA11*$D11</f>
        <v>0</v>
      </c>
      <c r="BC11" s="102">
        <v>1</v>
      </c>
      <c r="BD11" s="103">
        <f>BC11*$D11</f>
        <v>0</v>
      </c>
      <c r="BE11" s="102">
        <v>2</v>
      </c>
      <c r="BF11" s="103">
        <f>BE11*$D11</f>
        <v>0</v>
      </c>
      <c r="BG11" s="33">
        <f t="shared" si="1"/>
        <v>43</v>
      </c>
      <c r="BH11" s="87">
        <f t="shared" si="2"/>
        <v>0</v>
      </c>
      <c r="BI11" s="85">
        <f t="shared" si="3"/>
        <v>0</v>
      </c>
    </row>
    <row r="12" spans="1:61" ht="25.5">
      <c r="A12" s="61" t="s">
        <v>61</v>
      </c>
      <c r="B12" s="44"/>
      <c r="C12" s="16" t="s">
        <v>269</v>
      </c>
      <c r="D12" s="45"/>
      <c r="E12" s="16">
        <v>24</v>
      </c>
      <c r="F12" s="43">
        <f t="shared" si="4"/>
        <v>0</v>
      </c>
      <c r="G12" s="16">
        <v>24</v>
      </c>
      <c r="H12" s="43">
        <f t="shared" si="5"/>
        <v>0</v>
      </c>
      <c r="I12" s="16">
        <v>8</v>
      </c>
      <c r="J12" s="43">
        <f t="shared" si="6"/>
        <v>0</v>
      </c>
      <c r="K12" s="16">
        <v>12</v>
      </c>
      <c r="L12" s="43">
        <f t="shared" si="7"/>
        <v>0</v>
      </c>
      <c r="M12" s="16">
        <v>8</v>
      </c>
      <c r="N12" s="43">
        <f t="shared" si="8"/>
        <v>0</v>
      </c>
      <c r="O12" s="16">
        <v>12</v>
      </c>
      <c r="P12" s="43">
        <f t="shared" si="9"/>
        <v>0</v>
      </c>
      <c r="Q12" s="16">
        <v>12</v>
      </c>
      <c r="R12" s="43">
        <f t="shared" si="10"/>
        <v>0</v>
      </c>
      <c r="S12" s="16">
        <v>48</v>
      </c>
      <c r="T12" s="43">
        <f t="shared" si="11"/>
        <v>0</v>
      </c>
      <c r="U12" s="16">
        <v>12</v>
      </c>
      <c r="V12" s="43">
        <f t="shared" si="12"/>
        <v>0</v>
      </c>
      <c r="W12" s="16">
        <v>12</v>
      </c>
      <c r="X12" s="43">
        <f t="shared" si="13"/>
        <v>0</v>
      </c>
      <c r="Y12" s="16">
        <v>4</v>
      </c>
      <c r="Z12" s="43">
        <f t="shared" si="14"/>
        <v>0</v>
      </c>
      <c r="AA12" s="16">
        <v>1</v>
      </c>
      <c r="AB12" s="43">
        <f t="shared" si="15"/>
        <v>0</v>
      </c>
      <c r="AC12" s="16">
        <v>8</v>
      </c>
      <c r="AD12" s="43">
        <f t="shared" si="16"/>
        <v>0</v>
      </c>
      <c r="AE12" s="16">
        <v>8</v>
      </c>
      <c r="AF12" s="43">
        <f t="shared" si="17"/>
        <v>0</v>
      </c>
      <c r="AG12" s="16">
        <v>8</v>
      </c>
      <c r="AH12" s="43">
        <f t="shared" si="18"/>
        <v>0</v>
      </c>
      <c r="AI12" s="16">
        <v>12</v>
      </c>
      <c r="AJ12" s="43">
        <f t="shared" si="19"/>
        <v>0</v>
      </c>
      <c r="AK12" s="16">
        <v>8</v>
      </c>
      <c r="AL12" s="43">
        <f t="shared" si="20"/>
        <v>0</v>
      </c>
      <c r="AM12" s="16">
        <v>8</v>
      </c>
      <c r="AN12" s="43">
        <f t="shared" si="21"/>
        <v>0</v>
      </c>
      <c r="AO12" s="16">
        <v>8</v>
      </c>
      <c r="AP12" s="43">
        <f t="shared" si="22"/>
        <v>0</v>
      </c>
      <c r="AQ12" s="16">
        <v>8</v>
      </c>
      <c r="AR12" s="43">
        <f t="shared" si="23"/>
        <v>0</v>
      </c>
      <c r="AS12" s="16">
        <v>8</v>
      </c>
      <c r="AT12" s="43">
        <f t="shared" si="24"/>
        <v>0</v>
      </c>
      <c r="AU12" s="16">
        <v>8</v>
      </c>
      <c r="AV12" s="43">
        <f t="shared" si="25"/>
        <v>0</v>
      </c>
      <c r="AW12" s="16">
        <v>8</v>
      </c>
      <c r="AX12" s="43">
        <f t="shared" si="26"/>
        <v>0</v>
      </c>
      <c r="AY12" s="16">
        <v>8</v>
      </c>
      <c r="AZ12" s="43">
        <f t="shared" si="27"/>
        <v>0</v>
      </c>
      <c r="BA12" s="16">
        <v>8</v>
      </c>
      <c r="BB12" s="43">
        <f t="shared" si="28"/>
        <v>0</v>
      </c>
      <c r="BC12" s="16">
        <v>8</v>
      </c>
      <c r="BD12" s="43">
        <f t="shared" si="29"/>
        <v>0</v>
      </c>
      <c r="BE12" s="16">
        <v>8</v>
      </c>
      <c r="BF12" s="43">
        <f t="shared" si="29"/>
        <v>0</v>
      </c>
      <c r="BG12" s="33">
        <f t="shared" si="1"/>
        <v>301</v>
      </c>
      <c r="BH12" s="87">
        <f t="shared" si="2"/>
        <v>0</v>
      </c>
      <c r="BI12" s="85">
        <f t="shared" si="3"/>
        <v>0</v>
      </c>
    </row>
    <row r="13" spans="1:61" ht="25.5">
      <c r="A13" s="61" t="s">
        <v>62</v>
      </c>
      <c r="B13" s="37" t="s">
        <v>270</v>
      </c>
      <c r="C13" s="3" t="s">
        <v>69</v>
      </c>
      <c r="D13" s="7"/>
      <c r="E13" s="16">
        <v>20</v>
      </c>
      <c r="F13" s="8">
        <f t="shared" si="4"/>
        <v>0</v>
      </c>
      <c r="G13" s="6">
        <v>30</v>
      </c>
      <c r="H13" s="8">
        <f t="shared" si="5"/>
        <v>0</v>
      </c>
      <c r="I13" s="6">
        <v>10</v>
      </c>
      <c r="J13" s="8">
        <f t="shared" si="6"/>
        <v>0</v>
      </c>
      <c r="K13" s="6">
        <v>14</v>
      </c>
      <c r="L13" s="8">
        <f t="shared" si="7"/>
        <v>0</v>
      </c>
      <c r="M13" s="6">
        <v>6</v>
      </c>
      <c r="N13" s="8">
        <f t="shared" si="8"/>
        <v>0</v>
      </c>
      <c r="O13" s="6">
        <v>10</v>
      </c>
      <c r="P13" s="8">
        <f t="shared" si="9"/>
        <v>0</v>
      </c>
      <c r="Q13" s="6">
        <v>10</v>
      </c>
      <c r="R13" s="8">
        <f t="shared" si="10"/>
        <v>0</v>
      </c>
      <c r="S13" s="102">
        <v>10</v>
      </c>
      <c r="T13" s="8">
        <f t="shared" si="11"/>
        <v>0</v>
      </c>
      <c r="U13" s="102">
        <v>10</v>
      </c>
      <c r="V13" s="8">
        <f t="shared" si="12"/>
        <v>0</v>
      </c>
      <c r="W13" s="102">
        <v>15</v>
      </c>
      <c r="X13" s="8">
        <f t="shared" si="13"/>
        <v>0</v>
      </c>
      <c r="Y13" s="6">
        <v>5</v>
      </c>
      <c r="Z13" s="8">
        <f t="shared" si="14"/>
        <v>0</v>
      </c>
      <c r="AA13" s="6">
        <v>6</v>
      </c>
      <c r="AB13" s="8">
        <f t="shared" si="15"/>
        <v>0</v>
      </c>
      <c r="AC13" s="6">
        <v>6</v>
      </c>
      <c r="AD13" s="8">
        <f t="shared" si="16"/>
        <v>0</v>
      </c>
      <c r="AE13" s="6">
        <v>4</v>
      </c>
      <c r="AF13" s="8">
        <f t="shared" si="17"/>
        <v>0</v>
      </c>
      <c r="AG13" s="6">
        <v>4</v>
      </c>
      <c r="AH13" s="8">
        <f t="shared" si="18"/>
        <v>0</v>
      </c>
      <c r="AI13" s="6">
        <v>20</v>
      </c>
      <c r="AJ13" s="8">
        <f t="shared" si="19"/>
        <v>0</v>
      </c>
      <c r="AK13" s="6">
        <v>9</v>
      </c>
      <c r="AL13" s="8">
        <f t="shared" si="20"/>
        <v>0</v>
      </c>
      <c r="AM13" s="6">
        <v>10</v>
      </c>
      <c r="AN13" s="8">
        <f t="shared" si="21"/>
        <v>0</v>
      </c>
      <c r="AO13" s="6">
        <v>10</v>
      </c>
      <c r="AP13" s="8">
        <f t="shared" si="22"/>
        <v>0</v>
      </c>
      <c r="AQ13" s="6">
        <v>10</v>
      </c>
      <c r="AR13" s="8">
        <f t="shared" si="23"/>
        <v>0</v>
      </c>
      <c r="AS13" s="6">
        <v>7</v>
      </c>
      <c r="AT13" s="8">
        <f t="shared" si="24"/>
        <v>0</v>
      </c>
      <c r="AU13" s="6">
        <v>9</v>
      </c>
      <c r="AV13" s="8">
        <f t="shared" si="25"/>
        <v>0</v>
      </c>
      <c r="AW13" s="6">
        <v>6</v>
      </c>
      <c r="AX13" s="8">
        <f t="shared" si="26"/>
        <v>0</v>
      </c>
      <c r="AY13" s="6">
        <v>7</v>
      </c>
      <c r="AZ13" s="8">
        <f t="shared" si="27"/>
        <v>0</v>
      </c>
      <c r="BA13" s="6">
        <v>7</v>
      </c>
      <c r="BB13" s="8">
        <f t="shared" si="28"/>
        <v>0</v>
      </c>
      <c r="BC13" s="6">
        <v>6</v>
      </c>
      <c r="BD13" s="8">
        <f t="shared" si="29"/>
        <v>0</v>
      </c>
      <c r="BE13" s="6">
        <v>12</v>
      </c>
      <c r="BF13" s="8">
        <f t="shared" si="29"/>
        <v>0</v>
      </c>
      <c r="BG13" s="33">
        <f t="shared" si="1"/>
        <v>273</v>
      </c>
      <c r="BH13" s="87">
        <f t="shared" si="2"/>
        <v>0</v>
      </c>
      <c r="BI13" s="85">
        <f t="shared" si="3"/>
        <v>0</v>
      </c>
    </row>
    <row r="14" spans="1:61" ht="15">
      <c r="A14" s="11" t="s">
        <v>63</v>
      </c>
      <c r="B14" s="37" t="s">
        <v>70</v>
      </c>
      <c r="C14" s="3" t="s">
        <v>70</v>
      </c>
      <c r="D14" s="7"/>
      <c r="E14" s="16">
        <v>0</v>
      </c>
      <c r="F14" s="8">
        <f t="shared" si="4"/>
        <v>0</v>
      </c>
      <c r="G14" s="6">
        <f t="shared" si="0"/>
        <v>0</v>
      </c>
      <c r="H14" s="8">
        <f t="shared" si="5"/>
        <v>0</v>
      </c>
      <c r="I14" s="6">
        <f>$E14</f>
        <v>0</v>
      </c>
      <c r="J14" s="8">
        <f t="shared" si="6"/>
        <v>0</v>
      </c>
      <c r="K14" s="6">
        <f>$E14</f>
        <v>0</v>
      </c>
      <c r="L14" s="8">
        <f t="shared" si="7"/>
        <v>0</v>
      </c>
      <c r="M14" s="6">
        <f>$E14</f>
        <v>0</v>
      </c>
      <c r="N14" s="8">
        <f t="shared" si="8"/>
        <v>0</v>
      </c>
      <c r="O14" s="6">
        <v>0</v>
      </c>
      <c r="P14" s="8">
        <f t="shared" si="9"/>
        <v>0</v>
      </c>
      <c r="Q14" s="6">
        <v>0</v>
      </c>
      <c r="R14" s="8">
        <f t="shared" si="10"/>
        <v>0</v>
      </c>
      <c r="S14" s="6">
        <v>0</v>
      </c>
      <c r="T14" s="8">
        <f t="shared" si="11"/>
        <v>0</v>
      </c>
      <c r="U14" s="6">
        <v>0</v>
      </c>
      <c r="V14" s="8">
        <f t="shared" si="12"/>
        <v>0</v>
      </c>
      <c r="W14" s="6">
        <v>0</v>
      </c>
      <c r="X14" s="8">
        <f t="shared" si="13"/>
        <v>0</v>
      </c>
      <c r="Y14" s="6">
        <v>0</v>
      </c>
      <c r="Z14" s="8">
        <f t="shared" si="14"/>
        <v>0</v>
      </c>
      <c r="AA14" s="6">
        <v>0</v>
      </c>
      <c r="AB14" s="8">
        <f t="shared" si="15"/>
        <v>0</v>
      </c>
      <c r="AC14" s="6">
        <v>0</v>
      </c>
      <c r="AD14" s="8">
        <f t="shared" si="16"/>
        <v>0</v>
      </c>
      <c r="AE14" s="6">
        <v>0</v>
      </c>
      <c r="AF14" s="8">
        <f t="shared" si="17"/>
        <v>0</v>
      </c>
      <c r="AG14" s="6">
        <v>0</v>
      </c>
      <c r="AH14" s="8">
        <f t="shared" si="18"/>
        <v>0</v>
      </c>
      <c r="AI14" s="6">
        <v>0</v>
      </c>
      <c r="AJ14" s="8">
        <f t="shared" si="19"/>
        <v>0</v>
      </c>
      <c r="AK14" s="6">
        <v>0</v>
      </c>
      <c r="AL14" s="8">
        <f t="shared" si="20"/>
        <v>0</v>
      </c>
      <c r="AM14" s="6">
        <v>0</v>
      </c>
      <c r="AN14" s="8">
        <f t="shared" si="21"/>
        <v>0</v>
      </c>
      <c r="AO14" s="6">
        <v>0</v>
      </c>
      <c r="AP14" s="8">
        <f t="shared" si="22"/>
        <v>0</v>
      </c>
      <c r="AQ14" s="6">
        <v>0</v>
      </c>
      <c r="AR14" s="8">
        <f t="shared" si="23"/>
        <v>0</v>
      </c>
      <c r="AS14" s="6">
        <v>0</v>
      </c>
      <c r="AT14" s="8">
        <f t="shared" si="24"/>
        <v>0</v>
      </c>
      <c r="AU14" s="6">
        <v>0</v>
      </c>
      <c r="AV14" s="8">
        <f t="shared" si="25"/>
        <v>0</v>
      </c>
      <c r="AW14" s="6">
        <v>0</v>
      </c>
      <c r="AX14" s="8">
        <f t="shared" si="26"/>
        <v>0</v>
      </c>
      <c r="AY14" s="6">
        <v>0</v>
      </c>
      <c r="AZ14" s="8">
        <f t="shared" si="27"/>
        <v>0</v>
      </c>
      <c r="BA14" s="6">
        <v>0</v>
      </c>
      <c r="BB14" s="8">
        <f t="shared" si="28"/>
        <v>0</v>
      </c>
      <c r="BC14" s="6">
        <v>0</v>
      </c>
      <c r="BD14" s="8">
        <f t="shared" si="29"/>
        <v>0</v>
      </c>
      <c r="BE14" s="6">
        <v>0</v>
      </c>
      <c r="BF14" s="8">
        <f t="shared" si="29"/>
        <v>0</v>
      </c>
      <c r="BG14" s="33">
        <f t="shared" si="1"/>
        <v>0</v>
      </c>
      <c r="BH14" s="87">
        <f t="shared" si="2"/>
        <v>0</v>
      </c>
      <c r="BI14" s="85">
        <f t="shared" si="3"/>
        <v>0</v>
      </c>
    </row>
    <row r="15" spans="1:61" ht="38.25">
      <c r="A15" s="187" t="s">
        <v>18</v>
      </c>
      <c r="B15" s="2" t="s">
        <v>19</v>
      </c>
      <c r="C15" s="3" t="s">
        <v>20</v>
      </c>
      <c r="D15" s="12"/>
      <c r="E15" s="6">
        <v>13</v>
      </c>
      <c r="F15" s="60">
        <f t="shared" si="4"/>
        <v>0</v>
      </c>
      <c r="G15" s="6">
        <v>6</v>
      </c>
      <c r="H15" s="60">
        <f t="shared" si="5"/>
        <v>0</v>
      </c>
      <c r="I15" s="6">
        <v>2</v>
      </c>
      <c r="J15" s="60">
        <f t="shared" si="6"/>
        <v>0</v>
      </c>
      <c r="K15" s="6">
        <v>4</v>
      </c>
      <c r="L15" s="60">
        <f t="shared" si="7"/>
        <v>0</v>
      </c>
      <c r="M15" s="6">
        <v>1</v>
      </c>
      <c r="N15" s="60">
        <f t="shared" si="8"/>
        <v>0</v>
      </c>
      <c r="O15" s="6">
        <v>2</v>
      </c>
      <c r="P15" s="60">
        <f t="shared" si="9"/>
        <v>0</v>
      </c>
      <c r="Q15" s="6">
        <v>2</v>
      </c>
      <c r="R15" s="60">
        <f t="shared" si="10"/>
        <v>0</v>
      </c>
      <c r="S15" s="6">
        <v>0</v>
      </c>
      <c r="T15" s="60">
        <f t="shared" si="11"/>
        <v>0</v>
      </c>
      <c r="U15" s="6">
        <v>25</v>
      </c>
      <c r="V15" s="60">
        <f t="shared" si="12"/>
        <v>0</v>
      </c>
      <c r="W15" s="6">
        <v>10</v>
      </c>
      <c r="X15" s="60">
        <f t="shared" si="13"/>
        <v>0</v>
      </c>
      <c r="Y15" s="6">
        <v>15</v>
      </c>
      <c r="Z15" s="60">
        <f t="shared" si="14"/>
        <v>0</v>
      </c>
      <c r="AA15" s="6">
        <v>7</v>
      </c>
      <c r="AB15" s="60">
        <f t="shared" si="15"/>
        <v>0</v>
      </c>
      <c r="AC15" s="6">
        <v>15</v>
      </c>
      <c r="AD15" s="60">
        <f t="shared" si="16"/>
        <v>0</v>
      </c>
      <c r="AE15" s="6">
        <v>7</v>
      </c>
      <c r="AF15" s="60">
        <f t="shared" si="17"/>
        <v>0</v>
      </c>
      <c r="AG15" s="6">
        <v>7</v>
      </c>
      <c r="AH15" s="60">
        <f t="shared" si="18"/>
        <v>0</v>
      </c>
      <c r="AI15" s="6">
        <v>20</v>
      </c>
      <c r="AJ15" s="60">
        <f t="shared" si="19"/>
        <v>0</v>
      </c>
      <c r="AK15" s="6">
        <v>5</v>
      </c>
      <c r="AL15" s="60">
        <f t="shared" si="20"/>
        <v>0</v>
      </c>
      <c r="AM15" s="6">
        <v>1</v>
      </c>
      <c r="AN15" s="60">
        <f t="shared" si="21"/>
        <v>0</v>
      </c>
      <c r="AO15" s="6">
        <v>1</v>
      </c>
      <c r="AP15" s="60">
        <f t="shared" si="22"/>
        <v>0</v>
      </c>
      <c r="AQ15" s="6">
        <v>1</v>
      </c>
      <c r="AR15" s="60">
        <f t="shared" si="23"/>
        <v>0</v>
      </c>
      <c r="AS15" s="6">
        <v>1</v>
      </c>
      <c r="AT15" s="60">
        <f t="shared" si="24"/>
        <v>0</v>
      </c>
      <c r="AU15" s="6">
        <v>2</v>
      </c>
      <c r="AV15" s="60">
        <f t="shared" si="25"/>
        <v>0</v>
      </c>
      <c r="AW15" s="6">
        <v>1</v>
      </c>
      <c r="AX15" s="60">
        <f t="shared" si="26"/>
        <v>0</v>
      </c>
      <c r="AY15" s="6">
        <v>3</v>
      </c>
      <c r="AZ15" s="60">
        <f t="shared" si="27"/>
        <v>0</v>
      </c>
      <c r="BA15" s="6">
        <v>3</v>
      </c>
      <c r="BB15" s="60">
        <f t="shared" si="28"/>
        <v>0</v>
      </c>
      <c r="BC15" s="6">
        <v>2</v>
      </c>
      <c r="BD15" s="60">
        <f t="shared" si="29"/>
        <v>0</v>
      </c>
      <c r="BE15" s="6">
        <v>3</v>
      </c>
      <c r="BF15" s="60">
        <f t="shared" si="29"/>
        <v>0</v>
      </c>
      <c r="BG15" s="33">
        <f t="shared" si="1"/>
        <v>159</v>
      </c>
      <c r="BH15" s="87">
        <f t="shared" si="2"/>
        <v>0</v>
      </c>
      <c r="BI15" s="85">
        <f t="shared" si="3"/>
        <v>0</v>
      </c>
    </row>
    <row r="16" spans="1:61" ht="15">
      <c r="A16" s="188"/>
      <c r="B16" s="2" t="s">
        <v>38</v>
      </c>
      <c r="C16" s="3" t="s">
        <v>39</v>
      </c>
      <c r="D16" s="12"/>
      <c r="E16" s="6">
        <v>44</v>
      </c>
      <c r="F16" s="60">
        <f t="shared" si="4"/>
        <v>0</v>
      </c>
      <c r="G16" s="6">
        <v>111</v>
      </c>
      <c r="H16" s="60">
        <f t="shared" si="5"/>
        <v>0</v>
      </c>
      <c r="I16" s="6">
        <v>10</v>
      </c>
      <c r="J16" s="60">
        <f t="shared" si="6"/>
        <v>0</v>
      </c>
      <c r="K16" s="6">
        <v>33</v>
      </c>
      <c r="L16" s="60">
        <f t="shared" si="7"/>
        <v>0</v>
      </c>
      <c r="M16" s="6">
        <v>22</v>
      </c>
      <c r="N16" s="60">
        <f t="shared" si="8"/>
        <v>0</v>
      </c>
      <c r="O16" s="6">
        <v>30</v>
      </c>
      <c r="P16" s="60">
        <f t="shared" si="9"/>
        <v>0</v>
      </c>
      <c r="Q16" s="6">
        <v>18</v>
      </c>
      <c r="R16" s="60">
        <f t="shared" si="10"/>
        <v>0</v>
      </c>
      <c r="S16" s="6">
        <v>9</v>
      </c>
      <c r="T16" s="60">
        <f t="shared" si="11"/>
        <v>0</v>
      </c>
      <c r="U16" s="6">
        <v>32</v>
      </c>
      <c r="V16" s="60">
        <f t="shared" si="12"/>
        <v>0</v>
      </c>
      <c r="W16" s="6">
        <v>35</v>
      </c>
      <c r="X16" s="60">
        <f t="shared" si="13"/>
        <v>0</v>
      </c>
      <c r="Y16" s="6">
        <v>34</v>
      </c>
      <c r="Z16" s="60">
        <f t="shared" si="14"/>
        <v>0</v>
      </c>
      <c r="AA16" s="6">
        <v>14</v>
      </c>
      <c r="AB16" s="60">
        <f t="shared" si="15"/>
        <v>0</v>
      </c>
      <c r="AC16" s="6">
        <v>22</v>
      </c>
      <c r="AD16" s="60">
        <f t="shared" si="16"/>
        <v>0</v>
      </c>
      <c r="AE16" s="6">
        <v>11</v>
      </c>
      <c r="AF16" s="60">
        <f t="shared" si="17"/>
        <v>0</v>
      </c>
      <c r="AG16" s="6">
        <v>11</v>
      </c>
      <c r="AH16" s="60">
        <f t="shared" si="18"/>
        <v>0</v>
      </c>
      <c r="AI16" s="6">
        <v>50</v>
      </c>
      <c r="AJ16" s="60">
        <f t="shared" si="19"/>
        <v>0</v>
      </c>
      <c r="AK16" s="6">
        <v>12</v>
      </c>
      <c r="AL16" s="60">
        <f t="shared" si="20"/>
        <v>0</v>
      </c>
      <c r="AM16" s="6">
        <v>12</v>
      </c>
      <c r="AN16" s="60">
        <f t="shared" si="21"/>
        <v>0</v>
      </c>
      <c r="AO16" s="6">
        <v>10</v>
      </c>
      <c r="AP16" s="60">
        <f t="shared" si="22"/>
        <v>0</v>
      </c>
      <c r="AQ16" s="6">
        <v>14</v>
      </c>
      <c r="AR16" s="60">
        <f t="shared" si="23"/>
        <v>0</v>
      </c>
      <c r="AS16" s="6">
        <v>22</v>
      </c>
      <c r="AT16" s="60">
        <f t="shared" si="24"/>
        <v>0</v>
      </c>
      <c r="AU16" s="6">
        <v>27</v>
      </c>
      <c r="AV16" s="60">
        <f t="shared" si="25"/>
        <v>0</v>
      </c>
      <c r="AW16" s="6">
        <v>16</v>
      </c>
      <c r="AX16" s="60">
        <f t="shared" si="26"/>
        <v>0</v>
      </c>
      <c r="AY16" s="6">
        <v>11</v>
      </c>
      <c r="AZ16" s="60">
        <f t="shared" si="27"/>
        <v>0</v>
      </c>
      <c r="BA16" s="6">
        <v>23</v>
      </c>
      <c r="BB16" s="60">
        <f t="shared" si="28"/>
        <v>0</v>
      </c>
      <c r="BC16" s="6">
        <v>8</v>
      </c>
      <c r="BD16" s="60">
        <f t="shared" si="29"/>
        <v>0</v>
      </c>
      <c r="BE16" s="6">
        <v>15</v>
      </c>
      <c r="BF16" s="60">
        <f t="shared" si="29"/>
        <v>0</v>
      </c>
      <c r="BG16" s="33">
        <f t="shared" si="1"/>
        <v>656</v>
      </c>
      <c r="BH16" s="87">
        <f t="shared" si="2"/>
        <v>0</v>
      </c>
      <c r="BI16" s="85">
        <f t="shared" si="3"/>
        <v>0</v>
      </c>
    </row>
    <row r="17" spans="1:61" ht="25.5">
      <c r="A17" s="188"/>
      <c r="B17" s="2" t="s">
        <v>23</v>
      </c>
      <c r="C17" s="3" t="s">
        <v>24</v>
      </c>
      <c r="D17" s="12"/>
      <c r="E17" s="6">
        <v>6</v>
      </c>
      <c r="F17" s="60">
        <f t="shared" si="4"/>
        <v>0</v>
      </c>
      <c r="G17" s="6">
        <v>13</v>
      </c>
      <c r="H17" s="60">
        <f t="shared" si="5"/>
        <v>0</v>
      </c>
      <c r="I17" s="6">
        <v>3</v>
      </c>
      <c r="J17" s="60">
        <f t="shared" si="6"/>
        <v>0</v>
      </c>
      <c r="K17" s="6">
        <v>5</v>
      </c>
      <c r="L17" s="60">
        <f t="shared" si="7"/>
        <v>0</v>
      </c>
      <c r="M17" s="6">
        <v>4</v>
      </c>
      <c r="N17" s="60">
        <f t="shared" si="8"/>
        <v>0</v>
      </c>
      <c r="O17" s="6">
        <v>4</v>
      </c>
      <c r="P17" s="60">
        <f t="shared" si="9"/>
        <v>0</v>
      </c>
      <c r="Q17" s="6">
        <v>3</v>
      </c>
      <c r="R17" s="60">
        <f t="shared" si="10"/>
        <v>0</v>
      </c>
      <c r="S17" s="6">
        <v>4</v>
      </c>
      <c r="T17" s="60">
        <f t="shared" si="11"/>
        <v>0</v>
      </c>
      <c r="U17" s="6">
        <v>4</v>
      </c>
      <c r="V17" s="60">
        <f t="shared" si="12"/>
        <v>0</v>
      </c>
      <c r="W17" s="6">
        <v>7</v>
      </c>
      <c r="X17" s="60">
        <f t="shared" si="13"/>
        <v>0</v>
      </c>
      <c r="Y17" s="6">
        <v>4</v>
      </c>
      <c r="Z17" s="60">
        <f t="shared" si="14"/>
        <v>0</v>
      </c>
      <c r="AA17" s="6">
        <v>4</v>
      </c>
      <c r="AB17" s="60">
        <f t="shared" si="15"/>
        <v>0</v>
      </c>
      <c r="AC17" s="6">
        <v>4</v>
      </c>
      <c r="AD17" s="60">
        <f t="shared" si="16"/>
        <v>0</v>
      </c>
      <c r="AE17" s="6">
        <v>3</v>
      </c>
      <c r="AF17" s="60">
        <f t="shared" si="17"/>
        <v>0</v>
      </c>
      <c r="AG17" s="6">
        <v>3</v>
      </c>
      <c r="AH17" s="60">
        <f t="shared" si="18"/>
        <v>0</v>
      </c>
      <c r="AI17" s="6">
        <v>8</v>
      </c>
      <c r="AJ17" s="60">
        <f t="shared" si="19"/>
        <v>0</v>
      </c>
      <c r="AK17" s="6">
        <v>3</v>
      </c>
      <c r="AL17" s="60">
        <f t="shared" si="20"/>
        <v>0</v>
      </c>
      <c r="AM17" s="6">
        <v>3</v>
      </c>
      <c r="AN17" s="60">
        <f t="shared" si="21"/>
        <v>0</v>
      </c>
      <c r="AO17" s="6">
        <v>3</v>
      </c>
      <c r="AP17" s="60">
        <f t="shared" si="22"/>
        <v>0</v>
      </c>
      <c r="AQ17" s="6">
        <v>3</v>
      </c>
      <c r="AR17" s="60">
        <f t="shared" si="23"/>
        <v>0</v>
      </c>
      <c r="AS17" s="6">
        <v>3</v>
      </c>
      <c r="AT17" s="60">
        <f t="shared" si="24"/>
        <v>0</v>
      </c>
      <c r="AU17" s="6">
        <v>13</v>
      </c>
      <c r="AV17" s="60">
        <f t="shared" si="25"/>
        <v>0</v>
      </c>
      <c r="AW17" s="6">
        <v>3</v>
      </c>
      <c r="AX17" s="60">
        <f t="shared" si="26"/>
        <v>0</v>
      </c>
      <c r="AY17" s="6">
        <v>4</v>
      </c>
      <c r="AZ17" s="60">
        <f t="shared" si="27"/>
        <v>0</v>
      </c>
      <c r="BA17" s="6">
        <v>3</v>
      </c>
      <c r="BB17" s="60">
        <f t="shared" si="28"/>
        <v>0</v>
      </c>
      <c r="BC17" s="6">
        <v>3</v>
      </c>
      <c r="BD17" s="60">
        <f t="shared" si="29"/>
        <v>0</v>
      </c>
      <c r="BE17" s="6">
        <v>3</v>
      </c>
      <c r="BF17" s="60">
        <f t="shared" si="29"/>
        <v>0</v>
      </c>
      <c r="BG17" s="33">
        <f t="shared" si="1"/>
        <v>123</v>
      </c>
      <c r="BH17" s="87">
        <f t="shared" si="2"/>
        <v>0</v>
      </c>
      <c r="BI17" s="85">
        <f t="shared" si="3"/>
        <v>0</v>
      </c>
    </row>
    <row r="18" spans="1:61" ht="25.5">
      <c r="A18" s="188"/>
      <c r="B18" s="2" t="s">
        <v>25</v>
      </c>
      <c r="C18" s="152" t="s">
        <v>26</v>
      </c>
      <c r="D18" s="12"/>
      <c r="E18" s="6">
        <v>2</v>
      </c>
      <c r="F18" s="60">
        <f t="shared" si="4"/>
        <v>0</v>
      </c>
      <c r="G18" s="6">
        <v>1</v>
      </c>
      <c r="H18" s="60">
        <f t="shared" si="5"/>
        <v>0</v>
      </c>
      <c r="I18" s="6">
        <v>1</v>
      </c>
      <c r="J18" s="60">
        <f t="shared" si="6"/>
        <v>0</v>
      </c>
      <c r="K18" s="6">
        <v>2</v>
      </c>
      <c r="L18" s="60">
        <f t="shared" si="7"/>
        <v>0</v>
      </c>
      <c r="M18" s="6">
        <v>0</v>
      </c>
      <c r="N18" s="60">
        <f t="shared" si="8"/>
        <v>0</v>
      </c>
      <c r="O18" s="6">
        <v>0</v>
      </c>
      <c r="P18" s="60">
        <f t="shared" si="9"/>
        <v>0</v>
      </c>
      <c r="Q18" s="6">
        <v>0</v>
      </c>
      <c r="R18" s="60">
        <f t="shared" si="10"/>
        <v>0</v>
      </c>
      <c r="S18" s="6">
        <v>0</v>
      </c>
      <c r="T18" s="60">
        <f t="shared" si="11"/>
        <v>0</v>
      </c>
      <c r="U18" s="6">
        <v>0</v>
      </c>
      <c r="V18" s="60">
        <f t="shared" si="12"/>
        <v>0</v>
      </c>
      <c r="W18" s="6">
        <v>0</v>
      </c>
      <c r="X18" s="60">
        <f t="shared" si="13"/>
        <v>0</v>
      </c>
      <c r="Y18" s="6">
        <v>0</v>
      </c>
      <c r="Z18" s="60">
        <f t="shared" si="14"/>
        <v>0</v>
      </c>
      <c r="AA18" s="6">
        <v>0</v>
      </c>
      <c r="AB18" s="60">
        <f t="shared" si="15"/>
        <v>0</v>
      </c>
      <c r="AC18" s="6">
        <v>0</v>
      </c>
      <c r="AD18" s="60">
        <f t="shared" si="16"/>
        <v>0</v>
      </c>
      <c r="AE18" s="6">
        <v>0</v>
      </c>
      <c r="AF18" s="60">
        <f t="shared" si="17"/>
        <v>0</v>
      </c>
      <c r="AG18" s="6">
        <v>0</v>
      </c>
      <c r="AH18" s="60">
        <f t="shared" si="18"/>
        <v>0</v>
      </c>
      <c r="AI18" s="6">
        <v>2</v>
      </c>
      <c r="AJ18" s="60">
        <f t="shared" si="19"/>
        <v>0</v>
      </c>
      <c r="AK18" s="6">
        <v>0</v>
      </c>
      <c r="AL18" s="60">
        <f t="shared" si="20"/>
        <v>0</v>
      </c>
      <c r="AM18" s="6">
        <v>0</v>
      </c>
      <c r="AN18" s="60">
        <f t="shared" si="21"/>
        <v>0</v>
      </c>
      <c r="AO18" s="6">
        <v>0</v>
      </c>
      <c r="AP18" s="60">
        <f t="shared" si="22"/>
        <v>0</v>
      </c>
      <c r="AQ18" s="6">
        <v>0</v>
      </c>
      <c r="AR18" s="60">
        <f t="shared" si="23"/>
        <v>0</v>
      </c>
      <c r="AS18" s="6">
        <v>0</v>
      </c>
      <c r="AT18" s="60">
        <f t="shared" si="24"/>
        <v>0</v>
      </c>
      <c r="AU18" s="6">
        <v>0</v>
      </c>
      <c r="AV18" s="60">
        <f t="shared" si="25"/>
        <v>0</v>
      </c>
      <c r="AW18" s="6">
        <v>0</v>
      </c>
      <c r="AX18" s="60">
        <f t="shared" si="26"/>
        <v>0</v>
      </c>
      <c r="AY18" s="6">
        <v>1</v>
      </c>
      <c r="AZ18" s="60">
        <f t="shared" si="27"/>
        <v>0</v>
      </c>
      <c r="BA18" s="6">
        <v>1</v>
      </c>
      <c r="BB18" s="60">
        <f t="shared" si="28"/>
        <v>0</v>
      </c>
      <c r="BC18" s="6">
        <v>1</v>
      </c>
      <c r="BD18" s="60">
        <f t="shared" si="29"/>
        <v>0</v>
      </c>
      <c r="BE18" s="6">
        <v>1</v>
      </c>
      <c r="BF18" s="60">
        <f t="shared" si="29"/>
        <v>0</v>
      </c>
      <c r="BG18" s="33">
        <f t="shared" si="1"/>
        <v>12</v>
      </c>
      <c r="BH18" s="87">
        <f t="shared" si="2"/>
        <v>0</v>
      </c>
      <c r="BI18" s="85">
        <f t="shared" si="3"/>
        <v>0</v>
      </c>
    </row>
    <row r="19" spans="1:61" ht="25.5">
      <c r="A19" s="189"/>
      <c r="B19" s="2" t="s">
        <v>27</v>
      </c>
      <c r="C19" s="152" t="s">
        <v>36</v>
      </c>
      <c r="D19" s="12"/>
      <c r="E19" s="6">
        <v>2</v>
      </c>
      <c r="F19" s="60">
        <f t="shared" si="4"/>
        <v>0</v>
      </c>
      <c r="G19" s="6">
        <v>1</v>
      </c>
      <c r="H19" s="60">
        <f t="shared" si="5"/>
        <v>0</v>
      </c>
      <c r="I19" s="6">
        <v>0</v>
      </c>
      <c r="J19" s="60">
        <f t="shared" si="6"/>
        <v>0</v>
      </c>
      <c r="K19" s="6">
        <v>1</v>
      </c>
      <c r="L19" s="60">
        <f t="shared" si="7"/>
        <v>0</v>
      </c>
      <c r="M19" s="6">
        <v>0</v>
      </c>
      <c r="N19" s="60">
        <f t="shared" si="8"/>
        <v>0</v>
      </c>
      <c r="O19" s="6">
        <v>0</v>
      </c>
      <c r="P19" s="60">
        <f t="shared" si="9"/>
        <v>0</v>
      </c>
      <c r="Q19" s="6">
        <v>0</v>
      </c>
      <c r="R19" s="60">
        <f t="shared" si="10"/>
        <v>0</v>
      </c>
      <c r="S19" s="6">
        <v>0</v>
      </c>
      <c r="T19" s="60">
        <f t="shared" si="11"/>
        <v>0</v>
      </c>
      <c r="U19" s="6">
        <v>0</v>
      </c>
      <c r="V19" s="60">
        <f t="shared" si="12"/>
        <v>0</v>
      </c>
      <c r="W19" s="6">
        <v>0</v>
      </c>
      <c r="X19" s="60">
        <f t="shared" si="13"/>
        <v>0</v>
      </c>
      <c r="Y19" s="6">
        <v>0</v>
      </c>
      <c r="Z19" s="60">
        <f t="shared" si="14"/>
        <v>0</v>
      </c>
      <c r="AA19" s="6">
        <v>0</v>
      </c>
      <c r="AB19" s="60">
        <f t="shared" si="15"/>
        <v>0</v>
      </c>
      <c r="AC19" s="6">
        <v>0</v>
      </c>
      <c r="AD19" s="60">
        <f t="shared" si="16"/>
        <v>0</v>
      </c>
      <c r="AE19" s="6">
        <v>0</v>
      </c>
      <c r="AF19" s="60">
        <f t="shared" si="17"/>
        <v>0</v>
      </c>
      <c r="AG19" s="6">
        <v>0</v>
      </c>
      <c r="AH19" s="60">
        <f t="shared" si="18"/>
        <v>0</v>
      </c>
      <c r="AI19" s="6">
        <v>0</v>
      </c>
      <c r="AJ19" s="60">
        <f t="shared" si="19"/>
        <v>0</v>
      </c>
      <c r="AK19" s="6">
        <v>0</v>
      </c>
      <c r="AL19" s="60">
        <f t="shared" si="20"/>
        <v>0</v>
      </c>
      <c r="AM19" s="6">
        <v>0</v>
      </c>
      <c r="AN19" s="60">
        <f t="shared" si="21"/>
        <v>0</v>
      </c>
      <c r="AO19" s="6">
        <v>0</v>
      </c>
      <c r="AP19" s="60">
        <f t="shared" si="22"/>
        <v>0</v>
      </c>
      <c r="AQ19" s="6">
        <v>0</v>
      </c>
      <c r="AR19" s="60">
        <f t="shared" si="23"/>
        <v>0</v>
      </c>
      <c r="AS19" s="6">
        <v>0</v>
      </c>
      <c r="AT19" s="60">
        <f t="shared" si="24"/>
        <v>0</v>
      </c>
      <c r="AU19" s="6">
        <v>1</v>
      </c>
      <c r="AV19" s="60">
        <f t="shared" si="25"/>
        <v>0</v>
      </c>
      <c r="AW19" s="6">
        <v>0</v>
      </c>
      <c r="AX19" s="60">
        <f t="shared" si="26"/>
        <v>0</v>
      </c>
      <c r="AY19" s="6">
        <v>0</v>
      </c>
      <c r="AZ19" s="60">
        <f t="shared" si="27"/>
        <v>0</v>
      </c>
      <c r="BA19" s="6">
        <v>0</v>
      </c>
      <c r="BB19" s="60">
        <f t="shared" si="28"/>
        <v>0</v>
      </c>
      <c r="BC19" s="6">
        <v>0</v>
      </c>
      <c r="BD19" s="60">
        <f t="shared" si="29"/>
        <v>0</v>
      </c>
      <c r="BE19" s="6">
        <v>0</v>
      </c>
      <c r="BF19" s="60">
        <f t="shared" si="29"/>
        <v>0</v>
      </c>
      <c r="BG19" s="33">
        <f t="shared" si="1"/>
        <v>5</v>
      </c>
      <c r="BH19" s="87">
        <f t="shared" si="2"/>
        <v>0</v>
      </c>
      <c r="BI19" s="85">
        <f t="shared" si="3"/>
        <v>0</v>
      </c>
    </row>
    <row r="20" spans="1:61" ht="25.5">
      <c r="A20" s="186" t="s">
        <v>29</v>
      </c>
      <c r="B20" s="2" t="s">
        <v>30</v>
      </c>
      <c r="C20" s="152" t="s">
        <v>347</v>
      </c>
      <c r="D20" s="7"/>
      <c r="E20" s="16">
        <v>1</v>
      </c>
      <c r="F20" s="8">
        <f t="shared" si="4"/>
        <v>0</v>
      </c>
      <c r="G20" s="6">
        <v>1</v>
      </c>
      <c r="H20" s="8">
        <f t="shared" si="5"/>
        <v>0</v>
      </c>
      <c r="I20" s="6">
        <v>1</v>
      </c>
      <c r="J20" s="8">
        <f t="shared" si="6"/>
        <v>0</v>
      </c>
      <c r="K20" s="6">
        <v>2</v>
      </c>
      <c r="L20" s="8">
        <f t="shared" si="7"/>
        <v>0</v>
      </c>
      <c r="M20" s="6">
        <v>1</v>
      </c>
      <c r="N20" s="8">
        <f t="shared" si="8"/>
        <v>0</v>
      </c>
      <c r="O20" s="6">
        <v>1</v>
      </c>
      <c r="P20" s="8">
        <f t="shared" si="9"/>
        <v>0</v>
      </c>
      <c r="Q20" s="6">
        <v>1</v>
      </c>
      <c r="R20" s="8">
        <f t="shared" si="10"/>
        <v>0</v>
      </c>
      <c r="S20" s="6">
        <v>1</v>
      </c>
      <c r="T20" s="8">
        <f t="shared" si="11"/>
        <v>0</v>
      </c>
      <c r="U20" s="6">
        <v>1</v>
      </c>
      <c r="V20" s="8">
        <f t="shared" si="12"/>
        <v>0</v>
      </c>
      <c r="W20" s="6">
        <v>1</v>
      </c>
      <c r="X20" s="8">
        <f t="shared" si="13"/>
        <v>0</v>
      </c>
      <c r="Y20" s="6">
        <v>1</v>
      </c>
      <c r="Z20" s="8">
        <f t="shared" si="14"/>
        <v>0</v>
      </c>
      <c r="AA20" s="6">
        <v>1</v>
      </c>
      <c r="AB20" s="8">
        <f t="shared" si="15"/>
        <v>0</v>
      </c>
      <c r="AC20" s="6">
        <v>1</v>
      </c>
      <c r="AD20" s="8">
        <f t="shared" si="16"/>
        <v>0</v>
      </c>
      <c r="AE20" s="6">
        <v>1</v>
      </c>
      <c r="AF20" s="8">
        <f t="shared" si="17"/>
        <v>0</v>
      </c>
      <c r="AG20" s="6">
        <v>1</v>
      </c>
      <c r="AH20" s="8">
        <f t="shared" si="18"/>
        <v>0</v>
      </c>
      <c r="AI20" s="6">
        <v>1</v>
      </c>
      <c r="AJ20" s="8">
        <f t="shared" si="19"/>
        <v>0</v>
      </c>
      <c r="AK20" s="6">
        <v>1</v>
      </c>
      <c r="AL20" s="8">
        <f t="shared" si="20"/>
        <v>0</v>
      </c>
      <c r="AM20" s="6">
        <v>1</v>
      </c>
      <c r="AN20" s="8">
        <f t="shared" si="21"/>
        <v>0</v>
      </c>
      <c r="AO20" s="6">
        <v>1</v>
      </c>
      <c r="AP20" s="8">
        <f t="shared" si="22"/>
        <v>0</v>
      </c>
      <c r="AQ20" s="6">
        <v>1</v>
      </c>
      <c r="AR20" s="8">
        <f t="shared" si="23"/>
        <v>0</v>
      </c>
      <c r="AS20" s="6">
        <v>1</v>
      </c>
      <c r="AT20" s="8">
        <f t="shared" si="24"/>
        <v>0</v>
      </c>
      <c r="AU20" s="6">
        <v>1</v>
      </c>
      <c r="AV20" s="8">
        <f t="shared" si="25"/>
        <v>0</v>
      </c>
      <c r="AW20" s="6">
        <v>1</v>
      </c>
      <c r="AX20" s="8">
        <f t="shared" si="26"/>
        <v>0</v>
      </c>
      <c r="AY20" s="6">
        <v>1</v>
      </c>
      <c r="AZ20" s="8">
        <f t="shared" si="27"/>
        <v>0</v>
      </c>
      <c r="BA20" s="6">
        <v>1</v>
      </c>
      <c r="BB20" s="8">
        <f t="shared" si="28"/>
        <v>0</v>
      </c>
      <c r="BC20" s="6">
        <v>1</v>
      </c>
      <c r="BD20" s="8">
        <f t="shared" si="29"/>
        <v>0</v>
      </c>
      <c r="BE20" s="6">
        <v>1</v>
      </c>
      <c r="BF20" s="8">
        <f t="shared" si="29"/>
        <v>0</v>
      </c>
      <c r="BG20" s="33">
        <f t="shared" si="1"/>
        <v>28</v>
      </c>
      <c r="BH20" s="87">
        <f t="shared" si="2"/>
        <v>0</v>
      </c>
      <c r="BI20" s="85">
        <f t="shared" si="3"/>
        <v>0</v>
      </c>
    </row>
    <row r="21" spans="1:61" ht="15">
      <c r="A21" s="186"/>
      <c r="B21" s="13" t="s">
        <v>86</v>
      </c>
      <c r="C21" s="152" t="s">
        <v>341</v>
      </c>
      <c r="D21" s="7"/>
      <c r="E21" s="16">
        <f>E20</f>
        <v>1</v>
      </c>
      <c r="F21" s="8">
        <f t="shared" si="4"/>
        <v>0</v>
      </c>
      <c r="G21" s="6">
        <f>G20</f>
        <v>1</v>
      </c>
      <c r="H21" s="8">
        <f t="shared" si="5"/>
        <v>0</v>
      </c>
      <c r="I21" s="6">
        <f>I20</f>
        <v>1</v>
      </c>
      <c r="J21" s="8">
        <f t="shared" si="6"/>
        <v>0</v>
      </c>
      <c r="K21" s="6">
        <f>K20</f>
        <v>2</v>
      </c>
      <c r="L21" s="8">
        <f t="shared" si="7"/>
        <v>0</v>
      </c>
      <c r="M21" s="6">
        <f>M20</f>
        <v>1</v>
      </c>
      <c r="N21" s="8">
        <f t="shared" si="8"/>
        <v>0</v>
      </c>
      <c r="O21" s="6">
        <v>1</v>
      </c>
      <c r="P21" s="8">
        <f t="shared" si="9"/>
        <v>0</v>
      </c>
      <c r="Q21" s="6">
        <v>1</v>
      </c>
      <c r="R21" s="8">
        <f t="shared" si="10"/>
        <v>0</v>
      </c>
      <c r="S21" s="6">
        <v>1</v>
      </c>
      <c r="T21" s="8">
        <f t="shared" si="11"/>
        <v>0</v>
      </c>
      <c r="U21" s="6">
        <v>1</v>
      </c>
      <c r="V21" s="8">
        <f t="shared" si="12"/>
        <v>0</v>
      </c>
      <c r="W21" s="6">
        <v>1</v>
      </c>
      <c r="X21" s="8">
        <f t="shared" si="13"/>
        <v>0</v>
      </c>
      <c r="Y21" s="6">
        <v>1</v>
      </c>
      <c r="Z21" s="8">
        <f t="shared" si="14"/>
        <v>0</v>
      </c>
      <c r="AA21" s="6">
        <v>1</v>
      </c>
      <c r="AB21" s="8">
        <f t="shared" si="15"/>
        <v>0</v>
      </c>
      <c r="AC21" s="6">
        <v>1</v>
      </c>
      <c r="AD21" s="8">
        <f t="shared" si="16"/>
        <v>0</v>
      </c>
      <c r="AE21" s="6">
        <v>1</v>
      </c>
      <c r="AF21" s="8">
        <f t="shared" si="17"/>
        <v>0</v>
      </c>
      <c r="AG21" s="6">
        <v>1</v>
      </c>
      <c r="AH21" s="8">
        <f t="shared" si="18"/>
        <v>0</v>
      </c>
      <c r="AI21" s="6">
        <v>1</v>
      </c>
      <c r="AJ21" s="8">
        <f t="shared" si="19"/>
        <v>0</v>
      </c>
      <c r="AK21" s="6">
        <v>1</v>
      </c>
      <c r="AL21" s="8">
        <f t="shared" si="20"/>
        <v>0</v>
      </c>
      <c r="AM21" s="6">
        <v>1</v>
      </c>
      <c r="AN21" s="8">
        <f t="shared" si="21"/>
        <v>0</v>
      </c>
      <c r="AO21" s="6">
        <f>AO20</f>
        <v>1</v>
      </c>
      <c r="AP21" s="8">
        <f t="shared" si="22"/>
        <v>0</v>
      </c>
      <c r="AQ21" s="6">
        <f>AQ20</f>
        <v>1</v>
      </c>
      <c r="AR21" s="8">
        <f t="shared" si="23"/>
        <v>0</v>
      </c>
      <c r="AS21" s="6">
        <f>AS20</f>
        <v>1</v>
      </c>
      <c r="AT21" s="8">
        <f t="shared" si="24"/>
        <v>0</v>
      </c>
      <c r="AU21" s="6">
        <f>AU20</f>
        <v>1</v>
      </c>
      <c r="AV21" s="8">
        <f t="shared" si="25"/>
        <v>0</v>
      </c>
      <c r="AW21" s="6">
        <f>AW20</f>
        <v>1</v>
      </c>
      <c r="AX21" s="8">
        <f t="shared" si="26"/>
        <v>0</v>
      </c>
      <c r="AY21" s="6">
        <f>AY20</f>
        <v>1</v>
      </c>
      <c r="AZ21" s="8">
        <f t="shared" si="27"/>
        <v>0</v>
      </c>
      <c r="BA21" s="6">
        <f>BA20</f>
        <v>1</v>
      </c>
      <c r="BB21" s="8">
        <f t="shared" si="28"/>
        <v>0</v>
      </c>
      <c r="BC21" s="6">
        <f>BC20</f>
        <v>1</v>
      </c>
      <c r="BD21" s="8">
        <f t="shared" si="29"/>
        <v>0</v>
      </c>
      <c r="BE21" s="6">
        <f>BE20</f>
        <v>1</v>
      </c>
      <c r="BF21" s="8">
        <f t="shared" si="29"/>
        <v>0</v>
      </c>
      <c r="BG21" s="33">
        <f t="shared" si="1"/>
        <v>28</v>
      </c>
      <c r="BH21" s="87">
        <f t="shared" si="2"/>
        <v>0</v>
      </c>
      <c r="BI21" s="85">
        <f t="shared" si="3"/>
        <v>0</v>
      </c>
    </row>
    <row r="22" spans="1:61" ht="25.5">
      <c r="A22" s="186"/>
      <c r="B22" s="2" t="s">
        <v>31</v>
      </c>
      <c r="C22" s="152" t="s">
        <v>32</v>
      </c>
      <c r="D22" s="7"/>
      <c r="E22" s="16">
        <v>0</v>
      </c>
      <c r="F22" s="8">
        <f t="shared" si="4"/>
        <v>0</v>
      </c>
      <c r="G22" s="6">
        <f>$E22</f>
        <v>0</v>
      </c>
      <c r="H22" s="8">
        <f t="shared" si="5"/>
        <v>0</v>
      </c>
      <c r="I22" s="6">
        <f>$E22</f>
        <v>0</v>
      </c>
      <c r="J22" s="8">
        <f t="shared" si="6"/>
        <v>0</v>
      </c>
      <c r="K22" s="6">
        <f>$E22</f>
        <v>0</v>
      </c>
      <c r="L22" s="8">
        <f t="shared" si="7"/>
        <v>0</v>
      </c>
      <c r="M22" s="6">
        <f>$E22</f>
        <v>0</v>
      </c>
      <c r="N22" s="8">
        <f t="shared" si="8"/>
        <v>0</v>
      </c>
      <c r="O22" s="6">
        <v>0</v>
      </c>
      <c r="P22" s="8">
        <f t="shared" si="9"/>
        <v>0</v>
      </c>
      <c r="Q22" s="6">
        <v>0</v>
      </c>
      <c r="R22" s="8">
        <f t="shared" si="10"/>
        <v>0</v>
      </c>
      <c r="S22" s="6">
        <v>0</v>
      </c>
      <c r="T22" s="8">
        <f t="shared" si="11"/>
        <v>0</v>
      </c>
      <c r="U22" s="6">
        <v>0</v>
      </c>
      <c r="V22" s="8">
        <f t="shared" si="12"/>
        <v>0</v>
      </c>
      <c r="W22" s="6">
        <v>0</v>
      </c>
      <c r="X22" s="8">
        <f t="shared" si="13"/>
        <v>0</v>
      </c>
      <c r="Y22" s="6">
        <v>0</v>
      </c>
      <c r="Z22" s="8">
        <f t="shared" si="14"/>
        <v>0</v>
      </c>
      <c r="AA22" s="6">
        <v>0</v>
      </c>
      <c r="AB22" s="8">
        <f t="shared" si="15"/>
        <v>0</v>
      </c>
      <c r="AC22" s="6">
        <v>0</v>
      </c>
      <c r="AD22" s="8">
        <f t="shared" si="16"/>
        <v>0</v>
      </c>
      <c r="AE22" s="6">
        <v>0</v>
      </c>
      <c r="AF22" s="8">
        <f t="shared" si="17"/>
        <v>0</v>
      </c>
      <c r="AG22" s="6">
        <v>0</v>
      </c>
      <c r="AH22" s="8">
        <f t="shared" si="18"/>
        <v>0</v>
      </c>
      <c r="AI22" s="6">
        <v>0</v>
      </c>
      <c r="AJ22" s="8">
        <f t="shared" si="19"/>
        <v>0</v>
      </c>
      <c r="AK22" s="6">
        <f>$E22</f>
        <v>0</v>
      </c>
      <c r="AL22" s="8">
        <f t="shared" si="20"/>
        <v>0</v>
      </c>
      <c r="AM22" s="6">
        <f>$E22</f>
        <v>0</v>
      </c>
      <c r="AN22" s="8">
        <f t="shared" si="21"/>
        <v>0</v>
      </c>
      <c r="AO22" s="6">
        <f>$E22</f>
        <v>0</v>
      </c>
      <c r="AP22" s="8">
        <f t="shared" si="22"/>
        <v>0</v>
      </c>
      <c r="AQ22" s="6">
        <f>$E22</f>
        <v>0</v>
      </c>
      <c r="AR22" s="8">
        <f t="shared" si="23"/>
        <v>0</v>
      </c>
      <c r="AS22" s="6">
        <f>$E22</f>
        <v>0</v>
      </c>
      <c r="AT22" s="8">
        <f t="shared" si="24"/>
        <v>0</v>
      </c>
      <c r="AU22" s="6">
        <f>$E22</f>
        <v>0</v>
      </c>
      <c r="AV22" s="8">
        <f t="shared" si="25"/>
        <v>0</v>
      </c>
      <c r="AW22" s="6">
        <f>$E22</f>
        <v>0</v>
      </c>
      <c r="AX22" s="8">
        <f t="shared" si="26"/>
        <v>0</v>
      </c>
      <c r="AY22" s="6">
        <f>$E22</f>
        <v>0</v>
      </c>
      <c r="AZ22" s="8">
        <f t="shared" si="27"/>
        <v>0</v>
      </c>
      <c r="BA22" s="6">
        <f>$E22</f>
        <v>0</v>
      </c>
      <c r="BB22" s="8">
        <f t="shared" si="28"/>
        <v>0</v>
      </c>
      <c r="BC22" s="6">
        <f>$E22</f>
        <v>0</v>
      </c>
      <c r="BD22" s="8">
        <f t="shared" si="29"/>
        <v>0</v>
      </c>
      <c r="BE22" s="6">
        <f>$E22</f>
        <v>0</v>
      </c>
      <c r="BF22" s="8">
        <f t="shared" si="29"/>
        <v>0</v>
      </c>
      <c r="BG22" s="33">
        <f t="shared" si="1"/>
        <v>0</v>
      </c>
      <c r="BH22" s="87">
        <f t="shared" si="2"/>
        <v>0</v>
      </c>
      <c r="BI22" s="85">
        <f t="shared" si="3"/>
        <v>0</v>
      </c>
    </row>
    <row r="23" spans="1:61" ht="25.5" customHeight="1">
      <c r="A23" s="186"/>
      <c r="B23" s="13" t="s">
        <v>85</v>
      </c>
      <c r="C23" s="152" t="s">
        <v>341</v>
      </c>
      <c r="D23" s="7"/>
      <c r="E23" s="6">
        <f>E22*2</f>
        <v>0</v>
      </c>
      <c r="F23" s="8">
        <f t="shared" si="4"/>
        <v>0</v>
      </c>
      <c r="G23" s="6">
        <f>G22*2</f>
        <v>0</v>
      </c>
      <c r="H23" s="8">
        <f t="shared" si="5"/>
        <v>0</v>
      </c>
      <c r="I23" s="6">
        <f>I22*2</f>
        <v>0</v>
      </c>
      <c r="J23" s="8">
        <f t="shared" si="6"/>
        <v>0</v>
      </c>
      <c r="K23" s="6">
        <f>K22*2</f>
        <v>0</v>
      </c>
      <c r="L23" s="8">
        <f t="shared" si="7"/>
        <v>0</v>
      </c>
      <c r="M23" s="6">
        <f>M22*2</f>
        <v>0</v>
      </c>
      <c r="N23" s="8">
        <f t="shared" si="8"/>
        <v>0</v>
      </c>
      <c r="O23" s="6">
        <f>O22*2</f>
        <v>0</v>
      </c>
      <c r="P23" s="8">
        <f t="shared" si="9"/>
        <v>0</v>
      </c>
      <c r="Q23" s="6">
        <v>0</v>
      </c>
      <c r="R23" s="8">
        <f t="shared" si="10"/>
        <v>0</v>
      </c>
      <c r="S23" s="6">
        <v>0</v>
      </c>
      <c r="T23" s="8">
        <f t="shared" si="11"/>
        <v>0</v>
      </c>
      <c r="U23" s="6">
        <v>0</v>
      </c>
      <c r="V23" s="8">
        <f t="shared" si="12"/>
        <v>0</v>
      </c>
      <c r="W23" s="6">
        <v>0</v>
      </c>
      <c r="X23" s="8">
        <f t="shared" si="13"/>
        <v>0</v>
      </c>
      <c r="Y23" s="6">
        <v>0</v>
      </c>
      <c r="Z23" s="8">
        <f t="shared" si="14"/>
        <v>0</v>
      </c>
      <c r="AA23" s="6">
        <v>0</v>
      </c>
      <c r="AB23" s="8">
        <f t="shared" si="15"/>
        <v>0</v>
      </c>
      <c r="AC23" s="6">
        <v>0</v>
      </c>
      <c r="AD23" s="8">
        <f t="shared" si="16"/>
        <v>0</v>
      </c>
      <c r="AE23" s="6">
        <v>0</v>
      </c>
      <c r="AF23" s="8">
        <f t="shared" si="17"/>
        <v>0</v>
      </c>
      <c r="AG23" s="6">
        <v>0</v>
      </c>
      <c r="AH23" s="8">
        <f t="shared" si="18"/>
        <v>0</v>
      </c>
      <c r="AI23" s="6">
        <v>0</v>
      </c>
      <c r="AJ23" s="8">
        <f t="shared" si="19"/>
        <v>0</v>
      </c>
      <c r="AK23" s="6">
        <f>AK22*2</f>
        <v>0</v>
      </c>
      <c r="AL23" s="8">
        <f t="shared" si="20"/>
        <v>0</v>
      </c>
      <c r="AM23" s="6">
        <f>AM22*2</f>
        <v>0</v>
      </c>
      <c r="AN23" s="8">
        <f t="shared" si="21"/>
        <v>0</v>
      </c>
      <c r="AO23" s="6">
        <f>AO22*2</f>
        <v>0</v>
      </c>
      <c r="AP23" s="8">
        <f t="shared" si="22"/>
        <v>0</v>
      </c>
      <c r="AQ23" s="6">
        <f>AQ22*2</f>
        <v>0</v>
      </c>
      <c r="AR23" s="8">
        <f t="shared" si="23"/>
        <v>0</v>
      </c>
      <c r="AS23" s="6">
        <f>AS22*2</f>
        <v>0</v>
      </c>
      <c r="AT23" s="8">
        <f t="shared" si="24"/>
        <v>0</v>
      </c>
      <c r="AU23" s="6">
        <f>AU22*2</f>
        <v>0</v>
      </c>
      <c r="AV23" s="8">
        <f t="shared" si="25"/>
        <v>0</v>
      </c>
      <c r="AW23" s="6">
        <f>AW22*2</f>
        <v>0</v>
      </c>
      <c r="AX23" s="8">
        <f t="shared" si="26"/>
        <v>0</v>
      </c>
      <c r="AY23" s="6">
        <f>AY22*2</f>
        <v>0</v>
      </c>
      <c r="AZ23" s="8">
        <f t="shared" si="27"/>
        <v>0</v>
      </c>
      <c r="BA23" s="6">
        <f>BA22*2</f>
        <v>0</v>
      </c>
      <c r="BB23" s="8">
        <f t="shared" si="28"/>
        <v>0</v>
      </c>
      <c r="BC23" s="6">
        <f>BC22*2</f>
        <v>0</v>
      </c>
      <c r="BD23" s="8">
        <f t="shared" si="29"/>
        <v>0</v>
      </c>
      <c r="BE23" s="6">
        <f>BE22*2</f>
        <v>0</v>
      </c>
      <c r="BF23" s="8">
        <f t="shared" si="29"/>
        <v>0</v>
      </c>
      <c r="BG23" s="33">
        <f t="shared" si="1"/>
        <v>0</v>
      </c>
      <c r="BH23" s="87">
        <f t="shared" si="2"/>
        <v>0</v>
      </c>
      <c r="BI23" s="8">
        <f>BE23*$D23</f>
        <v>0</v>
      </c>
    </row>
    <row r="24" spans="1:61" ht="15">
      <c r="A24" s="1" t="s">
        <v>80</v>
      </c>
      <c r="F24" s="10"/>
      <c r="H24" s="10"/>
      <c r="J24" s="10"/>
      <c r="L24" s="10"/>
      <c r="N24" s="10"/>
      <c r="P24" s="10"/>
      <c r="R24" s="10"/>
      <c r="T24" s="10"/>
      <c r="V24" s="10"/>
      <c r="X24" s="10"/>
      <c r="Z24" s="10"/>
      <c r="AB24" s="10"/>
      <c r="AD24" s="10"/>
      <c r="AF24" s="10"/>
      <c r="AH24" s="10"/>
      <c r="AJ24" s="10"/>
      <c r="AL24" s="10"/>
      <c r="AN24" s="10"/>
      <c r="AP24" s="10"/>
      <c r="AR24" s="10"/>
      <c r="AT24" s="10"/>
      <c r="AV24" s="10"/>
      <c r="AX24" s="10"/>
      <c r="AZ24" s="10"/>
      <c r="BB24" s="10"/>
      <c r="BD24" s="10"/>
      <c r="BF24" s="10"/>
      <c r="BG24" s="1">
        <f>SUM(BG5:BG23)</f>
        <v>1833</v>
      </c>
      <c r="BH24" s="84">
        <f>SUM(BH5:BH23)</f>
        <v>0</v>
      </c>
      <c r="BI24" s="83">
        <f>SUM(BI5:BI23)</f>
        <v>0</v>
      </c>
    </row>
    <row r="26" ht="18.75">
      <c r="A26" s="130" t="s">
        <v>334</v>
      </c>
    </row>
    <row r="27" ht="13.9">
      <c r="BH27" s="9"/>
    </row>
    <row r="29" ht="13.9">
      <c r="BH29" s="9"/>
    </row>
  </sheetData>
  <mergeCells count="37">
    <mergeCell ref="P2:P4"/>
    <mergeCell ref="R2:R4"/>
    <mergeCell ref="T2:T4"/>
    <mergeCell ref="V2:V4"/>
    <mergeCell ref="A20:A23"/>
    <mergeCell ref="A15:A19"/>
    <mergeCell ref="A2:A4"/>
    <mergeCell ref="B2:B4"/>
    <mergeCell ref="C2:C4"/>
    <mergeCell ref="D2:D4"/>
    <mergeCell ref="F2:F4"/>
    <mergeCell ref="H2:H4"/>
    <mergeCell ref="J2:J4"/>
    <mergeCell ref="L2:L4"/>
    <mergeCell ref="N2:N4"/>
    <mergeCell ref="A8:A9"/>
    <mergeCell ref="AR2:AR4"/>
    <mergeCell ref="AP2:AP4"/>
    <mergeCell ref="X2:X4"/>
    <mergeCell ref="Z2:Z4"/>
    <mergeCell ref="AB2:AB4"/>
    <mergeCell ref="AD2:AD4"/>
    <mergeCell ref="AF2:AF4"/>
    <mergeCell ref="AH2:AH4"/>
    <mergeCell ref="AJ2:AJ4"/>
    <mergeCell ref="AL2:AL4"/>
    <mergeCell ref="AN2:AN4"/>
    <mergeCell ref="AT2:AT4"/>
    <mergeCell ref="AV2:AV4"/>
    <mergeCell ref="AX2:AX4"/>
    <mergeCell ref="AZ2:AZ4"/>
    <mergeCell ref="BB2:BB4"/>
    <mergeCell ref="BD2:BD4"/>
    <mergeCell ref="BI2:BI4"/>
    <mergeCell ref="BH2:BH4"/>
    <mergeCell ref="BG2:BG4"/>
    <mergeCell ref="BF2:BF4"/>
  </mergeCells>
  <printOptions/>
  <pageMargins left="0" right="0" top="0" bottom="0" header="0.31496062992125984" footer="0.31496062992125984"/>
  <pageSetup fitToHeight="1" fitToWidth="1" horizontalDpi="600" verticalDpi="600" orientation="landscape" paperSize="9" scale="11" r:id="rId1"/>
  <ignoredErrors>
    <ignoredError sqref="F21:G21 F23:G23 G22:H22 H23:I23 H21:I21 G5 G14:H14 I5:J5 I7:J7 I14:J14 I22:J22 J21:K21 J23:K23 K5 K7:L7 K14:L14 K22:L22 L23:M23 L21:M21 M22 M14 M7 M5 N23:O23 AK22:AK23 AM22:AM23 AO21:AO23 AQ21:AQ23 AS21:AS23 AU21:AU23 AW21:AW23 AY21:AY23 BA21:BA23 BC21:BC23 BE21:BE23 AL22:AL23 AN22:AN23 AP21:AP23 AR21:AR23 AT21:AT23 AV21:AV23 AX21:AX23 AZ21:AZ23 BB21:BB23 BD21:BD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BY23"/>
  <sheetViews>
    <sheetView zoomScale="90" zoomScaleNormal="90" zoomScalePageLayoutView="70" workbookViewId="0" topLeftCell="A1">
      <pane xSplit="2" ySplit="4" topLeftCell="C5" activePane="bottomRight" state="frozen"/>
      <selection pane="topRight" activeCell="A1" sqref="A1"/>
      <selection pane="bottomLeft" activeCell="A1" sqref="A1"/>
      <selection pane="bottomRight" activeCell="C19" sqref="C19"/>
    </sheetView>
  </sheetViews>
  <sheetFormatPr defaultColWidth="10.7109375" defaultRowHeight="15"/>
  <cols>
    <col min="1" max="1" width="25.421875" style="1" customWidth="1"/>
    <col min="2" max="2" width="23.8515625" style="1" customWidth="1"/>
    <col min="3" max="3" width="46.00390625" style="4" customWidth="1"/>
    <col min="4" max="4" width="14.7109375" style="4" customWidth="1"/>
    <col min="5" max="5" width="19.7109375" style="1" customWidth="1"/>
    <col min="6" max="6" width="14.7109375" style="1" customWidth="1"/>
    <col min="7" max="7" width="19.7109375" style="1" customWidth="1"/>
    <col min="8" max="8" width="14.7109375" style="1" customWidth="1"/>
    <col min="9" max="9" width="19.7109375" style="1" customWidth="1"/>
    <col min="10" max="10" width="14.7109375" style="1" customWidth="1"/>
    <col min="11" max="11" width="19.7109375" style="1" customWidth="1"/>
    <col min="12" max="12" width="14.7109375" style="1" customWidth="1"/>
    <col min="13" max="13" width="19.7109375" style="1" customWidth="1"/>
    <col min="14" max="14" width="14.7109375" style="1" customWidth="1"/>
    <col min="15" max="15" width="19.7109375" style="1" customWidth="1"/>
    <col min="16" max="16" width="14.7109375" style="1" customWidth="1"/>
    <col min="17" max="17" width="19.7109375" style="1" customWidth="1"/>
    <col min="18" max="18" width="14.7109375" style="1" customWidth="1"/>
    <col min="19" max="19" width="19.7109375" style="1" customWidth="1"/>
    <col min="20" max="20" width="14.7109375" style="1" customWidth="1"/>
    <col min="21" max="21" width="19.7109375" style="1" customWidth="1"/>
    <col min="22" max="22" width="14.7109375" style="1" customWidth="1"/>
    <col min="23" max="23" width="19.7109375" style="1" customWidth="1"/>
    <col min="24" max="24" width="14.7109375" style="1" customWidth="1"/>
    <col min="25" max="25" width="19.7109375" style="1" customWidth="1"/>
    <col min="26" max="26" width="14.7109375" style="1" customWidth="1"/>
    <col min="27" max="27" width="19.7109375" style="1" customWidth="1"/>
    <col min="28" max="28" width="14.7109375" style="1" customWidth="1"/>
    <col min="29" max="29" width="19.7109375" style="1" customWidth="1"/>
    <col min="30" max="30" width="14.7109375" style="1" customWidth="1"/>
    <col min="31" max="31" width="19.7109375" style="1" customWidth="1"/>
    <col min="32" max="32" width="14.7109375" style="1" customWidth="1"/>
    <col min="33" max="33" width="19.7109375" style="1" customWidth="1"/>
    <col min="34" max="34" width="14.7109375" style="1" customWidth="1"/>
    <col min="35" max="35" width="19.7109375" style="1" customWidth="1"/>
    <col min="36" max="36" width="14.7109375" style="1" customWidth="1"/>
    <col min="37" max="37" width="19.7109375" style="1" customWidth="1"/>
    <col min="38" max="38" width="14.7109375" style="1" customWidth="1"/>
    <col min="39" max="39" width="19.7109375" style="1" customWidth="1"/>
    <col min="40" max="40" width="14.7109375" style="1" customWidth="1"/>
    <col min="41" max="41" width="19.7109375" style="1" customWidth="1"/>
    <col min="42" max="42" width="14.7109375" style="1" customWidth="1"/>
    <col min="43" max="43" width="19.7109375" style="1" customWidth="1"/>
    <col min="44" max="44" width="14.7109375" style="1" customWidth="1"/>
    <col min="45" max="45" width="19.7109375" style="1" customWidth="1"/>
    <col min="46" max="46" width="14.7109375" style="1" customWidth="1"/>
    <col min="47" max="47" width="19.7109375" style="1" customWidth="1"/>
    <col min="48" max="48" width="14.7109375" style="1" customWidth="1"/>
    <col min="49" max="49" width="19.7109375" style="1" customWidth="1"/>
    <col min="50" max="50" width="14.7109375" style="1" customWidth="1"/>
    <col min="51" max="51" width="19.7109375" style="1" customWidth="1"/>
    <col min="52" max="52" width="14.7109375" style="1" customWidth="1"/>
    <col min="53" max="53" width="19.7109375" style="1" customWidth="1"/>
    <col min="54" max="54" width="14.7109375" style="1" customWidth="1"/>
    <col min="55" max="55" width="19.7109375" style="1" customWidth="1"/>
    <col min="56" max="56" width="14.7109375" style="1" customWidth="1"/>
    <col min="57" max="57" width="19.7109375" style="1" customWidth="1"/>
    <col min="58" max="58" width="14.7109375" style="1" customWidth="1"/>
    <col min="59" max="59" width="19.7109375" style="1" customWidth="1"/>
    <col min="60" max="60" width="14.7109375" style="1" customWidth="1"/>
    <col min="61" max="61" width="19.7109375" style="1" customWidth="1"/>
    <col min="62" max="62" width="14.7109375" style="1" customWidth="1"/>
    <col min="63" max="63" width="19.7109375" style="1" customWidth="1"/>
    <col min="64" max="64" width="14.7109375" style="1" customWidth="1"/>
    <col min="65" max="65" width="19.7109375" style="1" customWidth="1"/>
    <col min="66" max="66" width="14.7109375" style="1" customWidth="1"/>
    <col min="67" max="67" width="19.7109375" style="1" customWidth="1"/>
    <col min="68" max="68" width="14.7109375" style="1" customWidth="1"/>
    <col min="69" max="69" width="19.7109375" style="1" customWidth="1"/>
    <col min="70" max="70" width="14.7109375" style="1" customWidth="1"/>
    <col min="71" max="71" width="19.7109375" style="1" customWidth="1"/>
    <col min="72" max="72" width="14.7109375" style="1" customWidth="1"/>
    <col min="73" max="73" width="19.7109375" style="1" customWidth="1"/>
    <col min="74" max="74" width="14.7109375" style="1" customWidth="1"/>
    <col min="75" max="75" width="15.7109375" style="1" customWidth="1"/>
    <col min="76" max="76" width="19.8515625" style="9" customWidth="1"/>
    <col min="77" max="77" width="19.8515625" style="1" customWidth="1"/>
    <col min="78" max="78" width="10.7109375" style="4" customWidth="1"/>
    <col min="79" max="79" width="15.28125" style="4" customWidth="1"/>
    <col min="80" max="16384" width="10.7109375" style="4" customWidth="1"/>
  </cols>
  <sheetData>
    <row r="1" ht="25.5" customHeight="1">
      <c r="A1" s="115" t="s">
        <v>306</v>
      </c>
    </row>
    <row r="2" spans="1:77" ht="15.95" customHeight="1">
      <c r="A2" s="179" t="s">
        <v>6</v>
      </c>
      <c r="B2" s="179" t="s">
        <v>7</v>
      </c>
      <c r="C2" s="179" t="s">
        <v>8</v>
      </c>
      <c r="D2" s="183" t="s">
        <v>125</v>
      </c>
      <c r="E2" s="35" t="s">
        <v>200</v>
      </c>
      <c r="F2" s="183" t="s">
        <v>128</v>
      </c>
      <c r="G2" s="35" t="s">
        <v>201</v>
      </c>
      <c r="H2" s="183" t="s">
        <v>128</v>
      </c>
      <c r="I2" s="35" t="s">
        <v>202</v>
      </c>
      <c r="J2" s="183" t="s">
        <v>128</v>
      </c>
      <c r="K2" s="35" t="s">
        <v>203</v>
      </c>
      <c r="L2" s="183" t="s">
        <v>128</v>
      </c>
      <c r="M2" s="35" t="s">
        <v>204</v>
      </c>
      <c r="N2" s="183" t="s">
        <v>128</v>
      </c>
      <c r="O2" s="35" t="s">
        <v>205</v>
      </c>
      <c r="P2" s="183" t="s">
        <v>128</v>
      </c>
      <c r="Q2" s="35" t="s">
        <v>206</v>
      </c>
      <c r="R2" s="183" t="s">
        <v>128</v>
      </c>
      <c r="S2" s="35" t="s">
        <v>207</v>
      </c>
      <c r="T2" s="183" t="s">
        <v>128</v>
      </c>
      <c r="U2" s="35" t="s">
        <v>208</v>
      </c>
      <c r="V2" s="183" t="s">
        <v>128</v>
      </c>
      <c r="W2" s="35" t="s">
        <v>209</v>
      </c>
      <c r="X2" s="183" t="s">
        <v>128</v>
      </c>
      <c r="Y2" s="35" t="s">
        <v>210</v>
      </c>
      <c r="Z2" s="183" t="s">
        <v>128</v>
      </c>
      <c r="AA2" s="35" t="s">
        <v>211</v>
      </c>
      <c r="AB2" s="183" t="s">
        <v>128</v>
      </c>
      <c r="AC2" s="35" t="s">
        <v>212</v>
      </c>
      <c r="AD2" s="183" t="s">
        <v>128</v>
      </c>
      <c r="AE2" s="35" t="s">
        <v>213</v>
      </c>
      <c r="AF2" s="183" t="s">
        <v>128</v>
      </c>
      <c r="AG2" s="35" t="s">
        <v>214</v>
      </c>
      <c r="AH2" s="183" t="s">
        <v>128</v>
      </c>
      <c r="AI2" s="35" t="s">
        <v>215</v>
      </c>
      <c r="AJ2" s="183" t="s">
        <v>128</v>
      </c>
      <c r="AK2" s="35" t="s">
        <v>216</v>
      </c>
      <c r="AL2" s="183" t="s">
        <v>128</v>
      </c>
      <c r="AM2" s="35" t="s">
        <v>217</v>
      </c>
      <c r="AN2" s="183" t="s">
        <v>128</v>
      </c>
      <c r="AO2" s="35" t="s">
        <v>218</v>
      </c>
      <c r="AP2" s="183" t="s">
        <v>128</v>
      </c>
      <c r="AQ2" s="35" t="s">
        <v>219</v>
      </c>
      <c r="AR2" s="183" t="s">
        <v>128</v>
      </c>
      <c r="AS2" s="35" t="s">
        <v>220</v>
      </c>
      <c r="AT2" s="183" t="s">
        <v>128</v>
      </c>
      <c r="AU2" s="35" t="s">
        <v>221</v>
      </c>
      <c r="AV2" s="183" t="s">
        <v>128</v>
      </c>
      <c r="AW2" s="35" t="s">
        <v>222</v>
      </c>
      <c r="AX2" s="183" t="s">
        <v>128</v>
      </c>
      <c r="AY2" s="35" t="s">
        <v>223</v>
      </c>
      <c r="AZ2" s="183" t="s">
        <v>128</v>
      </c>
      <c r="BA2" s="35" t="s">
        <v>224</v>
      </c>
      <c r="BB2" s="183" t="s">
        <v>128</v>
      </c>
      <c r="BC2" s="35" t="s">
        <v>225</v>
      </c>
      <c r="BD2" s="183" t="s">
        <v>128</v>
      </c>
      <c r="BE2" s="35" t="s">
        <v>226</v>
      </c>
      <c r="BF2" s="183" t="s">
        <v>128</v>
      </c>
      <c r="BG2" s="35" t="s">
        <v>227</v>
      </c>
      <c r="BH2" s="183" t="s">
        <v>128</v>
      </c>
      <c r="BI2" s="35" t="s">
        <v>228</v>
      </c>
      <c r="BJ2" s="183" t="s">
        <v>128</v>
      </c>
      <c r="BK2" s="35" t="s">
        <v>229</v>
      </c>
      <c r="BL2" s="183" t="s">
        <v>128</v>
      </c>
      <c r="BM2" s="35" t="s">
        <v>230</v>
      </c>
      <c r="BN2" s="183" t="s">
        <v>128</v>
      </c>
      <c r="BO2" s="35" t="s">
        <v>231</v>
      </c>
      <c r="BP2" s="183" t="s">
        <v>128</v>
      </c>
      <c r="BQ2" s="35" t="s">
        <v>232</v>
      </c>
      <c r="BR2" s="183" t="s">
        <v>128</v>
      </c>
      <c r="BS2" s="35" t="s">
        <v>233</v>
      </c>
      <c r="BT2" s="183" t="s">
        <v>128</v>
      </c>
      <c r="BU2" s="35" t="s">
        <v>234</v>
      </c>
      <c r="BV2" s="183" t="s">
        <v>128</v>
      </c>
      <c r="BW2" s="168" t="s">
        <v>87</v>
      </c>
      <c r="BX2" s="191" t="s">
        <v>286</v>
      </c>
      <c r="BY2" s="184" t="s">
        <v>318</v>
      </c>
    </row>
    <row r="3" spans="1:77" s="1" customFormat="1" ht="42" customHeight="1">
      <c r="A3" s="181"/>
      <c r="B3" s="181"/>
      <c r="C3" s="169"/>
      <c r="D3" s="169"/>
      <c r="E3" s="34" t="s">
        <v>199</v>
      </c>
      <c r="F3" s="181"/>
      <c r="G3" s="34" t="s">
        <v>235</v>
      </c>
      <c r="H3" s="181"/>
      <c r="I3" s="34" t="s">
        <v>236</v>
      </c>
      <c r="J3" s="181"/>
      <c r="K3" s="34" t="s">
        <v>237</v>
      </c>
      <c r="L3" s="181"/>
      <c r="M3" s="34" t="s">
        <v>238</v>
      </c>
      <c r="N3" s="181"/>
      <c r="O3" s="34" t="s">
        <v>239</v>
      </c>
      <c r="P3" s="181"/>
      <c r="Q3" s="34" t="s">
        <v>240</v>
      </c>
      <c r="R3" s="181"/>
      <c r="S3" s="34" t="s">
        <v>241</v>
      </c>
      <c r="T3" s="181"/>
      <c r="U3" s="34" t="s">
        <v>242</v>
      </c>
      <c r="V3" s="181"/>
      <c r="W3" s="34" t="s">
        <v>243</v>
      </c>
      <c r="X3" s="181"/>
      <c r="Y3" s="34" t="s">
        <v>244</v>
      </c>
      <c r="Z3" s="181"/>
      <c r="AA3" s="34" t="s">
        <v>245</v>
      </c>
      <c r="AB3" s="181"/>
      <c r="AC3" s="34" t="s">
        <v>246</v>
      </c>
      <c r="AD3" s="181"/>
      <c r="AE3" s="34" t="s">
        <v>247</v>
      </c>
      <c r="AF3" s="181"/>
      <c r="AG3" s="34" t="s">
        <v>248</v>
      </c>
      <c r="AH3" s="181"/>
      <c r="AI3" s="34" t="s">
        <v>249</v>
      </c>
      <c r="AJ3" s="181"/>
      <c r="AK3" s="34" t="s">
        <v>250</v>
      </c>
      <c r="AL3" s="181"/>
      <c r="AM3" s="34" t="s">
        <v>251</v>
      </c>
      <c r="AN3" s="181"/>
      <c r="AO3" s="34" t="s">
        <v>252</v>
      </c>
      <c r="AP3" s="181"/>
      <c r="AQ3" s="34" t="s">
        <v>253</v>
      </c>
      <c r="AR3" s="181"/>
      <c r="AS3" s="34" t="s">
        <v>254</v>
      </c>
      <c r="AT3" s="181"/>
      <c r="AU3" s="34" t="s">
        <v>255</v>
      </c>
      <c r="AV3" s="181"/>
      <c r="AW3" s="34" t="s">
        <v>256</v>
      </c>
      <c r="AX3" s="181"/>
      <c r="AY3" s="34" t="s">
        <v>257</v>
      </c>
      <c r="AZ3" s="181"/>
      <c r="BA3" s="34" t="s">
        <v>258</v>
      </c>
      <c r="BB3" s="181"/>
      <c r="BC3" s="34" t="s">
        <v>259</v>
      </c>
      <c r="BD3" s="181"/>
      <c r="BE3" s="34" t="s">
        <v>260</v>
      </c>
      <c r="BF3" s="181"/>
      <c r="BG3" s="34" t="s">
        <v>261</v>
      </c>
      <c r="BH3" s="181"/>
      <c r="BI3" s="34" t="s">
        <v>262</v>
      </c>
      <c r="BJ3" s="181"/>
      <c r="BK3" s="34" t="s">
        <v>263</v>
      </c>
      <c r="BL3" s="181"/>
      <c r="BM3" s="34" t="s">
        <v>264</v>
      </c>
      <c r="BN3" s="181"/>
      <c r="BO3" s="34" t="s">
        <v>265</v>
      </c>
      <c r="BP3" s="181"/>
      <c r="BQ3" s="34" t="s">
        <v>195</v>
      </c>
      <c r="BR3" s="181"/>
      <c r="BS3" s="34" t="s">
        <v>195</v>
      </c>
      <c r="BT3" s="181"/>
      <c r="BU3" s="34" t="s">
        <v>266</v>
      </c>
      <c r="BV3" s="181"/>
      <c r="BW3" s="168"/>
      <c r="BX3" s="191"/>
      <c r="BY3" s="184"/>
    </row>
    <row r="4" spans="1:77" s="1" customFormat="1" ht="15.95" customHeight="1">
      <c r="A4" s="182"/>
      <c r="B4" s="182"/>
      <c r="C4" s="170"/>
      <c r="D4" s="170"/>
      <c r="E4" s="28" t="s">
        <v>129</v>
      </c>
      <c r="F4" s="182"/>
      <c r="G4" s="28" t="s">
        <v>129</v>
      </c>
      <c r="H4" s="182"/>
      <c r="I4" s="28" t="s">
        <v>129</v>
      </c>
      <c r="J4" s="182"/>
      <c r="K4" s="28" t="s">
        <v>129</v>
      </c>
      <c r="L4" s="182"/>
      <c r="M4" s="28" t="s">
        <v>129</v>
      </c>
      <c r="N4" s="182"/>
      <c r="O4" s="28" t="s">
        <v>129</v>
      </c>
      <c r="P4" s="182"/>
      <c r="Q4" s="28" t="s">
        <v>129</v>
      </c>
      <c r="R4" s="182"/>
      <c r="S4" s="28" t="s">
        <v>129</v>
      </c>
      <c r="T4" s="182"/>
      <c r="U4" s="28" t="s">
        <v>129</v>
      </c>
      <c r="V4" s="182"/>
      <c r="W4" s="28" t="s">
        <v>129</v>
      </c>
      <c r="X4" s="182"/>
      <c r="Y4" s="28" t="s">
        <v>129</v>
      </c>
      <c r="Z4" s="182"/>
      <c r="AA4" s="28" t="s">
        <v>129</v>
      </c>
      <c r="AB4" s="182"/>
      <c r="AC4" s="28" t="s">
        <v>129</v>
      </c>
      <c r="AD4" s="182"/>
      <c r="AE4" s="28" t="s">
        <v>129</v>
      </c>
      <c r="AF4" s="182"/>
      <c r="AG4" s="28" t="s">
        <v>129</v>
      </c>
      <c r="AH4" s="182"/>
      <c r="AI4" s="28" t="s">
        <v>129</v>
      </c>
      <c r="AJ4" s="182"/>
      <c r="AK4" s="28" t="s">
        <v>129</v>
      </c>
      <c r="AL4" s="182"/>
      <c r="AM4" s="28" t="s">
        <v>129</v>
      </c>
      <c r="AN4" s="182"/>
      <c r="AO4" s="28" t="s">
        <v>129</v>
      </c>
      <c r="AP4" s="182"/>
      <c r="AQ4" s="28" t="s">
        <v>129</v>
      </c>
      <c r="AR4" s="182"/>
      <c r="AS4" s="28" t="s">
        <v>129</v>
      </c>
      <c r="AT4" s="182"/>
      <c r="AU4" s="28" t="s">
        <v>129</v>
      </c>
      <c r="AV4" s="182"/>
      <c r="AW4" s="28" t="s">
        <v>129</v>
      </c>
      <c r="AX4" s="182"/>
      <c r="AY4" s="28" t="s">
        <v>129</v>
      </c>
      <c r="AZ4" s="182"/>
      <c r="BA4" s="28" t="s">
        <v>129</v>
      </c>
      <c r="BB4" s="182"/>
      <c r="BC4" s="28" t="s">
        <v>129</v>
      </c>
      <c r="BD4" s="182"/>
      <c r="BE4" s="28" t="s">
        <v>129</v>
      </c>
      <c r="BF4" s="182"/>
      <c r="BG4" s="28" t="s">
        <v>129</v>
      </c>
      <c r="BH4" s="182"/>
      <c r="BI4" s="28" t="s">
        <v>129</v>
      </c>
      <c r="BJ4" s="182"/>
      <c r="BK4" s="28" t="s">
        <v>129</v>
      </c>
      <c r="BL4" s="182"/>
      <c r="BM4" s="28" t="s">
        <v>129</v>
      </c>
      <c r="BN4" s="182"/>
      <c r="BO4" s="28" t="s">
        <v>129</v>
      </c>
      <c r="BP4" s="182"/>
      <c r="BQ4" s="28" t="s">
        <v>129</v>
      </c>
      <c r="BR4" s="182"/>
      <c r="BS4" s="28" t="s">
        <v>129</v>
      </c>
      <c r="BT4" s="182"/>
      <c r="BU4" s="28" t="s">
        <v>129</v>
      </c>
      <c r="BV4" s="182"/>
      <c r="BW4" s="196"/>
      <c r="BX4" s="192"/>
      <c r="BY4" s="185"/>
    </row>
    <row r="5" spans="1:77" ht="25.5">
      <c r="A5" s="11" t="s">
        <v>77</v>
      </c>
      <c r="B5" s="2"/>
      <c r="C5" s="3" t="s">
        <v>71</v>
      </c>
      <c r="D5" s="7"/>
      <c r="E5" s="16">
        <v>1</v>
      </c>
      <c r="F5" s="8">
        <f>E5*$D5</f>
        <v>0</v>
      </c>
      <c r="G5" s="6">
        <f>$E5</f>
        <v>1</v>
      </c>
      <c r="H5" s="8">
        <f>G5*$D5</f>
        <v>0</v>
      </c>
      <c r="I5" s="6">
        <f>$E5</f>
        <v>1</v>
      </c>
      <c r="J5" s="8">
        <f>I5*$D5</f>
        <v>0</v>
      </c>
      <c r="K5" s="6">
        <v>1</v>
      </c>
      <c r="L5" s="8">
        <f>K5*$D5</f>
        <v>0</v>
      </c>
      <c r="M5" s="6">
        <v>1</v>
      </c>
      <c r="N5" s="8">
        <f>M5*$D5</f>
        <v>0</v>
      </c>
      <c r="O5" s="6">
        <v>1</v>
      </c>
      <c r="P5" s="8">
        <f>O5*$D5</f>
        <v>0</v>
      </c>
      <c r="Q5" s="6">
        <v>1</v>
      </c>
      <c r="R5" s="8">
        <f>Q5*$D5</f>
        <v>0</v>
      </c>
      <c r="S5" s="6">
        <v>1</v>
      </c>
      <c r="T5" s="8">
        <f>S5*$D5</f>
        <v>0</v>
      </c>
      <c r="U5" s="6">
        <v>1</v>
      </c>
      <c r="V5" s="8">
        <f>U5*$D5</f>
        <v>0</v>
      </c>
      <c r="W5" s="6">
        <v>1</v>
      </c>
      <c r="X5" s="8">
        <f>W5*$D5</f>
        <v>0</v>
      </c>
      <c r="Y5" s="6">
        <v>1</v>
      </c>
      <c r="Z5" s="8">
        <f>Y5*$D5</f>
        <v>0</v>
      </c>
      <c r="AA5" s="6">
        <v>1</v>
      </c>
      <c r="AB5" s="8">
        <f>AA5*$D5</f>
        <v>0</v>
      </c>
      <c r="AC5" s="6">
        <v>1</v>
      </c>
      <c r="AD5" s="8">
        <f>AC5*$D5</f>
        <v>0</v>
      </c>
      <c r="AE5" s="6">
        <v>1</v>
      </c>
      <c r="AF5" s="8">
        <f>AE5*$D5</f>
        <v>0</v>
      </c>
      <c r="AG5" s="6">
        <v>1</v>
      </c>
      <c r="AH5" s="8">
        <f>AG5*$D5</f>
        <v>0</v>
      </c>
      <c r="AI5" s="6">
        <v>1</v>
      </c>
      <c r="AJ5" s="8">
        <f>AI5*$D5</f>
        <v>0</v>
      </c>
      <c r="AK5" s="6">
        <v>1</v>
      </c>
      <c r="AL5" s="8">
        <f>AK5*$D5</f>
        <v>0</v>
      </c>
      <c r="AM5" s="6">
        <v>1</v>
      </c>
      <c r="AN5" s="8">
        <f>AM5*$D5</f>
        <v>0</v>
      </c>
      <c r="AO5" s="6">
        <v>1</v>
      </c>
      <c r="AP5" s="8">
        <f>AO5*$D5</f>
        <v>0</v>
      </c>
      <c r="AQ5" s="6">
        <v>1</v>
      </c>
      <c r="AR5" s="8">
        <f>AQ5*$D5</f>
        <v>0</v>
      </c>
      <c r="AS5" s="6">
        <v>1</v>
      </c>
      <c r="AT5" s="8">
        <f>AS5*$D5</f>
        <v>0</v>
      </c>
      <c r="AU5" s="6">
        <v>1</v>
      </c>
      <c r="AV5" s="8">
        <f>AU5*$D5</f>
        <v>0</v>
      </c>
      <c r="AW5" s="6">
        <v>1</v>
      </c>
      <c r="AX5" s="8">
        <f>AW5*$D5</f>
        <v>0</v>
      </c>
      <c r="AY5" s="6">
        <v>1</v>
      </c>
      <c r="AZ5" s="8">
        <f>AY5*$D5</f>
        <v>0</v>
      </c>
      <c r="BA5" s="6">
        <v>1</v>
      </c>
      <c r="BB5" s="8">
        <f>BA5*$D5</f>
        <v>0</v>
      </c>
      <c r="BC5" s="6">
        <v>1</v>
      </c>
      <c r="BD5" s="8">
        <f>BC5*$D5</f>
        <v>0</v>
      </c>
      <c r="BE5" s="42">
        <v>1</v>
      </c>
      <c r="BF5" s="8">
        <f>BE5*$D5</f>
        <v>0</v>
      </c>
      <c r="BG5" s="42">
        <v>1</v>
      </c>
      <c r="BH5" s="8">
        <f>BG5*$D5</f>
        <v>0</v>
      </c>
      <c r="BI5" s="42">
        <v>1</v>
      </c>
      <c r="BJ5" s="8">
        <f>BI5*$D5</f>
        <v>0</v>
      </c>
      <c r="BK5" s="6">
        <v>1</v>
      </c>
      <c r="BL5" s="8">
        <f>BK5*$D5</f>
        <v>0</v>
      </c>
      <c r="BM5" s="6">
        <v>1</v>
      </c>
      <c r="BN5" s="8">
        <f>BM5*$D5</f>
        <v>0</v>
      </c>
      <c r="BO5" s="6">
        <v>1</v>
      </c>
      <c r="BP5" s="8">
        <f>BO5*$D5</f>
        <v>0</v>
      </c>
      <c r="BQ5" s="6">
        <v>1</v>
      </c>
      <c r="BR5" s="8">
        <f>BQ5*$D5</f>
        <v>0</v>
      </c>
      <c r="BS5" s="6">
        <v>1</v>
      </c>
      <c r="BT5" s="8">
        <f>BS5*$D5</f>
        <v>0</v>
      </c>
      <c r="BU5" s="6">
        <v>1</v>
      </c>
      <c r="BV5" s="8">
        <f>BU5*$D5</f>
        <v>0</v>
      </c>
      <c r="BW5" s="33">
        <f aca="true" t="shared" si="0" ref="BW5:BW20">E5+G5+I5+K5+M5+O5+Q5+S5+U5+W5+Y5+AA5+AC5+AE5+AG5+AI5+AK5+AM5+AO5+AQ5+AS5+AU5+AW5+AY5+BA5+BC5+BE5+BG5+BI5+BK5+BM5+BO5+BQ5+BS5+BU5</f>
        <v>35</v>
      </c>
      <c r="BX5" s="87">
        <f aca="true" t="shared" si="1" ref="BX5:BX20">F5+H5+J5+L5+N5+P5+R5+T5+V5+X5+Z5+AB5+AD5+AF5+AH5+AJ5+AL5+AN5+AP5+AR5+AT5+AV5+AX5+AZ5+BB5+BD5+BF5+BH5+BJ5+BL5+BN5+BP5+BR5+BT5+BV5</f>
        <v>0</v>
      </c>
      <c r="BY5" s="85">
        <f aca="true" t="shared" si="2" ref="BY5:BY20">1.21*BX5</f>
        <v>0</v>
      </c>
    </row>
    <row r="6" spans="1:77" ht="15">
      <c r="A6" s="11" t="s">
        <v>78</v>
      </c>
      <c r="B6" s="2"/>
      <c r="C6" s="3" t="s">
        <v>72</v>
      </c>
      <c r="D6" s="7"/>
      <c r="E6" s="16">
        <v>1</v>
      </c>
      <c r="F6" s="8">
        <f aca="true" t="shared" si="3" ref="F6:F20">E6*$D6</f>
        <v>0</v>
      </c>
      <c r="G6" s="6">
        <v>1</v>
      </c>
      <c r="H6" s="8">
        <f aca="true" t="shared" si="4" ref="H6:H20">G6*$D6</f>
        <v>0</v>
      </c>
      <c r="I6" s="6">
        <v>2</v>
      </c>
      <c r="J6" s="8">
        <f aca="true" t="shared" si="5" ref="J6:J20">I6*$D6</f>
        <v>0</v>
      </c>
      <c r="K6" s="6">
        <v>1</v>
      </c>
      <c r="L6" s="8">
        <f aca="true" t="shared" si="6" ref="L6:L20">K6*$D6</f>
        <v>0</v>
      </c>
      <c r="M6" s="6">
        <v>1</v>
      </c>
      <c r="N6" s="8">
        <f aca="true" t="shared" si="7" ref="N6:N20">M6*$D6</f>
        <v>0</v>
      </c>
      <c r="O6" s="6">
        <v>1</v>
      </c>
      <c r="P6" s="8">
        <f aca="true" t="shared" si="8" ref="P6:P20">O6*$D6</f>
        <v>0</v>
      </c>
      <c r="Q6" s="6">
        <v>1</v>
      </c>
      <c r="R6" s="8">
        <f aca="true" t="shared" si="9" ref="R6:R20">Q6*$D6</f>
        <v>0</v>
      </c>
      <c r="S6" s="6">
        <v>1</v>
      </c>
      <c r="T6" s="8">
        <f aca="true" t="shared" si="10" ref="T6:T20">S6*$D6</f>
        <v>0</v>
      </c>
      <c r="U6" s="6">
        <v>1</v>
      </c>
      <c r="V6" s="8">
        <f aca="true" t="shared" si="11" ref="V6:V20">U6*$D6</f>
        <v>0</v>
      </c>
      <c r="W6" s="6">
        <v>1</v>
      </c>
      <c r="X6" s="8">
        <f aca="true" t="shared" si="12" ref="X6:X20">W6*$D6</f>
        <v>0</v>
      </c>
      <c r="Y6" s="6">
        <v>1</v>
      </c>
      <c r="Z6" s="8">
        <f aca="true" t="shared" si="13" ref="Z6:Z20">Y6*$D6</f>
        <v>0</v>
      </c>
      <c r="AA6" s="6">
        <v>1</v>
      </c>
      <c r="AB6" s="8">
        <f aca="true" t="shared" si="14" ref="AB6:AB20">AA6*$D6</f>
        <v>0</v>
      </c>
      <c r="AC6" s="6">
        <v>1</v>
      </c>
      <c r="AD6" s="8">
        <f aca="true" t="shared" si="15" ref="AD6:AD20">AC6*$D6</f>
        <v>0</v>
      </c>
      <c r="AE6" s="6">
        <v>1</v>
      </c>
      <c r="AF6" s="8">
        <f aca="true" t="shared" si="16" ref="AF6:AF20">AE6*$D6</f>
        <v>0</v>
      </c>
      <c r="AG6" s="6">
        <v>1</v>
      </c>
      <c r="AH6" s="8">
        <f aca="true" t="shared" si="17" ref="AH6:AH20">AG6*$D6</f>
        <v>0</v>
      </c>
      <c r="AI6" s="6">
        <v>1</v>
      </c>
      <c r="AJ6" s="8">
        <f aca="true" t="shared" si="18" ref="AJ6:AJ20">AI6*$D6</f>
        <v>0</v>
      </c>
      <c r="AK6" s="6">
        <v>1</v>
      </c>
      <c r="AL6" s="8">
        <f aca="true" t="shared" si="19" ref="AL6:AL20">AK6*$D6</f>
        <v>0</v>
      </c>
      <c r="AM6" s="6">
        <v>1</v>
      </c>
      <c r="AN6" s="8">
        <f aca="true" t="shared" si="20" ref="AN6:AN20">AM6*$D6</f>
        <v>0</v>
      </c>
      <c r="AO6" s="6">
        <v>1</v>
      </c>
      <c r="AP6" s="8">
        <f aca="true" t="shared" si="21" ref="AP6:AP20">AO6*$D6</f>
        <v>0</v>
      </c>
      <c r="AQ6" s="6">
        <v>1</v>
      </c>
      <c r="AR6" s="8">
        <f aca="true" t="shared" si="22" ref="AR6:AR20">AQ6*$D6</f>
        <v>0</v>
      </c>
      <c r="AS6" s="6">
        <v>1</v>
      </c>
      <c r="AT6" s="8">
        <f aca="true" t="shared" si="23" ref="AT6:AT20">AS6*$D6</f>
        <v>0</v>
      </c>
      <c r="AU6" s="6">
        <v>1</v>
      </c>
      <c r="AV6" s="8">
        <f aca="true" t="shared" si="24" ref="AV6:AV20">AU6*$D6</f>
        <v>0</v>
      </c>
      <c r="AW6" s="6">
        <v>1</v>
      </c>
      <c r="AX6" s="8">
        <f aca="true" t="shared" si="25" ref="AX6:AX20">AW6*$D6</f>
        <v>0</v>
      </c>
      <c r="AY6" s="6">
        <v>1</v>
      </c>
      <c r="AZ6" s="8">
        <f aca="true" t="shared" si="26" ref="AZ6:AZ20">AY6*$D6</f>
        <v>0</v>
      </c>
      <c r="BA6" s="6">
        <v>1</v>
      </c>
      <c r="BB6" s="8">
        <f aca="true" t="shared" si="27" ref="BB6:BB20">BA6*$D6</f>
        <v>0</v>
      </c>
      <c r="BC6" s="6">
        <v>1</v>
      </c>
      <c r="BD6" s="8">
        <f aca="true" t="shared" si="28" ref="BD6:BD20">BC6*$D6</f>
        <v>0</v>
      </c>
      <c r="BE6" s="42">
        <v>1</v>
      </c>
      <c r="BF6" s="8">
        <f aca="true" t="shared" si="29" ref="BF6:BF20">BE6*$D6</f>
        <v>0</v>
      </c>
      <c r="BG6" s="42">
        <v>1</v>
      </c>
      <c r="BH6" s="8">
        <f aca="true" t="shared" si="30" ref="BH6:BH20">BG6*$D6</f>
        <v>0</v>
      </c>
      <c r="BI6" s="42">
        <v>1</v>
      </c>
      <c r="BJ6" s="8">
        <f aca="true" t="shared" si="31" ref="BJ6:BJ20">BI6*$D6</f>
        <v>0</v>
      </c>
      <c r="BK6" s="6">
        <v>1</v>
      </c>
      <c r="BL6" s="8">
        <f aca="true" t="shared" si="32" ref="BL6:BL20">BK6*$D6</f>
        <v>0</v>
      </c>
      <c r="BM6" s="6">
        <v>2</v>
      </c>
      <c r="BN6" s="8">
        <f aca="true" t="shared" si="33" ref="BN6:BN20">BM6*$D6</f>
        <v>0</v>
      </c>
      <c r="BO6" s="6">
        <v>1</v>
      </c>
      <c r="BP6" s="8">
        <f aca="true" t="shared" si="34" ref="BP6:BP20">BO6*$D6</f>
        <v>0</v>
      </c>
      <c r="BQ6" s="6">
        <v>1</v>
      </c>
      <c r="BR6" s="8">
        <f aca="true" t="shared" si="35" ref="BR6:BR20">BQ6*$D6</f>
        <v>0</v>
      </c>
      <c r="BS6" s="6">
        <v>1</v>
      </c>
      <c r="BT6" s="8">
        <f aca="true" t="shared" si="36" ref="BT6:BV20">BS6*$D6</f>
        <v>0</v>
      </c>
      <c r="BU6" s="6">
        <v>1</v>
      </c>
      <c r="BV6" s="8">
        <f t="shared" si="36"/>
        <v>0</v>
      </c>
      <c r="BW6" s="33">
        <f t="shared" si="0"/>
        <v>37</v>
      </c>
      <c r="BX6" s="87">
        <f t="shared" si="1"/>
        <v>0</v>
      </c>
      <c r="BY6" s="85">
        <f t="shared" si="2"/>
        <v>0</v>
      </c>
    </row>
    <row r="7" spans="1:77" ht="15">
      <c r="A7" s="114" t="s">
        <v>84</v>
      </c>
      <c r="B7" s="114" t="s">
        <v>299</v>
      </c>
      <c r="C7" s="102"/>
      <c r="D7" s="105"/>
      <c r="E7" s="102">
        <v>1</v>
      </c>
      <c r="F7" s="103">
        <f t="shared" si="3"/>
        <v>0</v>
      </c>
      <c r="G7" s="102">
        <v>1</v>
      </c>
      <c r="H7" s="103">
        <f t="shared" si="4"/>
        <v>0</v>
      </c>
      <c r="I7" s="102">
        <v>1</v>
      </c>
      <c r="J7" s="103">
        <f t="shared" si="5"/>
        <v>0</v>
      </c>
      <c r="K7" s="102">
        <v>0</v>
      </c>
      <c r="L7" s="103">
        <f t="shared" si="6"/>
        <v>0</v>
      </c>
      <c r="M7" s="102">
        <v>0</v>
      </c>
      <c r="N7" s="103">
        <f t="shared" si="7"/>
        <v>0</v>
      </c>
      <c r="O7" s="102">
        <v>0</v>
      </c>
      <c r="P7" s="103">
        <f t="shared" si="8"/>
        <v>0</v>
      </c>
      <c r="Q7" s="102">
        <v>0</v>
      </c>
      <c r="R7" s="103">
        <f t="shared" si="9"/>
        <v>0</v>
      </c>
      <c r="S7" s="102">
        <v>0</v>
      </c>
      <c r="T7" s="103">
        <f t="shared" si="10"/>
        <v>0</v>
      </c>
      <c r="U7" s="102">
        <v>0</v>
      </c>
      <c r="V7" s="103">
        <f t="shared" si="11"/>
        <v>0</v>
      </c>
      <c r="W7" s="102">
        <v>0</v>
      </c>
      <c r="X7" s="103">
        <f t="shared" si="12"/>
        <v>0</v>
      </c>
      <c r="Y7" s="102">
        <v>0</v>
      </c>
      <c r="Z7" s="103">
        <f t="shared" si="13"/>
        <v>0</v>
      </c>
      <c r="AA7" s="102">
        <v>0</v>
      </c>
      <c r="AB7" s="103">
        <f t="shared" si="14"/>
        <v>0</v>
      </c>
      <c r="AC7" s="102">
        <v>0</v>
      </c>
      <c r="AD7" s="103">
        <f t="shared" si="15"/>
        <v>0</v>
      </c>
      <c r="AE7" s="102">
        <v>0</v>
      </c>
      <c r="AF7" s="103">
        <f t="shared" si="16"/>
        <v>0</v>
      </c>
      <c r="AG7" s="102">
        <v>0</v>
      </c>
      <c r="AH7" s="103">
        <f t="shared" si="17"/>
        <v>0</v>
      </c>
      <c r="AI7" s="102">
        <v>0</v>
      </c>
      <c r="AJ7" s="103">
        <f t="shared" si="18"/>
        <v>0</v>
      </c>
      <c r="AK7" s="102">
        <v>0</v>
      </c>
      <c r="AL7" s="103">
        <f t="shared" si="19"/>
        <v>0</v>
      </c>
      <c r="AM7" s="102">
        <v>0</v>
      </c>
      <c r="AN7" s="103">
        <f t="shared" si="20"/>
        <v>0</v>
      </c>
      <c r="AO7" s="102">
        <v>0</v>
      </c>
      <c r="AP7" s="103">
        <f t="shared" si="21"/>
        <v>0</v>
      </c>
      <c r="AQ7" s="102">
        <v>0</v>
      </c>
      <c r="AR7" s="103">
        <f t="shared" si="22"/>
        <v>0</v>
      </c>
      <c r="AS7" s="102">
        <v>0</v>
      </c>
      <c r="AT7" s="103">
        <f t="shared" si="23"/>
        <v>0</v>
      </c>
      <c r="AU7" s="102">
        <v>0</v>
      </c>
      <c r="AV7" s="103">
        <f t="shared" si="24"/>
        <v>0</v>
      </c>
      <c r="AW7" s="102">
        <v>0</v>
      </c>
      <c r="AX7" s="103">
        <f t="shared" si="25"/>
        <v>0</v>
      </c>
      <c r="AY7" s="102">
        <v>0</v>
      </c>
      <c r="AZ7" s="103">
        <f t="shared" si="26"/>
        <v>0</v>
      </c>
      <c r="BA7" s="102">
        <v>1</v>
      </c>
      <c r="BB7" s="103">
        <f t="shared" si="27"/>
        <v>0</v>
      </c>
      <c r="BC7" s="102">
        <v>1</v>
      </c>
      <c r="BD7" s="103">
        <f t="shared" si="28"/>
        <v>0</v>
      </c>
      <c r="BE7" s="118">
        <v>1</v>
      </c>
      <c r="BF7" s="103">
        <f t="shared" si="29"/>
        <v>0</v>
      </c>
      <c r="BG7" s="118">
        <v>0</v>
      </c>
      <c r="BH7" s="103">
        <f t="shared" si="30"/>
        <v>0</v>
      </c>
      <c r="BI7" s="118">
        <v>0</v>
      </c>
      <c r="BJ7" s="103">
        <f t="shared" si="31"/>
        <v>0</v>
      </c>
      <c r="BK7" s="102">
        <v>1</v>
      </c>
      <c r="BL7" s="103">
        <f t="shared" si="32"/>
        <v>0</v>
      </c>
      <c r="BM7" s="102">
        <v>1</v>
      </c>
      <c r="BN7" s="103">
        <f t="shared" si="33"/>
        <v>0</v>
      </c>
      <c r="BO7" s="102">
        <v>0</v>
      </c>
      <c r="BP7" s="103">
        <f t="shared" si="34"/>
        <v>0</v>
      </c>
      <c r="BQ7" s="102">
        <v>1</v>
      </c>
      <c r="BR7" s="103">
        <f t="shared" si="35"/>
        <v>0</v>
      </c>
      <c r="BS7" s="102">
        <v>1</v>
      </c>
      <c r="BT7" s="103">
        <f t="shared" si="36"/>
        <v>0</v>
      </c>
      <c r="BU7" s="102">
        <v>1</v>
      </c>
      <c r="BV7" s="103">
        <f t="shared" si="36"/>
        <v>0</v>
      </c>
      <c r="BW7" s="33">
        <f t="shared" si="0"/>
        <v>11</v>
      </c>
      <c r="BX7" s="87">
        <f t="shared" si="1"/>
        <v>0</v>
      </c>
      <c r="BY7" s="85">
        <f t="shared" si="2"/>
        <v>0</v>
      </c>
    </row>
    <row r="8" spans="1:77" ht="15">
      <c r="A8" s="114" t="s">
        <v>83</v>
      </c>
      <c r="B8" s="114" t="s">
        <v>297</v>
      </c>
      <c r="C8" s="102"/>
      <c r="D8" s="105"/>
      <c r="E8" s="102">
        <f>E7</f>
        <v>1</v>
      </c>
      <c r="F8" s="103">
        <f t="shared" si="3"/>
        <v>0</v>
      </c>
      <c r="G8" s="102">
        <f>G7</f>
        <v>1</v>
      </c>
      <c r="H8" s="103">
        <f t="shared" si="4"/>
        <v>0</v>
      </c>
      <c r="I8" s="102">
        <f>I7</f>
        <v>1</v>
      </c>
      <c r="J8" s="103">
        <f t="shared" si="5"/>
        <v>0</v>
      </c>
      <c r="K8" s="102">
        <v>1</v>
      </c>
      <c r="L8" s="103">
        <f t="shared" si="6"/>
        <v>0</v>
      </c>
      <c r="M8" s="102">
        <v>1</v>
      </c>
      <c r="N8" s="103">
        <f t="shared" si="7"/>
        <v>0</v>
      </c>
      <c r="O8" s="102">
        <v>1</v>
      </c>
      <c r="P8" s="103">
        <f t="shared" si="8"/>
        <v>0</v>
      </c>
      <c r="Q8" s="102">
        <v>1</v>
      </c>
      <c r="R8" s="103">
        <f t="shared" si="9"/>
        <v>0</v>
      </c>
      <c r="S8" s="116">
        <v>1</v>
      </c>
      <c r="T8" s="103">
        <f t="shared" si="10"/>
        <v>0</v>
      </c>
      <c r="U8" s="116">
        <v>1</v>
      </c>
      <c r="V8" s="103">
        <f t="shared" si="11"/>
        <v>0</v>
      </c>
      <c r="W8" s="116">
        <v>1</v>
      </c>
      <c r="X8" s="103">
        <f t="shared" si="12"/>
        <v>0</v>
      </c>
      <c r="Y8" s="116">
        <v>1</v>
      </c>
      <c r="Z8" s="103">
        <f t="shared" si="13"/>
        <v>0</v>
      </c>
      <c r="AA8" s="116">
        <v>1</v>
      </c>
      <c r="AB8" s="103">
        <f t="shared" si="14"/>
        <v>0</v>
      </c>
      <c r="AC8" s="116">
        <v>1</v>
      </c>
      <c r="AD8" s="103">
        <f t="shared" si="15"/>
        <v>0</v>
      </c>
      <c r="AE8" s="116">
        <v>1</v>
      </c>
      <c r="AF8" s="103">
        <f t="shared" si="16"/>
        <v>0</v>
      </c>
      <c r="AG8" s="116">
        <v>1</v>
      </c>
      <c r="AH8" s="103">
        <f t="shared" si="17"/>
        <v>0</v>
      </c>
      <c r="AI8" s="116">
        <v>1</v>
      </c>
      <c r="AJ8" s="103">
        <f t="shared" si="18"/>
        <v>0</v>
      </c>
      <c r="AK8" s="102">
        <v>1</v>
      </c>
      <c r="AL8" s="103">
        <f t="shared" si="19"/>
        <v>0</v>
      </c>
      <c r="AM8" s="102">
        <v>1</v>
      </c>
      <c r="AN8" s="103">
        <f t="shared" si="20"/>
        <v>0</v>
      </c>
      <c r="AO8" s="102">
        <v>1</v>
      </c>
      <c r="AP8" s="103">
        <f t="shared" si="21"/>
        <v>0</v>
      </c>
      <c r="AQ8" s="102">
        <v>1</v>
      </c>
      <c r="AR8" s="103">
        <f t="shared" si="22"/>
        <v>0</v>
      </c>
      <c r="AS8" s="102">
        <v>1</v>
      </c>
      <c r="AT8" s="103">
        <f t="shared" si="23"/>
        <v>0</v>
      </c>
      <c r="AU8" s="102">
        <v>1</v>
      </c>
      <c r="AV8" s="103">
        <f t="shared" si="24"/>
        <v>0</v>
      </c>
      <c r="AW8" s="102">
        <v>1</v>
      </c>
      <c r="AX8" s="103">
        <f t="shared" si="25"/>
        <v>0</v>
      </c>
      <c r="AY8" s="102">
        <v>1</v>
      </c>
      <c r="AZ8" s="103">
        <f t="shared" si="26"/>
        <v>0</v>
      </c>
      <c r="BA8" s="102">
        <v>1</v>
      </c>
      <c r="BB8" s="103">
        <f t="shared" si="27"/>
        <v>0</v>
      </c>
      <c r="BC8" s="102">
        <v>1</v>
      </c>
      <c r="BD8" s="103">
        <f t="shared" si="28"/>
        <v>0</v>
      </c>
      <c r="BE8" s="118">
        <v>1</v>
      </c>
      <c r="BF8" s="103">
        <f t="shared" si="29"/>
        <v>0</v>
      </c>
      <c r="BG8" s="118">
        <v>1</v>
      </c>
      <c r="BH8" s="103">
        <f t="shared" si="30"/>
        <v>0</v>
      </c>
      <c r="BI8" s="118">
        <v>1</v>
      </c>
      <c r="BJ8" s="103">
        <f t="shared" si="31"/>
        <v>0</v>
      </c>
      <c r="BK8" s="102">
        <v>1</v>
      </c>
      <c r="BL8" s="103">
        <f t="shared" si="32"/>
        <v>0</v>
      </c>
      <c r="BM8" s="102">
        <v>1</v>
      </c>
      <c r="BN8" s="103">
        <f t="shared" si="33"/>
        <v>0</v>
      </c>
      <c r="BO8" s="102">
        <v>1</v>
      </c>
      <c r="BP8" s="103">
        <f t="shared" si="34"/>
        <v>0</v>
      </c>
      <c r="BQ8" s="102">
        <v>1</v>
      </c>
      <c r="BR8" s="103">
        <f t="shared" si="35"/>
        <v>0</v>
      </c>
      <c r="BS8" s="102">
        <v>1</v>
      </c>
      <c r="BT8" s="103">
        <f t="shared" si="36"/>
        <v>0</v>
      </c>
      <c r="BU8" s="102">
        <v>1</v>
      </c>
      <c r="BV8" s="103">
        <f t="shared" si="36"/>
        <v>0</v>
      </c>
      <c r="BW8" s="33">
        <f t="shared" si="0"/>
        <v>35</v>
      </c>
      <c r="BX8" s="87">
        <f t="shared" si="1"/>
        <v>0</v>
      </c>
      <c r="BY8" s="85">
        <f t="shared" si="2"/>
        <v>0</v>
      </c>
    </row>
    <row r="9" spans="1:77" ht="25.5">
      <c r="A9" s="61" t="s">
        <v>75</v>
      </c>
      <c r="B9" s="44"/>
      <c r="C9" s="16" t="s">
        <v>269</v>
      </c>
      <c r="D9" s="45"/>
      <c r="E9" s="16">
        <v>8</v>
      </c>
      <c r="F9" s="43">
        <f t="shared" si="3"/>
        <v>0</v>
      </c>
      <c r="G9" s="16">
        <v>12</v>
      </c>
      <c r="H9" s="43">
        <f t="shared" si="4"/>
        <v>0</v>
      </c>
      <c r="I9" s="16">
        <v>4</v>
      </c>
      <c r="J9" s="43">
        <f t="shared" si="5"/>
        <v>0</v>
      </c>
      <c r="K9" s="16">
        <v>8</v>
      </c>
      <c r="L9" s="43">
        <f t="shared" si="6"/>
        <v>0</v>
      </c>
      <c r="M9" s="16">
        <v>8</v>
      </c>
      <c r="N9" s="43">
        <f t="shared" si="7"/>
        <v>0</v>
      </c>
      <c r="O9" s="16">
        <v>8</v>
      </c>
      <c r="P9" s="43">
        <f t="shared" si="8"/>
        <v>0</v>
      </c>
      <c r="Q9" s="16">
        <v>8</v>
      </c>
      <c r="R9" s="43">
        <f t="shared" si="9"/>
        <v>0</v>
      </c>
      <c r="S9" s="16">
        <v>4</v>
      </c>
      <c r="T9" s="43">
        <f t="shared" si="10"/>
        <v>0</v>
      </c>
      <c r="U9" s="16">
        <v>8</v>
      </c>
      <c r="V9" s="43">
        <f t="shared" si="11"/>
        <v>0</v>
      </c>
      <c r="W9" s="16">
        <v>8</v>
      </c>
      <c r="X9" s="43">
        <f t="shared" si="12"/>
        <v>0</v>
      </c>
      <c r="Y9" s="16">
        <v>8</v>
      </c>
      <c r="Z9" s="43">
        <f t="shared" si="13"/>
        <v>0</v>
      </c>
      <c r="AA9" s="16">
        <v>8</v>
      </c>
      <c r="AB9" s="43">
        <f t="shared" si="14"/>
        <v>0</v>
      </c>
      <c r="AC9" s="16">
        <v>8</v>
      </c>
      <c r="AD9" s="43">
        <f t="shared" si="15"/>
        <v>0</v>
      </c>
      <c r="AE9" s="16">
        <v>8</v>
      </c>
      <c r="AF9" s="43">
        <f t="shared" si="16"/>
        <v>0</v>
      </c>
      <c r="AG9" s="16">
        <v>8</v>
      </c>
      <c r="AH9" s="43">
        <f t="shared" si="17"/>
        <v>0</v>
      </c>
      <c r="AI9" s="16">
        <v>8</v>
      </c>
      <c r="AJ9" s="43">
        <f t="shared" si="18"/>
        <v>0</v>
      </c>
      <c r="AK9" s="16">
        <v>4</v>
      </c>
      <c r="AL9" s="43">
        <f t="shared" si="19"/>
        <v>0</v>
      </c>
      <c r="AM9" s="16">
        <v>8</v>
      </c>
      <c r="AN9" s="43">
        <f t="shared" si="20"/>
        <v>0</v>
      </c>
      <c r="AO9" s="16">
        <v>8</v>
      </c>
      <c r="AP9" s="43">
        <f t="shared" si="21"/>
        <v>0</v>
      </c>
      <c r="AQ9" s="16">
        <v>8</v>
      </c>
      <c r="AR9" s="43">
        <f t="shared" si="22"/>
        <v>0</v>
      </c>
      <c r="AS9" s="16">
        <v>8</v>
      </c>
      <c r="AT9" s="43">
        <f t="shared" si="23"/>
        <v>0</v>
      </c>
      <c r="AU9" s="16">
        <v>8</v>
      </c>
      <c r="AV9" s="43">
        <f t="shared" si="24"/>
        <v>0</v>
      </c>
      <c r="AW9" s="16">
        <v>8</v>
      </c>
      <c r="AX9" s="43">
        <f t="shared" si="25"/>
        <v>0</v>
      </c>
      <c r="AY9" s="16">
        <v>4</v>
      </c>
      <c r="AZ9" s="43">
        <f t="shared" si="26"/>
        <v>0</v>
      </c>
      <c r="BA9" s="16">
        <v>8</v>
      </c>
      <c r="BB9" s="43">
        <f t="shared" si="27"/>
        <v>0</v>
      </c>
      <c r="BC9" s="16">
        <v>8</v>
      </c>
      <c r="BD9" s="43">
        <f t="shared" si="28"/>
        <v>0</v>
      </c>
      <c r="BE9" s="46">
        <v>8</v>
      </c>
      <c r="BF9" s="43">
        <f t="shared" si="29"/>
        <v>0</v>
      </c>
      <c r="BG9" s="46">
        <v>8</v>
      </c>
      <c r="BH9" s="43">
        <f t="shared" si="30"/>
        <v>0</v>
      </c>
      <c r="BI9" s="46">
        <v>8</v>
      </c>
      <c r="BJ9" s="43">
        <f t="shared" si="31"/>
        <v>0</v>
      </c>
      <c r="BK9" s="16">
        <v>8</v>
      </c>
      <c r="BL9" s="43">
        <f t="shared" si="32"/>
        <v>0</v>
      </c>
      <c r="BM9" s="16">
        <v>8</v>
      </c>
      <c r="BN9" s="43">
        <f t="shared" si="33"/>
        <v>0</v>
      </c>
      <c r="BO9" s="16">
        <v>8</v>
      </c>
      <c r="BP9" s="43">
        <f t="shared" si="34"/>
        <v>0</v>
      </c>
      <c r="BQ9" s="16">
        <v>8</v>
      </c>
      <c r="BR9" s="43">
        <f t="shared" si="35"/>
        <v>0</v>
      </c>
      <c r="BS9" s="16">
        <v>8</v>
      </c>
      <c r="BT9" s="43">
        <f t="shared" si="36"/>
        <v>0</v>
      </c>
      <c r="BU9" s="16">
        <v>8</v>
      </c>
      <c r="BV9" s="43">
        <f t="shared" si="36"/>
        <v>0</v>
      </c>
      <c r="BW9" s="33">
        <f t="shared" si="0"/>
        <v>268</v>
      </c>
      <c r="BX9" s="87">
        <f t="shared" si="1"/>
        <v>0</v>
      </c>
      <c r="BY9" s="85">
        <f t="shared" si="2"/>
        <v>0</v>
      </c>
    </row>
    <row r="10" spans="1:77" ht="15">
      <c r="A10" s="61" t="s">
        <v>79</v>
      </c>
      <c r="B10" s="5"/>
      <c r="C10" s="3" t="s">
        <v>73</v>
      </c>
      <c r="D10" s="7"/>
      <c r="E10" s="16">
        <v>4</v>
      </c>
      <c r="F10" s="8">
        <f t="shared" si="3"/>
        <v>0</v>
      </c>
      <c r="G10" s="6">
        <v>2</v>
      </c>
      <c r="H10" s="8">
        <f t="shared" si="4"/>
        <v>0</v>
      </c>
      <c r="I10" s="6">
        <v>4</v>
      </c>
      <c r="J10" s="8">
        <f t="shared" si="5"/>
        <v>0</v>
      </c>
      <c r="K10" s="6">
        <v>2</v>
      </c>
      <c r="L10" s="8">
        <f t="shared" si="6"/>
        <v>0</v>
      </c>
      <c r="M10" s="6">
        <v>3</v>
      </c>
      <c r="N10" s="8">
        <f t="shared" si="7"/>
        <v>0</v>
      </c>
      <c r="O10" s="6">
        <v>2</v>
      </c>
      <c r="P10" s="8">
        <f t="shared" si="8"/>
        <v>0</v>
      </c>
      <c r="Q10" s="6">
        <v>2</v>
      </c>
      <c r="R10" s="8">
        <f t="shared" si="9"/>
        <v>0</v>
      </c>
      <c r="S10" s="6">
        <v>2</v>
      </c>
      <c r="T10" s="8">
        <f t="shared" si="10"/>
        <v>0</v>
      </c>
      <c r="U10" s="6">
        <v>2</v>
      </c>
      <c r="V10" s="8">
        <f t="shared" si="11"/>
        <v>0</v>
      </c>
      <c r="W10" s="6">
        <v>3</v>
      </c>
      <c r="X10" s="8">
        <f t="shared" si="12"/>
        <v>0</v>
      </c>
      <c r="Y10" s="6">
        <v>2</v>
      </c>
      <c r="Z10" s="8">
        <f t="shared" si="13"/>
        <v>0</v>
      </c>
      <c r="AA10" s="6">
        <v>2</v>
      </c>
      <c r="AB10" s="8">
        <f t="shared" si="14"/>
        <v>0</v>
      </c>
      <c r="AC10" s="6">
        <v>3</v>
      </c>
      <c r="AD10" s="8">
        <f t="shared" si="15"/>
        <v>0</v>
      </c>
      <c r="AE10" s="6">
        <v>2</v>
      </c>
      <c r="AF10" s="8">
        <f t="shared" si="16"/>
        <v>0</v>
      </c>
      <c r="AG10" s="6">
        <v>2</v>
      </c>
      <c r="AH10" s="8">
        <f t="shared" si="17"/>
        <v>0</v>
      </c>
      <c r="AI10" s="6">
        <v>2</v>
      </c>
      <c r="AJ10" s="8">
        <f t="shared" si="18"/>
        <v>0</v>
      </c>
      <c r="AK10" s="6">
        <v>2</v>
      </c>
      <c r="AL10" s="8">
        <f t="shared" si="19"/>
        <v>0</v>
      </c>
      <c r="AM10" s="6">
        <v>2</v>
      </c>
      <c r="AN10" s="8">
        <f t="shared" si="20"/>
        <v>0</v>
      </c>
      <c r="AO10" s="6">
        <v>2</v>
      </c>
      <c r="AP10" s="8">
        <f t="shared" si="21"/>
        <v>0</v>
      </c>
      <c r="AQ10" s="6">
        <v>2</v>
      </c>
      <c r="AR10" s="8">
        <f t="shared" si="22"/>
        <v>0</v>
      </c>
      <c r="AS10" s="6">
        <v>2</v>
      </c>
      <c r="AT10" s="8">
        <f t="shared" si="23"/>
        <v>0</v>
      </c>
      <c r="AU10" s="6">
        <v>2</v>
      </c>
      <c r="AV10" s="8">
        <f t="shared" si="24"/>
        <v>0</v>
      </c>
      <c r="AW10" s="6">
        <v>2</v>
      </c>
      <c r="AX10" s="8">
        <f t="shared" si="25"/>
        <v>0</v>
      </c>
      <c r="AY10" s="6">
        <v>2</v>
      </c>
      <c r="AZ10" s="8">
        <f t="shared" si="26"/>
        <v>0</v>
      </c>
      <c r="BA10" s="6">
        <v>2</v>
      </c>
      <c r="BB10" s="8">
        <f t="shared" si="27"/>
        <v>0</v>
      </c>
      <c r="BC10" s="6">
        <v>2</v>
      </c>
      <c r="BD10" s="8">
        <f t="shared" si="28"/>
        <v>0</v>
      </c>
      <c r="BE10" s="42">
        <v>3</v>
      </c>
      <c r="BF10" s="8">
        <f t="shared" si="29"/>
        <v>0</v>
      </c>
      <c r="BG10" s="42">
        <v>3</v>
      </c>
      <c r="BH10" s="8">
        <f t="shared" si="30"/>
        <v>0</v>
      </c>
      <c r="BI10" s="42">
        <v>2</v>
      </c>
      <c r="BJ10" s="8">
        <f t="shared" si="31"/>
        <v>0</v>
      </c>
      <c r="BK10" s="6">
        <v>3</v>
      </c>
      <c r="BL10" s="8">
        <f t="shared" si="32"/>
        <v>0</v>
      </c>
      <c r="BM10" s="6">
        <v>4</v>
      </c>
      <c r="BN10" s="8">
        <f t="shared" si="33"/>
        <v>0</v>
      </c>
      <c r="BO10" s="6">
        <v>2</v>
      </c>
      <c r="BP10" s="8">
        <f t="shared" si="34"/>
        <v>0</v>
      </c>
      <c r="BQ10" s="6">
        <v>1</v>
      </c>
      <c r="BR10" s="8">
        <f t="shared" si="35"/>
        <v>0</v>
      </c>
      <c r="BS10" s="6">
        <v>1</v>
      </c>
      <c r="BT10" s="8">
        <f t="shared" si="36"/>
        <v>0</v>
      </c>
      <c r="BU10" s="6">
        <v>2</v>
      </c>
      <c r="BV10" s="8">
        <f t="shared" si="36"/>
        <v>0</v>
      </c>
      <c r="BW10" s="33">
        <f t="shared" si="0"/>
        <v>80</v>
      </c>
      <c r="BX10" s="87">
        <f t="shared" si="1"/>
        <v>0</v>
      </c>
      <c r="BY10" s="85">
        <f t="shared" si="2"/>
        <v>0</v>
      </c>
    </row>
    <row r="11" spans="1:77" ht="15">
      <c r="A11" s="11" t="s">
        <v>76</v>
      </c>
      <c r="B11" s="2"/>
      <c r="C11" s="3" t="s">
        <v>74</v>
      </c>
      <c r="D11" s="7"/>
      <c r="E11" s="16">
        <v>0</v>
      </c>
      <c r="F11" s="8">
        <f t="shared" si="3"/>
        <v>0</v>
      </c>
      <c r="G11" s="6">
        <f>$E11</f>
        <v>0</v>
      </c>
      <c r="H11" s="8">
        <f t="shared" si="4"/>
        <v>0</v>
      </c>
      <c r="I11" s="6">
        <f>$E11</f>
        <v>0</v>
      </c>
      <c r="J11" s="8">
        <f t="shared" si="5"/>
        <v>0</v>
      </c>
      <c r="K11" s="6">
        <v>0</v>
      </c>
      <c r="L11" s="8">
        <f t="shared" si="6"/>
        <v>0</v>
      </c>
      <c r="M11" s="6">
        <v>0</v>
      </c>
      <c r="N11" s="8">
        <f t="shared" si="7"/>
        <v>0</v>
      </c>
      <c r="O11" s="6">
        <v>0</v>
      </c>
      <c r="P11" s="8">
        <f t="shared" si="8"/>
        <v>0</v>
      </c>
      <c r="Q11" s="6">
        <v>0</v>
      </c>
      <c r="R11" s="8">
        <f t="shared" si="9"/>
        <v>0</v>
      </c>
      <c r="S11" s="6">
        <v>0</v>
      </c>
      <c r="T11" s="8">
        <f t="shared" si="10"/>
        <v>0</v>
      </c>
      <c r="U11" s="6">
        <v>0</v>
      </c>
      <c r="V11" s="8">
        <f t="shared" si="11"/>
        <v>0</v>
      </c>
      <c r="W11" s="6">
        <v>0</v>
      </c>
      <c r="X11" s="8">
        <f t="shared" si="12"/>
        <v>0</v>
      </c>
      <c r="Y11" s="6">
        <v>0</v>
      </c>
      <c r="Z11" s="8">
        <f t="shared" si="13"/>
        <v>0</v>
      </c>
      <c r="AA11" s="6">
        <v>0</v>
      </c>
      <c r="AB11" s="8">
        <f t="shared" si="14"/>
        <v>0</v>
      </c>
      <c r="AC11" s="6">
        <v>0</v>
      </c>
      <c r="AD11" s="8">
        <f t="shared" si="15"/>
        <v>0</v>
      </c>
      <c r="AE11" s="6">
        <v>0</v>
      </c>
      <c r="AF11" s="8">
        <f t="shared" si="16"/>
        <v>0</v>
      </c>
      <c r="AG11" s="6">
        <v>0</v>
      </c>
      <c r="AH11" s="8">
        <f t="shared" si="17"/>
        <v>0</v>
      </c>
      <c r="AI11" s="6">
        <v>0</v>
      </c>
      <c r="AJ11" s="8">
        <f t="shared" si="18"/>
        <v>0</v>
      </c>
      <c r="AK11" s="6">
        <v>0</v>
      </c>
      <c r="AL11" s="8">
        <f t="shared" si="19"/>
        <v>0</v>
      </c>
      <c r="AM11" s="6">
        <v>0</v>
      </c>
      <c r="AN11" s="8">
        <f t="shared" si="20"/>
        <v>0</v>
      </c>
      <c r="AO11" s="6">
        <v>0</v>
      </c>
      <c r="AP11" s="8">
        <f t="shared" si="21"/>
        <v>0</v>
      </c>
      <c r="AQ11" s="6">
        <v>0</v>
      </c>
      <c r="AR11" s="8">
        <f t="shared" si="22"/>
        <v>0</v>
      </c>
      <c r="AS11" s="6">
        <v>0</v>
      </c>
      <c r="AT11" s="8">
        <f t="shared" si="23"/>
        <v>0</v>
      </c>
      <c r="AU11" s="6">
        <v>0</v>
      </c>
      <c r="AV11" s="8">
        <f t="shared" si="24"/>
        <v>0</v>
      </c>
      <c r="AW11" s="6">
        <v>0</v>
      </c>
      <c r="AX11" s="8">
        <f t="shared" si="25"/>
        <v>0</v>
      </c>
      <c r="AY11" s="6">
        <v>0</v>
      </c>
      <c r="AZ11" s="8">
        <f t="shared" si="26"/>
        <v>0</v>
      </c>
      <c r="BA11" s="6">
        <v>0</v>
      </c>
      <c r="BB11" s="8">
        <f t="shared" si="27"/>
        <v>0</v>
      </c>
      <c r="BC11" s="6">
        <v>0</v>
      </c>
      <c r="BD11" s="8">
        <f t="shared" si="28"/>
        <v>0</v>
      </c>
      <c r="BE11" s="42">
        <v>0</v>
      </c>
      <c r="BF11" s="8">
        <f t="shared" si="29"/>
        <v>0</v>
      </c>
      <c r="BG11" s="42">
        <v>0</v>
      </c>
      <c r="BH11" s="8">
        <f t="shared" si="30"/>
        <v>0</v>
      </c>
      <c r="BI11" s="42">
        <v>0</v>
      </c>
      <c r="BJ11" s="8">
        <f t="shared" si="31"/>
        <v>0</v>
      </c>
      <c r="BK11" s="6">
        <v>0</v>
      </c>
      <c r="BL11" s="8">
        <f t="shared" si="32"/>
        <v>0</v>
      </c>
      <c r="BM11" s="6">
        <v>0</v>
      </c>
      <c r="BN11" s="8">
        <f t="shared" si="33"/>
        <v>0</v>
      </c>
      <c r="BO11" s="6">
        <v>0</v>
      </c>
      <c r="BP11" s="8">
        <f t="shared" si="34"/>
        <v>0</v>
      </c>
      <c r="BQ11" s="6">
        <v>0</v>
      </c>
      <c r="BR11" s="8">
        <f t="shared" si="35"/>
        <v>0</v>
      </c>
      <c r="BS11" s="6">
        <v>0</v>
      </c>
      <c r="BT11" s="8">
        <f t="shared" si="36"/>
        <v>0</v>
      </c>
      <c r="BU11" s="6">
        <f>$E11</f>
        <v>0</v>
      </c>
      <c r="BV11" s="8">
        <f t="shared" si="36"/>
        <v>0</v>
      </c>
      <c r="BW11" s="33">
        <f t="shared" si="0"/>
        <v>0</v>
      </c>
      <c r="BX11" s="87">
        <f t="shared" si="1"/>
        <v>0</v>
      </c>
      <c r="BY11" s="85">
        <f t="shared" si="2"/>
        <v>0</v>
      </c>
    </row>
    <row r="12" spans="1:77" ht="38.25">
      <c r="A12" s="187" t="s">
        <v>18</v>
      </c>
      <c r="B12" s="2" t="s">
        <v>19</v>
      </c>
      <c r="C12" s="3" t="s">
        <v>20</v>
      </c>
      <c r="D12" s="7"/>
      <c r="E12" s="6">
        <v>2</v>
      </c>
      <c r="F12" s="60">
        <f t="shared" si="3"/>
        <v>0</v>
      </c>
      <c r="G12" s="6">
        <v>2</v>
      </c>
      <c r="H12" s="60">
        <f t="shared" si="4"/>
        <v>0</v>
      </c>
      <c r="I12" s="6">
        <v>2</v>
      </c>
      <c r="J12" s="60">
        <f t="shared" si="5"/>
        <v>0</v>
      </c>
      <c r="K12" s="6">
        <v>1</v>
      </c>
      <c r="L12" s="60">
        <f t="shared" si="6"/>
        <v>0</v>
      </c>
      <c r="M12" s="6">
        <v>1</v>
      </c>
      <c r="N12" s="60">
        <f t="shared" si="7"/>
        <v>0</v>
      </c>
      <c r="O12" s="6">
        <v>2</v>
      </c>
      <c r="P12" s="60">
        <f t="shared" si="8"/>
        <v>0</v>
      </c>
      <c r="Q12" s="6">
        <v>1</v>
      </c>
      <c r="R12" s="60">
        <f t="shared" si="9"/>
        <v>0</v>
      </c>
      <c r="S12" s="6">
        <v>1</v>
      </c>
      <c r="T12" s="60">
        <f t="shared" si="10"/>
        <v>0</v>
      </c>
      <c r="U12" s="6">
        <v>2</v>
      </c>
      <c r="V12" s="60">
        <f t="shared" si="11"/>
        <v>0</v>
      </c>
      <c r="W12" s="88">
        <v>2</v>
      </c>
      <c r="X12" s="60">
        <f t="shared" si="12"/>
        <v>0</v>
      </c>
      <c r="Y12" s="88">
        <v>0</v>
      </c>
      <c r="Z12" s="60">
        <f t="shared" si="13"/>
        <v>0</v>
      </c>
      <c r="AA12" s="88">
        <v>0</v>
      </c>
      <c r="AB12" s="60">
        <f t="shared" si="14"/>
        <v>0</v>
      </c>
      <c r="AC12" s="88">
        <v>2</v>
      </c>
      <c r="AD12" s="60">
        <f t="shared" si="15"/>
        <v>0</v>
      </c>
      <c r="AE12" s="88">
        <v>0</v>
      </c>
      <c r="AF12" s="60">
        <f t="shared" si="16"/>
        <v>0</v>
      </c>
      <c r="AG12" s="88">
        <v>0</v>
      </c>
      <c r="AH12" s="60">
        <f t="shared" si="17"/>
        <v>0</v>
      </c>
      <c r="AI12" s="88">
        <v>2</v>
      </c>
      <c r="AJ12" s="60">
        <f t="shared" si="18"/>
        <v>0</v>
      </c>
      <c r="AK12" s="88">
        <v>2</v>
      </c>
      <c r="AL12" s="60">
        <f t="shared" si="19"/>
        <v>0</v>
      </c>
      <c r="AM12" s="88">
        <v>3</v>
      </c>
      <c r="AN12" s="60">
        <f t="shared" si="20"/>
        <v>0</v>
      </c>
      <c r="AO12" s="88">
        <v>1</v>
      </c>
      <c r="AP12" s="60">
        <f t="shared" si="21"/>
        <v>0</v>
      </c>
      <c r="AQ12" s="88">
        <v>1</v>
      </c>
      <c r="AR12" s="60">
        <f t="shared" si="22"/>
        <v>0</v>
      </c>
      <c r="AS12" s="88">
        <v>1</v>
      </c>
      <c r="AT12" s="60">
        <f t="shared" si="23"/>
        <v>0</v>
      </c>
      <c r="AU12" s="88">
        <v>1</v>
      </c>
      <c r="AV12" s="60">
        <f t="shared" si="24"/>
        <v>0</v>
      </c>
      <c r="AW12" s="88">
        <v>3</v>
      </c>
      <c r="AX12" s="60">
        <f t="shared" si="25"/>
        <v>0</v>
      </c>
      <c r="AY12" s="88">
        <v>3</v>
      </c>
      <c r="AZ12" s="60">
        <f t="shared" si="26"/>
        <v>0</v>
      </c>
      <c r="BA12" s="88">
        <v>3</v>
      </c>
      <c r="BB12" s="60">
        <f t="shared" si="27"/>
        <v>0</v>
      </c>
      <c r="BC12" s="88">
        <v>3</v>
      </c>
      <c r="BD12" s="60">
        <f t="shared" si="28"/>
        <v>0</v>
      </c>
      <c r="BE12" s="89">
        <v>1</v>
      </c>
      <c r="BF12" s="60">
        <f t="shared" si="29"/>
        <v>0</v>
      </c>
      <c r="BG12" s="89">
        <v>1</v>
      </c>
      <c r="BH12" s="60">
        <f t="shared" si="30"/>
        <v>0</v>
      </c>
      <c r="BI12" s="89">
        <v>2</v>
      </c>
      <c r="BJ12" s="60">
        <f t="shared" si="31"/>
        <v>0</v>
      </c>
      <c r="BK12" s="88">
        <v>1</v>
      </c>
      <c r="BL12" s="60">
        <f t="shared" si="32"/>
        <v>0</v>
      </c>
      <c r="BM12" s="88">
        <v>2</v>
      </c>
      <c r="BN12" s="60">
        <f t="shared" si="33"/>
        <v>0</v>
      </c>
      <c r="BO12" s="88">
        <v>1</v>
      </c>
      <c r="BP12" s="60">
        <f t="shared" si="34"/>
        <v>0</v>
      </c>
      <c r="BQ12" s="88">
        <v>2</v>
      </c>
      <c r="BR12" s="60">
        <f t="shared" si="35"/>
        <v>0</v>
      </c>
      <c r="BS12" s="88">
        <v>1</v>
      </c>
      <c r="BT12" s="60">
        <f t="shared" si="36"/>
        <v>0</v>
      </c>
      <c r="BU12" s="88">
        <v>2</v>
      </c>
      <c r="BV12" s="60">
        <f t="shared" si="36"/>
        <v>0</v>
      </c>
      <c r="BW12" s="33">
        <f t="shared" si="0"/>
        <v>54</v>
      </c>
      <c r="BX12" s="87">
        <f t="shared" si="1"/>
        <v>0</v>
      </c>
      <c r="BY12" s="85">
        <f t="shared" si="2"/>
        <v>0</v>
      </c>
    </row>
    <row r="13" spans="1:77" ht="15">
      <c r="A13" s="188"/>
      <c r="B13" s="2" t="s">
        <v>38</v>
      </c>
      <c r="C13" s="3" t="s">
        <v>39</v>
      </c>
      <c r="D13" s="7"/>
      <c r="E13" s="6">
        <v>4</v>
      </c>
      <c r="F13" s="60">
        <f t="shared" si="3"/>
        <v>0</v>
      </c>
      <c r="G13" s="6">
        <v>3</v>
      </c>
      <c r="H13" s="60">
        <f t="shared" si="4"/>
        <v>0</v>
      </c>
      <c r="I13" s="6">
        <v>6</v>
      </c>
      <c r="J13" s="60">
        <f t="shared" si="5"/>
        <v>0</v>
      </c>
      <c r="K13" s="6">
        <v>7</v>
      </c>
      <c r="L13" s="60">
        <f t="shared" si="6"/>
        <v>0</v>
      </c>
      <c r="M13" s="6">
        <v>8</v>
      </c>
      <c r="N13" s="60">
        <f t="shared" si="7"/>
        <v>0</v>
      </c>
      <c r="O13" s="6">
        <v>4</v>
      </c>
      <c r="P13" s="60">
        <f t="shared" si="8"/>
        <v>0</v>
      </c>
      <c r="Q13" s="6">
        <v>5</v>
      </c>
      <c r="R13" s="60">
        <f t="shared" si="9"/>
        <v>0</v>
      </c>
      <c r="S13" s="6">
        <v>1</v>
      </c>
      <c r="T13" s="60">
        <f t="shared" si="10"/>
        <v>0</v>
      </c>
      <c r="U13" s="6">
        <v>1</v>
      </c>
      <c r="V13" s="60">
        <f t="shared" si="11"/>
        <v>0</v>
      </c>
      <c r="W13" s="90">
        <v>8</v>
      </c>
      <c r="X13" s="60">
        <f t="shared" si="12"/>
        <v>0</v>
      </c>
      <c r="Y13" s="90">
        <v>5</v>
      </c>
      <c r="Z13" s="60">
        <f t="shared" si="13"/>
        <v>0</v>
      </c>
      <c r="AA13" s="90">
        <v>4</v>
      </c>
      <c r="AB13" s="60">
        <f t="shared" si="14"/>
        <v>0</v>
      </c>
      <c r="AC13" s="90">
        <v>7</v>
      </c>
      <c r="AD13" s="60">
        <f t="shared" si="15"/>
        <v>0</v>
      </c>
      <c r="AE13" s="90">
        <v>6</v>
      </c>
      <c r="AF13" s="60">
        <f t="shared" si="16"/>
        <v>0</v>
      </c>
      <c r="AG13" s="90">
        <v>4</v>
      </c>
      <c r="AH13" s="60">
        <f t="shared" si="17"/>
        <v>0</v>
      </c>
      <c r="AI13" s="90">
        <v>7</v>
      </c>
      <c r="AJ13" s="60">
        <f t="shared" si="18"/>
        <v>0</v>
      </c>
      <c r="AK13" s="90">
        <v>1</v>
      </c>
      <c r="AL13" s="60">
        <f t="shared" si="19"/>
        <v>0</v>
      </c>
      <c r="AM13" s="90">
        <v>2</v>
      </c>
      <c r="AN13" s="60">
        <f t="shared" si="20"/>
        <v>0</v>
      </c>
      <c r="AO13" s="90">
        <v>6</v>
      </c>
      <c r="AP13" s="60">
        <f t="shared" si="21"/>
        <v>0</v>
      </c>
      <c r="AQ13" s="90">
        <v>6</v>
      </c>
      <c r="AR13" s="60">
        <f t="shared" si="22"/>
        <v>0</v>
      </c>
      <c r="AS13" s="90">
        <v>4</v>
      </c>
      <c r="AT13" s="60">
        <f t="shared" si="23"/>
        <v>0</v>
      </c>
      <c r="AU13" s="90">
        <v>7</v>
      </c>
      <c r="AV13" s="60">
        <f t="shared" si="24"/>
        <v>0</v>
      </c>
      <c r="AW13" s="90">
        <v>9</v>
      </c>
      <c r="AX13" s="60">
        <f t="shared" si="25"/>
        <v>0</v>
      </c>
      <c r="AY13" s="90">
        <v>2</v>
      </c>
      <c r="AZ13" s="60">
        <f t="shared" si="26"/>
        <v>0</v>
      </c>
      <c r="BA13" s="90">
        <v>5</v>
      </c>
      <c r="BB13" s="60">
        <f t="shared" si="27"/>
        <v>0</v>
      </c>
      <c r="BC13" s="90">
        <v>4</v>
      </c>
      <c r="BD13" s="60">
        <f t="shared" si="28"/>
        <v>0</v>
      </c>
      <c r="BE13" s="91">
        <v>8</v>
      </c>
      <c r="BF13" s="60">
        <f t="shared" si="29"/>
        <v>0</v>
      </c>
      <c r="BG13" s="91">
        <v>7</v>
      </c>
      <c r="BH13" s="60">
        <f t="shared" si="30"/>
        <v>0</v>
      </c>
      <c r="BI13" s="91">
        <v>4</v>
      </c>
      <c r="BJ13" s="60">
        <f t="shared" si="31"/>
        <v>0</v>
      </c>
      <c r="BK13" s="90">
        <v>8</v>
      </c>
      <c r="BL13" s="60">
        <f t="shared" si="32"/>
        <v>0</v>
      </c>
      <c r="BM13" s="90">
        <v>10</v>
      </c>
      <c r="BN13" s="60">
        <f t="shared" si="33"/>
        <v>0</v>
      </c>
      <c r="BO13" s="90">
        <v>6</v>
      </c>
      <c r="BP13" s="60">
        <f t="shared" si="34"/>
        <v>0</v>
      </c>
      <c r="BQ13" s="90">
        <v>2</v>
      </c>
      <c r="BR13" s="60">
        <f t="shared" si="35"/>
        <v>0</v>
      </c>
      <c r="BS13" s="90">
        <v>1</v>
      </c>
      <c r="BT13" s="60">
        <f t="shared" si="36"/>
        <v>0</v>
      </c>
      <c r="BU13" s="90">
        <v>10</v>
      </c>
      <c r="BV13" s="60">
        <f t="shared" si="36"/>
        <v>0</v>
      </c>
      <c r="BW13" s="33">
        <f t="shared" si="0"/>
        <v>182</v>
      </c>
      <c r="BX13" s="87">
        <f t="shared" si="1"/>
        <v>0</v>
      </c>
      <c r="BY13" s="85">
        <f t="shared" si="2"/>
        <v>0</v>
      </c>
    </row>
    <row r="14" spans="1:77" ht="25.5">
      <c r="A14" s="188"/>
      <c r="B14" s="2" t="s">
        <v>23</v>
      </c>
      <c r="C14" s="3" t="s">
        <v>24</v>
      </c>
      <c r="D14" s="7"/>
      <c r="E14" s="6">
        <v>2</v>
      </c>
      <c r="F14" s="60">
        <f t="shared" si="3"/>
        <v>0</v>
      </c>
      <c r="G14" s="6">
        <v>1</v>
      </c>
      <c r="H14" s="60">
        <f t="shared" si="4"/>
        <v>0</v>
      </c>
      <c r="I14" s="6">
        <v>2</v>
      </c>
      <c r="J14" s="60">
        <f t="shared" si="5"/>
        <v>0</v>
      </c>
      <c r="K14" s="6">
        <v>3</v>
      </c>
      <c r="L14" s="60">
        <f t="shared" si="6"/>
        <v>0</v>
      </c>
      <c r="M14" s="6">
        <v>3</v>
      </c>
      <c r="N14" s="60">
        <f t="shared" si="7"/>
        <v>0</v>
      </c>
      <c r="O14" s="6">
        <v>3</v>
      </c>
      <c r="P14" s="60">
        <f t="shared" si="8"/>
        <v>0</v>
      </c>
      <c r="Q14" s="6">
        <v>3</v>
      </c>
      <c r="R14" s="60">
        <f t="shared" si="9"/>
        <v>0</v>
      </c>
      <c r="S14" s="6">
        <v>2</v>
      </c>
      <c r="T14" s="60">
        <f t="shared" si="10"/>
        <v>0</v>
      </c>
      <c r="U14" s="6">
        <v>0</v>
      </c>
      <c r="V14" s="60">
        <f t="shared" si="11"/>
        <v>0</v>
      </c>
      <c r="W14" s="90">
        <v>3</v>
      </c>
      <c r="X14" s="60">
        <f t="shared" si="12"/>
        <v>0</v>
      </c>
      <c r="Y14" s="90">
        <v>2</v>
      </c>
      <c r="Z14" s="60">
        <f t="shared" si="13"/>
        <v>0</v>
      </c>
      <c r="AA14" s="90">
        <v>2</v>
      </c>
      <c r="AB14" s="60">
        <f t="shared" si="14"/>
        <v>0</v>
      </c>
      <c r="AC14" s="90">
        <v>3</v>
      </c>
      <c r="AD14" s="60">
        <f t="shared" si="15"/>
        <v>0</v>
      </c>
      <c r="AE14" s="90">
        <v>2</v>
      </c>
      <c r="AF14" s="60">
        <f t="shared" si="16"/>
        <v>0</v>
      </c>
      <c r="AG14" s="90">
        <v>2</v>
      </c>
      <c r="AH14" s="60">
        <f t="shared" si="17"/>
        <v>0</v>
      </c>
      <c r="AI14" s="90">
        <v>2</v>
      </c>
      <c r="AJ14" s="60">
        <f t="shared" si="18"/>
        <v>0</v>
      </c>
      <c r="AK14" s="90">
        <v>1</v>
      </c>
      <c r="AL14" s="60">
        <f t="shared" si="19"/>
        <v>0</v>
      </c>
      <c r="AM14" s="90">
        <v>1</v>
      </c>
      <c r="AN14" s="60">
        <f t="shared" si="20"/>
        <v>0</v>
      </c>
      <c r="AO14" s="90">
        <v>3</v>
      </c>
      <c r="AP14" s="60">
        <f t="shared" si="21"/>
        <v>0</v>
      </c>
      <c r="AQ14" s="90">
        <v>3</v>
      </c>
      <c r="AR14" s="60">
        <f t="shared" si="22"/>
        <v>0</v>
      </c>
      <c r="AS14" s="90">
        <v>3</v>
      </c>
      <c r="AT14" s="60">
        <f t="shared" si="23"/>
        <v>0</v>
      </c>
      <c r="AU14" s="90">
        <v>3</v>
      </c>
      <c r="AV14" s="60">
        <f t="shared" si="24"/>
        <v>0</v>
      </c>
      <c r="AW14" s="90">
        <v>3</v>
      </c>
      <c r="AX14" s="60">
        <f t="shared" si="25"/>
        <v>0</v>
      </c>
      <c r="AY14" s="90">
        <v>2</v>
      </c>
      <c r="AZ14" s="60">
        <f t="shared" si="26"/>
        <v>0</v>
      </c>
      <c r="BA14" s="90">
        <v>3</v>
      </c>
      <c r="BB14" s="60">
        <f t="shared" si="27"/>
        <v>0</v>
      </c>
      <c r="BC14" s="90">
        <v>3</v>
      </c>
      <c r="BD14" s="60">
        <f t="shared" si="28"/>
        <v>0</v>
      </c>
      <c r="BE14" s="91">
        <v>2</v>
      </c>
      <c r="BF14" s="60">
        <f t="shared" si="29"/>
        <v>0</v>
      </c>
      <c r="BG14" s="91">
        <v>3</v>
      </c>
      <c r="BH14" s="60">
        <f t="shared" si="30"/>
        <v>0</v>
      </c>
      <c r="BI14" s="91">
        <v>2</v>
      </c>
      <c r="BJ14" s="60">
        <f t="shared" si="31"/>
        <v>0</v>
      </c>
      <c r="BK14" s="90">
        <v>3</v>
      </c>
      <c r="BL14" s="60">
        <f t="shared" si="32"/>
        <v>0</v>
      </c>
      <c r="BM14" s="90">
        <v>3</v>
      </c>
      <c r="BN14" s="60">
        <f t="shared" si="33"/>
        <v>0</v>
      </c>
      <c r="BO14" s="90">
        <v>3</v>
      </c>
      <c r="BP14" s="60">
        <f t="shared" si="34"/>
        <v>0</v>
      </c>
      <c r="BQ14" s="90">
        <v>1</v>
      </c>
      <c r="BR14" s="60">
        <f t="shared" si="35"/>
        <v>0</v>
      </c>
      <c r="BS14" s="90">
        <v>1</v>
      </c>
      <c r="BT14" s="60">
        <f t="shared" si="36"/>
        <v>0</v>
      </c>
      <c r="BU14" s="90">
        <v>2</v>
      </c>
      <c r="BV14" s="60">
        <f t="shared" si="36"/>
        <v>0</v>
      </c>
      <c r="BW14" s="33">
        <f t="shared" si="0"/>
        <v>80</v>
      </c>
      <c r="BX14" s="87">
        <f t="shared" si="1"/>
        <v>0</v>
      </c>
      <c r="BY14" s="85">
        <f t="shared" si="2"/>
        <v>0</v>
      </c>
    </row>
    <row r="15" spans="1:77" ht="25.5">
      <c r="A15" s="188"/>
      <c r="B15" s="2" t="s">
        <v>25</v>
      </c>
      <c r="C15" s="3" t="s">
        <v>26</v>
      </c>
      <c r="D15" s="7"/>
      <c r="E15" s="6">
        <v>0</v>
      </c>
      <c r="F15" s="60">
        <f t="shared" si="3"/>
        <v>0</v>
      </c>
      <c r="G15" s="6">
        <v>0</v>
      </c>
      <c r="H15" s="60">
        <f t="shared" si="4"/>
        <v>0</v>
      </c>
      <c r="I15" s="6">
        <v>0</v>
      </c>
      <c r="J15" s="60">
        <f t="shared" si="5"/>
        <v>0</v>
      </c>
      <c r="K15" s="6">
        <v>0</v>
      </c>
      <c r="L15" s="60">
        <f t="shared" si="6"/>
        <v>0</v>
      </c>
      <c r="M15" s="6">
        <v>0</v>
      </c>
      <c r="N15" s="60">
        <f t="shared" si="7"/>
        <v>0</v>
      </c>
      <c r="O15" s="6">
        <v>0</v>
      </c>
      <c r="P15" s="60">
        <f t="shared" si="8"/>
        <v>0</v>
      </c>
      <c r="Q15" s="6">
        <v>0</v>
      </c>
      <c r="R15" s="60">
        <f t="shared" si="9"/>
        <v>0</v>
      </c>
      <c r="S15" s="6">
        <v>0</v>
      </c>
      <c r="T15" s="60">
        <f t="shared" si="10"/>
        <v>0</v>
      </c>
      <c r="U15" s="6">
        <v>0</v>
      </c>
      <c r="V15" s="60">
        <f t="shared" si="11"/>
        <v>0</v>
      </c>
      <c r="W15" s="90">
        <v>0</v>
      </c>
      <c r="X15" s="60">
        <f t="shared" si="12"/>
        <v>0</v>
      </c>
      <c r="Y15" s="90">
        <v>0</v>
      </c>
      <c r="Z15" s="60">
        <f t="shared" si="13"/>
        <v>0</v>
      </c>
      <c r="AA15" s="90">
        <v>0</v>
      </c>
      <c r="AB15" s="60">
        <f t="shared" si="14"/>
        <v>0</v>
      </c>
      <c r="AC15" s="90">
        <v>0</v>
      </c>
      <c r="AD15" s="60">
        <f t="shared" si="15"/>
        <v>0</v>
      </c>
      <c r="AE15" s="90">
        <v>0</v>
      </c>
      <c r="AF15" s="60">
        <f t="shared" si="16"/>
        <v>0</v>
      </c>
      <c r="AG15" s="90">
        <v>0</v>
      </c>
      <c r="AH15" s="60">
        <f t="shared" si="17"/>
        <v>0</v>
      </c>
      <c r="AI15" s="90">
        <v>0</v>
      </c>
      <c r="AJ15" s="60">
        <f t="shared" si="18"/>
        <v>0</v>
      </c>
      <c r="AK15" s="90">
        <v>0</v>
      </c>
      <c r="AL15" s="60">
        <f t="shared" si="19"/>
        <v>0</v>
      </c>
      <c r="AM15" s="90">
        <v>0</v>
      </c>
      <c r="AN15" s="60">
        <f t="shared" si="20"/>
        <v>0</v>
      </c>
      <c r="AO15" s="90">
        <v>0</v>
      </c>
      <c r="AP15" s="60">
        <f t="shared" si="21"/>
        <v>0</v>
      </c>
      <c r="AQ15" s="90">
        <v>0</v>
      </c>
      <c r="AR15" s="60">
        <f t="shared" si="22"/>
        <v>0</v>
      </c>
      <c r="AS15" s="90">
        <v>0</v>
      </c>
      <c r="AT15" s="60">
        <f t="shared" si="23"/>
        <v>0</v>
      </c>
      <c r="AU15" s="90">
        <v>0</v>
      </c>
      <c r="AV15" s="60">
        <f t="shared" si="24"/>
        <v>0</v>
      </c>
      <c r="AW15" s="90">
        <v>0</v>
      </c>
      <c r="AX15" s="60">
        <f t="shared" si="25"/>
        <v>0</v>
      </c>
      <c r="AY15" s="90">
        <v>0</v>
      </c>
      <c r="AZ15" s="60">
        <f t="shared" si="26"/>
        <v>0</v>
      </c>
      <c r="BA15" s="90">
        <v>0</v>
      </c>
      <c r="BB15" s="60">
        <f t="shared" si="27"/>
        <v>0</v>
      </c>
      <c r="BC15" s="90">
        <v>0</v>
      </c>
      <c r="BD15" s="60">
        <f t="shared" si="28"/>
        <v>0</v>
      </c>
      <c r="BE15" s="91">
        <v>0</v>
      </c>
      <c r="BF15" s="60">
        <f t="shared" si="29"/>
        <v>0</v>
      </c>
      <c r="BG15" s="91">
        <v>0</v>
      </c>
      <c r="BH15" s="60">
        <f t="shared" si="30"/>
        <v>0</v>
      </c>
      <c r="BI15" s="91">
        <v>0</v>
      </c>
      <c r="BJ15" s="60">
        <f t="shared" si="31"/>
        <v>0</v>
      </c>
      <c r="BK15" s="90">
        <v>0</v>
      </c>
      <c r="BL15" s="60">
        <f t="shared" si="32"/>
        <v>0</v>
      </c>
      <c r="BM15" s="90">
        <v>0</v>
      </c>
      <c r="BN15" s="60">
        <f t="shared" si="33"/>
        <v>0</v>
      </c>
      <c r="BO15" s="90">
        <v>0</v>
      </c>
      <c r="BP15" s="60">
        <f t="shared" si="34"/>
        <v>0</v>
      </c>
      <c r="BQ15" s="90">
        <v>0</v>
      </c>
      <c r="BR15" s="60">
        <f t="shared" si="35"/>
        <v>0</v>
      </c>
      <c r="BS15" s="90">
        <v>0</v>
      </c>
      <c r="BT15" s="60">
        <f t="shared" si="36"/>
        <v>0</v>
      </c>
      <c r="BU15" s="90">
        <v>0</v>
      </c>
      <c r="BV15" s="60">
        <f t="shared" si="36"/>
        <v>0</v>
      </c>
      <c r="BW15" s="33">
        <f t="shared" si="0"/>
        <v>0</v>
      </c>
      <c r="BX15" s="87">
        <f t="shared" si="1"/>
        <v>0</v>
      </c>
      <c r="BY15" s="85">
        <f t="shared" si="2"/>
        <v>0</v>
      </c>
    </row>
    <row r="16" spans="1:77" ht="38.25">
      <c r="A16" s="189"/>
      <c r="B16" s="2" t="s">
        <v>27</v>
      </c>
      <c r="C16" s="152" t="s">
        <v>36</v>
      </c>
      <c r="D16" s="7"/>
      <c r="E16" s="6">
        <v>0</v>
      </c>
      <c r="F16" s="60">
        <f t="shared" si="3"/>
        <v>0</v>
      </c>
      <c r="G16" s="6">
        <v>0</v>
      </c>
      <c r="H16" s="60">
        <f t="shared" si="4"/>
        <v>0</v>
      </c>
      <c r="I16" s="6">
        <v>0</v>
      </c>
      <c r="J16" s="60">
        <f t="shared" si="5"/>
        <v>0</v>
      </c>
      <c r="K16" s="6">
        <v>0</v>
      </c>
      <c r="L16" s="60">
        <f t="shared" si="6"/>
        <v>0</v>
      </c>
      <c r="M16" s="6">
        <v>0</v>
      </c>
      <c r="N16" s="60">
        <f t="shared" si="7"/>
        <v>0</v>
      </c>
      <c r="O16" s="6">
        <v>0</v>
      </c>
      <c r="P16" s="60">
        <f t="shared" si="8"/>
        <v>0</v>
      </c>
      <c r="Q16" s="6">
        <v>0</v>
      </c>
      <c r="R16" s="60">
        <f t="shared" si="9"/>
        <v>0</v>
      </c>
      <c r="S16" s="6">
        <v>0</v>
      </c>
      <c r="T16" s="60">
        <f t="shared" si="10"/>
        <v>0</v>
      </c>
      <c r="U16" s="6">
        <v>0</v>
      </c>
      <c r="V16" s="60">
        <f t="shared" si="11"/>
        <v>0</v>
      </c>
      <c r="W16" s="90">
        <v>0</v>
      </c>
      <c r="X16" s="60">
        <f t="shared" si="12"/>
        <v>0</v>
      </c>
      <c r="Y16" s="90">
        <v>0</v>
      </c>
      <c r="Z16" s="60">
        <f t="shared" si="13"/>
        <v>0</v>
      </c>
      <c r="AA16" s="90">
        <v>0</v>
      </c>
      <c r="AB16" s="60">
        <f t="shared" si="14"/>
        <v>0</v>
      </c>
      <c r="AC16" s="90">
        <v>0</v>
      </c>
      <c r="AD16" s="60">
        <f t="shared" si="15"/>
        <v>0</v>
      </c>
      <c r="AE16" s="90">
        <v>0</v>
      </c>
      <c r="AF16" s="60">
        <f t="shared" si="16"/>
        <v>0</v>
      </c>
      <c r="AG16" s="90">
        <v>0</v>
      </c>
      <c r="AH16" s="60">
        <f t="shared" si="17"/>
        <v>0</v>
      </c>
      <c r="AI16" s="90">
        <v>0</v>
      </c>
      <c r="AJ16" s="60">
        <f t="shared" si="18"/>
        <v>0</v>
      </c>
      <c r="AK16" s="90">
        <v>0</v>
      </c>
      <c r="AL16" s="60">
        <f t="shared" si="19"/>
        <v>0</v>
      </c>
      <c r="AM16" s="90">
        <v>0</v>
      </c>
      <c r="AN16" s="60">
        <f t="shared" si="20"/>
        <v>0</v>
      </c>
      <c r="AO16" s="90">
        <v>0</v>
      </c>
      <c r="AP16" s="60">
        <f t="shared" si="21"/>
        <v>0</v>
      </c>
      <c r="AQ16" s="90">
        <v>0</v>
      </c>
      <c r="AR16" s="60">
        <f t="shared" si="22"/>
        <v>0</v>
      </c>
      <c r="AS16" s="90">
        <v>0</v>
      </c>
      <c r="AT16" s="60">
        <f t="shared" si="23"/>
        <v>0</v>
      </c>
      <c r="AU16" s="90">
        <v>0</v>
      </c>
      <c r="AV16" s="60">
        <f t="shared" si="24"/>
        <v>0</v>
      </c>
      <c r="AW16" s="90">
        <v>0</v>
      </c>
      <c r="AX16" s="60">
        <f t="shared" si="25"/>
        <v>0</v>
      </c>
      <c r="AY16" s="90">
        <v>0</v>
      </c>
      <c r="AZ16" s="60">
        <f t="shared" si="26"/>
        <v>0</v>
      </c>
      <c r="BA16" s="90">
        <v>0</v>
      </c>
      <c r="BB16" s="60">
        <f t="shared" si="27"/>
        <v>0</v>
      </c>
      <c r="BC16" s="90">
        <v>0</v>
      </c>
      <c r="BD16" s="60">
        <f t="shared" si="28"/>
        <v>0</v>
      </c>
      <c r="BE16" s="91">
        <v>0</v>
      </c>
      <c r="BF16" s="60">
        <f t="shared" si="29"/>
        <v>0</v>
      </c>
      <c r="BG16" s="91">
        <v>0</v>
      </c>
      <c r="BH16" s="60">
        <f t="shared" si="30"/>
        <v>0</v>
      </c>
      <c r="BI16" s="91">
        <v>0</v>
      </c>
      <c r="BJ16" s="60">
        <f t="shared" si="31"/>
        <v>0</v>
      </c>
      <c r="BK16" s="90">
        <v>0</v>
      </c>
      <c r="BL16" s="60">
        <f t="shared" si="32"/>
        <v>0</v>
      </c>
      <c r="BM16" s="90">
        <v>0</v>
      </c>
      <c r="BN16" s="60">
        <f t="shared" si="33"/>
        <v>0</v>
      </c>
      <c r="BO16" s="90">
        <v>0</v>
      </c>
      <c r="BP16" s="60">
        <f t="shared" si="34"/>
        <v>0</v>
      </c>
      <c r="BQ16" s="90">
        <v>0</v>
      </c>
      <c r="BR16" s="60">
        <f t="shared" si="35"/>
        <v>0</v>
      </c>
      <c r="BS16" s="90">
        <v>0</v>
      </c>
      <c r="BT16" s="60">
        <f t="shared" si="36"/>
        <v>0</v>
      </c>
      <c r="BU16" s="90">
        <v>0</v>
      </c>
      <c r="BV16" s="60">
        <f t="shared" si="36"/>
        <v>0</v>
      </c>
      <c r="BW16" s="33">
        <f t="shared" si="0"/>
        <v>0</v>
      </c>
      <c r="BX16" s="87">
        <f t="shared" si="1"/>
        <v>0</v>
      </c>
      <c r="BY16" s="85">
        <f t="shared" si="2"/>
        <v>0</v>
      </c>
    </row>
    <row r="17" spans="1:77" ht="25.5">
      <c r="A17" s="197" t="s">
        <v>29</v>
      </c>
      <c r="B17" s="11" t="s">
        <v>30</v>
      </c>
      <c r="C17" s="153" t="s">
        <v>347</v>
      </c>
      <c r="D17" s="7"/>
      <c r="E17" s="6">
        <v>0</v>
      </c>
      <c r="F17" s="60">
        <f t="shared" si="3"/>
        <v>0</v>
      </c>
      <c r="G17" s="6">
        <v>0</v>
      </c>
      <c r="H17" s="60">
        <f t="shared" si="4"/>
        <v>0</v>
      </c>
      <c r="I17" s="6">
        <v>0</v>
      </c>
      <c r="J17" s="60">
        <f t="shared" si="5"/>
        <v>0</v>
      </c>
      <c r="K17" s="6">
        <v>0</v>
      </c>
      <c r="L17" s="60">
        <f t="shared" si="6"/>
        <v>0</v>
      </c>
      <c r="M17" s="6">
        <v>0</v>
      </c>
      <c r="N17" s="60">
        <f t="shared" si="7"/>
        <v>0</v>
      </c>
      <c r="O17" s="6">
        <v>0</v>
      </c>
      <c r="P17" s="60">
        <f t="shared" si="8"/>
        <v>0</v>
      </c>
      <c r="Q17" s="6">
        <v>0</v>
      </c>
      <c r="R17" s="60">
        <f t="shared" si="9"/>
        <v>0</v>
      </c>
      <c r="S17" s="6">
        <v>0</v>
      </c>
      <c r="T17" s="60">
        <f t="shared" si="10"/>
        <v>0</v>
      </c>
      <c r="U17" s="6">
        <v>0</v>
      </c>
      <c r="V17" s="60">
        <f t="shared" si="11"/>
        <v>0</v>
      </c>
      <c r="W17" s="90">
        <v>0</v>
      </c>
      <c r="X17" s="60">
        <f t="shared" si="12"/>
        <v>0</v>
      </c>
      <c r="Y17" s="90">
        <v>0</v>
      </c>
      <c r="Z17" s="60">
        <f t="shared" si="13"/>
        <v>0</v>
      </c>
      <c r="AA17" s="90">
        <v>0</v>
      </c>
      <c r="AB17" s="60">
        <f t="shared" si="14"/>
        <v>0</v>
      </c>
      <c r="AC17" s="90">
        <v>0</v>
      </c>
      <c r="AD17" s="60">
        <f t="shared" si="15"/>
        <v>0</v>
      </c>
      <c r="AE17" s="90">
        <v>0</v>
      </c>
      <c r="AF17" s="60">
        <f t="shared" si="16"/>
        <v>0</v>
      </c>
      <c r="AG17" s="90">
        <v>0</v>
      </c>
      <c r="AH17" s="60">
        <f t="shared" si="17"/>
        <v>0</v>
      </c>
      <c r="AI17" s="90">
        <v>0</v>
      </c>
      <c r="AJ17" s="60">
        <f t="shared" si="18"/>
        <v>0</v>
      </c>
      <c r="AK17" s="90">
        <v>0</v>
      </c>
      <c r="AL17" s="60">
        <f t="shared" si="19"/>
        <v>0</v>
      </c>
      <c r="AM17" s="90">
        <v>0</v>
      </c>
      <c r="AN17" s="60">
        <f t="shared" si="20"/>
        <v>0</v>
      </c>
      <c r="AO17" s="90">
        <v>0</v>
      </c>
      <c r="AP17" s="60">
        <f t="shared" si="21"/>
        <v>0</v>
      </c>
      <c r="AQ17" s="90">
        <v>0</v>
      </c>
      <c r="AR17" s="60">
        <f t="shared" si="22"/>
        <v>0</v>
      </c>
      <c r="AS17" s="90">
        <v>0</v>
      </c>
      <c r="AT17" s="60">
        <f t="shared" si="23"/>
        <v>0</v>
      </c>
      <c r="AU17" s="90">
        <v>0</v>
      </c>
      <c r="AV17" s="60">
        <f t="shared" si="24"/>
        <v>0</v>
      </c>
      <c r="AW17" s="90">
        <v>0</v>
      </c>
      <c r="AX17" s="60">
        <f t="shared" si="25"/>
        <v>0</v>
      </c>
      <c r="AY17" s="90">
        <v>0</v>
      </c>
      <c r="AZ17" s="60">
        <f t="shared" si="26"/>
        <v>0</v>
      </c>
      <c r="BA17" s="90">
        <v>0</v>
      </c>
      <c r="BB17" s="60">
        <f t="shared" si="27"/>
        <v>0</v>
      </c>
      <c r="BC17" s="90">
        <v>0</v>
      </c>
      <c r="BD17" s="60">
        <f t="shared" si="28"/>
        <v>0</v>
      </c>
      <c r="BE17" s="91">
        <v>0</v>
      </c>
      <c r="BF17" s="60">
        <f t="shared" si="29"/>
        <v>0</v>
      </c>
      <c r="BG17" s="91">
        <v>0</v>
      </c>
      <c r="BH17" s="60">
        <f t="shared" si="30"/>
        <v>0</v>
      </c>
      <c r="BI17" s="91">
        <v>0</v>
      </c>
      <c r="BJ17" s="60">
        <f t="shared" si="31"/>
        <v>0</v>
      </c>
      <c r="BK17" s="90">
        <v>0</v>
      </c>
      <c r="BL17" s="60">
        <f t="shared" si="32"/>
        <v>0</v>
      </c>
      <c r="BM17" s="90">
        <v>0</v>
      </c>
      <c r="BN17" s="60">
        <f t="shared" si="33"/>
        <v>0</v>
      </c>
      <c r="BO17" s="90">
        <v>0</v>
      </c>
      <c r="BP17" s="60">
        <f t="shared" si="34"/>
        <v>0</v>
      </c>
      <c r="BQ17" s="90">
        <v>0</v>
      </c>
      <c r="BR17" s="60">
        <f t="shared" si="35"/>
        <v>0</v>
      </c>
      <c r="BS17" s="90">
        <v>0</v>
      </c>
      <c r="BT17" s="60">
        <f t="shared" si="36"/>
        <v>0</v>
      </c>
      <c r="BU17" s="90">
        <v>1</v>
      </c>
      <c r="BV17" s="60">
        <f t="shared" si="36"/>
        <v>0</v>
      </c>
      <c r="BW17" s="33">
        <f t="shared" si="0"/>
        <v>1</v>
      </c>
      <c r="BX17" s="87">
        <f t="shared" si="1"/>
        <v>0</v>
      </c>
      <c r="BY17" s="85">
        <f t="shared" si="2"/>
        <v>0</v>
      </c>
    </row>
    <row r="18" spans="1:77" ht="15">
      <c r="A18" s="197"/>
      <c r="B18" s="13" t="s">
        <v>86</v>
      </c>
      <c r="C18" s="152" t="s">
        <v>341</v>
      </c>
      <c r="D18" s="7"/>
      <c r="E18" s="6">
        <f>E17</f>
        <v>0</v>
      </c>
      <c r="F18" s="60">
        <f t="shared" si="3"/>
        <v>0</v>
      </c>
      <c r="G18" s="6">
        <f>G17</f>
        <v>0</v>
      </c>
      <c r="H18" s="60">
        <f t="shared" si="4"/>
        <v>0</v>
      </c>
      <c r="I18" s="6">
        <f>I17</f>
        <v>0</v>
      </c>
      <c r="J18" s="60">
        <f t="shared" si="5"/>
        <v>0</v>
      </c>
      <c r="K18" s="6">
        <f>K17</f>
        <v>0</v>
      </c>
      <c r="L18" s="60">
        <f t="shared" si="6"/>
        <v>0</v>
      </c>
      <c r="M18" s="6">
        <f>M17</f>
        <v>0</v>
      </c>
      <c r="N18" s="60">
        <f t="shared" si="7"/>
        <v>0</v>
      </c>
      <c r="O18" s="6">
        <f>O17</f>
        <v>0</v>
      </c>
      <c r="P18" s="60">
        <f t="shared" si="8"/>
        <v>0</v>
      </c>
      <c r="Q18" s="6">
        <f>Q17</f>
        <v>0</v>
      </c>
      <c r="R18" s="60">
        <f t="shared" si="9"/>
        <v>0</v>
      </c>
      <c r="S18" s="6">
        <v>0</v>
      </c>
      <c r="T18" s="60">
        <f t="shared" si="10"/>
        <v>0</v>
      </c>
      <c r="U18" s="6">
        <v>0</v>
      </c>
      <c r="V18" s="60">
        <f t="shared" si="11"/>
        <v>0</v>
      </c>
      <c r="W18" s="6">
        <v>0</v>
      </c>
      <c r="X18" s="60">
        <f t="shared" si="12"/>
        <v>0</v>
      </c>
      <c r="Y18" s="6">
        <v>0</v>
      </c>
      <c r="Z18" s="60">
        <f t="shared" si="13"/>
        <v>0</v>
      </c>
      <c r="AA18" s="6">
        <v>0</v>
      </c>
      <c r="AB18" s="60">
        <f t="shared" si="14"/>
        <v>0</v>
      </c>
      <c r="AC18" s="6">
        <v>0</v>
      </c>
      <c r="AD18" s="60">
        <f t="shared" si="15"/>
        <v>0</v>
      </c>
      <c r="AE18" s="6">
        <v>0</v>
      </c>
      <c r="AF18" s="60">
        <f t="shared" si="16"/>
        <v>0</v>
      </c>
      <c r="AG18" s="6">
        <v>0</v>
      </c>
      <c r="AH18" s="60">
        <f t="shared" si="17"/>
        <v>0</v>
      </c>
      <c r="AI18" s="6">
        <v>0</v>
      </c>
      <c r="AJ18" s="60">
        <f t="shared" si="18"/>
        <v>0</v>
      </c>
      <c r="AK18" s="6">
        <v>0</v>
      </c>
      <c r="AL18" s="60">
        <f t="shared" si="19"/>
        <v>0</v>
      </c>
      <c r="AM18" s="6">
        <v>0</v>
      </c>
      <c r="AN18" s="60">
        <f t="shared" si="20"/>
        <v>0</v>
      </c>
      <c r="AO18" s="6">
        <v>0</v>
      </c>
      <c r="AP18" s="60">
        <f t="shared" si="21"/>
        <v>0</v>
      </c>
      <c r="AQ18" s="6">
        <f>AQ17</f>
        <v>0</v>
      </c>
      <c r="AR18" s="60">
        <f t="shared" si="22"/>
        <v>0</v>
      </c>
      <c r="AS18" s="6">
        <f>AS17</f>
        <v>0</v>
      </c>
      <c r="AT18" s="60">
        <f t="shared" si="23"/>
        <v>0</v>
      </c>
      <c r="AU18" s="6">
        <f>AU17</f>
        <v>0</v>
      </c>
      <c r="AV18" s="60">
        <f t="shared" si="24"/>
        <v>0</v>
      </c>
      <c r="AW18" s="6">
        <f>AW17</f>
        <v>0</v>
      </c>
      <c r="AX18" s="60">
        <f t="shared" si="25"/>
        <v>0</v>
      </c>
      <c r="AY18" s="6">
        <f>AY17</f>
        <v>0</v>
      </c>
      <c r="AZ18" s="60">
        <f t="shared" si="26"/>
        <v>0</v>
      </c>
      <c r="BA18" s="6">
        <f>BA17</f>
        <v>0</v>
      </c>
      <c r="BB18" s="60">
        <f t="shared" si="27"/>
        <v>0</v>
      </c>
      <c r="BC18" s="6">
        <f>BC17</f>
        <v>0</v>
      </c>
      <c r="BD18" s="60">
        <f t="shared" si="28"/>
        <v>0</v>
      </c>
      <c r="BE18" s="42">
        <f>BE17</f>
        <v>0</v>
      </c>
      <c r="BF18" s="60">
        <f t="shared" si="29"/>
        <v>0</v>
      </c>
      <c r="BG18" s="42">
        <f>BG17</f>
        <v>0</v>
      </c>
      <c r="BH18" s="60">
        <f t="shared" si="30"/>
        <v>0</v>
      </c>
      <c r="BI18" s="42">
        <f>BI17</f>
        <v>0</v>
      </c>
      <c r="BJ18" s="60">
        <f t="shared" si="31"/>
        <v>0</v>
      </c>
      <c r="BK18" s="6">
        <f>BK17</f>
        <v>0</v>
      </c>
      <c r="BL18" s="60">
        <f t="shared" si="32"/>
        <v>0</v>
      </c>
      <c r="BM18" s="6">
        <f>BM17</f>
        <v>0</v>
      </c>
      <c r="BN18" s="60">
        <f t="shared" si="33"/>
        <v>0</v>
      </c>
      <c r="BO18" s="6">
        <f>BO17</f>
        <v>0</v>
      </c>
      <c r="BP18" s="60">
        <f t="shared" si="34"/>
        <v>0</v>
      </c>
      <c r="BQ18" s="6">
        <f>BQ17</f>
        <v>0</v>
      </c>
      <c r="BR18" s="60">
        <f t="shared" si="35"/>
        <v>0</v>
      </c>
      <c r="BS18" s="6">
        <f>BS17</f>
        <v>0</v>
      </c>
      <c r="BT18" s="60">
        <f t="shared" si="36"/>
        <v>0</v>
      </c>
      <c r="BU18" s="6">
        <f>BU17</f>
        <v>1</v>
      </c>
      <c r="BV18" s="60">
        <f t="shared" si="36"/>
        <v>0</v>
      </c>
      <c r="BW18" s="33">
        <f t="shared" si="0"/>
        <v>1</v>
      </c>
      <c r="BX18" s="87">
        <f t="shared" si="1"/>
        <v>0</v>
      </c>
      <c r="BY18" s="85">
        <f t="shared" si="2"/>
        <v>0</v>
      </c>
    </row>
    <row r="19" spans="1:77" ht="25.5">
      <c r="A19" s="197"/>
      <c r="B19" s="11" t="s">
        <v>31</v>
      </c>
      <c r="C19" s="153" t="s">
        <v>32</v>
      </c>
      <c r="D19" s="7"/>
      <c r="E19" s="6">
        <v>0</v>
      </c>
      <c r="F19" s="60">
        <f t="shared" si="3"/>
        <v>0</v>
      </c>
      <c r="G19" s="6">
        <v>0</v>
      </c>
      <c r="H19" s="60">
        <f t="shared" si="4"/>
        <v>0</v>
      </c>
      <c r="I19" s="6">
        <v>0</v>
      </c>
      <c r="J19" s="60">
        <f t="shared" si="5"/>
        <v>0</v>
      </c>
      <c r="K19" s="6">
        <v>0</v>
      </c>
      <c r="L19" s="60">
        <f t="shared" si="6"/>
        <v>0</v>
      </c>
      <c r="M19" s="6">
        <v>0</v>
      </c>
      <c r="N19" s="60">
        <f t="shared" si="7"/>
        <v>0</v>
      </c>
      <c r="O19" s="6">
        <v>0</v>
      </c>
      <c r="P19" s="60">
        <f t="shared" si="8"/>
        <v>0</v>
      </c>
      <c r="Q19" s="6">
        <v>0</v>
      </c>
      <c r="R19" s="60">
        <f t="shared" si="9"/>
        <v>0</v>
      </c>
      <c r="S19" s="6">
        <v>0</v>
      </c>
      <c r="T19" s="60">
        <f t="shared" si="10"/>
        <v>0</v>
      </c>
      <c r="U19" s="6">
        <v>0</v>
      </c>
      <c r="V19" s="60">
        <f t="shared" si="11"/>
        <v>0</v>
      </c>
      <c r="W19" s="90">
        <v>0</v>
      </c>
      <c r="X19" s="60">
        <f t="shared" si="12"/>
        <v>0</v>
      </c>
      <c r="Y19" s="90">
        <v>0</v>
      </c>
      <c r="Z19" s="60">
        <f t="shared" si="13"/>
        <v>0</v>
      </c>
      <c r="AA19" s="90">
        <v>0</v>
      </c>
      <c r="AB19" s="60">
        <f t="shared" si="14"/>
        <v>0</v>
      </c>
      <c r="AC19" s="90">
        <v>0</v>
      </c>
      <c r="AD19" s="60">
        <f t="shared" si="15"/>
        <v>0</v>
      </c>
      <c r="AE19" s="90">
        <v>0</v>
      </c>
      <c r="AF19" s="60">
        <f t="shared" si="16"/>
        <v>0</v>
      </c>
      <c r="AG19" s="90">
        <v>0</v>
      </c>
      <c r="AH19" s="60">
        <f t="shared" si="17"/>
        <v>0</v>
      </c>
      <c r="AI19" s="90">
        <v>0</v>
      </c>
      <c r="AJ19" s="60">
        <f t="shared" si="18"/>
        <v>0</v>
      </c>
      <c r="AK19" s="90">
        <v>0</v>
      </c>
      <c r="AL19" s="60">
        <f t="shared" si="19"/>
        <v>0</v>
      </c>
      <c r="AM19" s="90">
        <v>0</v>
      </c>
      <c r="AN19" s="60">
        <f t="shared" si="20"/>
        <v>0</v>
      </c>
      <c r="AO19" s="90">
        <v>0</v>
      </c>
      <c r="AP19" s="60">
        <f t="shared" si="21"/>
        <v>0</v>
      </c>
      <c r="AQ19" s="90">
        <v>0</v>
      </c>
      <c r="AR19" s="60">
        <f t="shared" si="22"/>
        <v>0</v>
      </c>
      <c r="AS19" s="90">
        <v>0</v>
      </c>
      <c r="AT19" s="60">
        <f t="shared" si="23"/>
        <v>0</v>
      </c>
      <c r="AU19" s="90">
        <v>0</v>
      </c>
      <c r="AV19" s="60">
        <f t="shared" si="24"/>
        <v>0</v>
      </c>
      <c r="AW19" s="90">
        <v>0</v>
      </c>
      <c r="AX19" s="60">
        <f t="shared" si="25"/>
        <v>0</v>
      </c>
      <c r="AY19" s="90">
        <v>0</v>
      </c>
      <c r="AZ19" s="60">
        <f t="shared" si="26"/>
        <v>0</v>
      </c>
      <c r="BA19" s="90">
        <v>0</v>
      </c>
      <c r="BB19" s="60">
        <f t="shared" si="27"/>
        <v>0</v>
      </c>
      <c r="BC19" s="90">
        <v>0</v>
      </c>
      <c r="BD19" s="60">
        <f t="shared" si="28"/>
        <v>0</v>
      </c>
      <c r="BE19" s="91">
        <v>0</v>
      </c>
      <c r="BF19" s="60">
        <f t="shared" si="29"/>
        <v>0</v>
      </c>
      <c r="BG19" s="91">
        <v>0</v>
      </c>
      <c r="BH19" s="60">
        <f t="shared" si="30"/>
        <v>0</v>
      </c>
      <c r="BI19" s="91">
        <v>0</v>
      </c>
      <c r="BJ19" s="60">
        <f t="shared" si="31"/>
        <v>0</v>
      </c>
      <c r="BK19" s="90">
        <v>0</v>
      </c>
      <c r="BL19" s="60">
        <f t="shared" si="32"/>
        <v>0</v>
      </c>
      <c r="BM19" s="90">
        <v>0</v>
      </c>
      <c r="BN19" s="60">
        <f t="shared" si="33"/>
        <v>0</v>
      </c>
      <c r="BO19" s="90">
        <v>0</v>
      </c>
      <c r="BP19" s="60">
        <f t="shared" si="34"/>
        <v>0</v>
      </c>
      <c r="BQ19" s="90">
        <v>0</v>
      </c>
      <c r="BR19" s="60">
        <f t="shared" si="35"/>
        <v>0</v>
      </c>
      <c r="BS19" s="90">
        <v>0</v>
      </c>
      <c r="BT19" s="60">
        <f t="shared" si="36"/>
        <v>0</v>
      </c>
      <c r="BU19" s="90">
        <v>0</v>
      </c>
      <c r="BV19" s="60">
        <f t="shared" si="36"/>
        <v>0</v>
      </c>
      <c r="BW19" s="33">
        <f t="shared" si="0"/>
        <v>0</v>
      </c>
      <c r="BX19" s="87">
        <f t="shared" si="1"/>
        <v>0</v>
      </c>
      <c r="BY19" s="85">
        <f t="shared" si="2"/>
        <v>0</v>
      </c>
    </row>
    <row r="20" spans="1:77" ht="25.5" customHeight="1">
      <c r="A20" s="197"/>
      <c r="B20" s="13" t="s">
        <v>85</v>
      </c>
      <c r="C20" s="152" t="s">
        <v>341</v>
      </c>
      <c r="D20" s="7"/>
      <c r="E20" s="6">
        <f>E19*2</f>
        <v>0</v>
      </c>
      <c r="F20" s="60">
        <f t="shared" si="3"/>
        <v>0</v>
      </c>
      <c r="G20" s="6">
        <f>G19*2</f>
        <v>0</v>
      </c>
      <c r="H20" s="60">
        <f t="shared" si="4"/>
        <v>0</v>
      </c>
      <c r="I20" s="6">
        <f>I19*2</f>
        <v>0</v>
      </c>
      <c r="J20" s="60">
        <f t="shared" si="5"/>
        <v>0</v>
      </c>
      <c r="K20" s="6">
        <f>K19*2</f>
        <v>0</v>
      </c>
      <c r="L20" s="60">
        <f t="shared" si="6"/>
        <v>0</v>
      </c>
      <c r="M20" s="6">
        <f>M19*2</f>
        <v>0</v>
      </c>
      <c r="N20" s="60">
        <f t="shared" si="7"/>
        <v>0</v>
      </c>
      <c r="O20" s="6">
        <f>O19*2</f>
        <v>0</v>
      </c>
      <c r="P20" s="60">
        <f t="shared" si="8"/>
        <v>0</v>
      </c>
      <c r="Q20" s="6">
        <f>Q19*2</f>
        <v>0</v>
      </c>
      <c r="R20" s="60">
        <f t="shared" si="9"/>
        <v>0</v>
      </c>
      <c r="S20" s="6">
        <v>0</v>
      </c>
      <c r="T20" s="60">
        <f t="shared" si="10"/>
        <v>0</v>
      </c>
      <c r="U20" s="6">
        <v>0</v>
      </c>
      <c r="V20" s="60">
        <f t="shared" si="11"/>
        <v>0</v>
      </c>
      <c r="W20" s="6">
        <v>0</v>
      </c>
      <c r="X20" s="60">
        <f t="shared" si="12"/>
        <v>0</v>
      </c>
      <c r="Y20" s="6">
        <v>0</v>
      </c>
      <c r="Z20" s="60">
        <f t="shared" si="13"/>
        <v>0</v>
      </c>
      <c r="AA20" s="6">
        <v>0</v>
      </c>
      <c r="AB20" s="60">
        <f t="shared" si="14"/>
        <v>0</v>
      </c>
      <c r="AC20" s="6">
        <v>0</v>
      </c>
      <c r="AD20" s="60">
        <f t="shared" si="15"/>
        <v>0</v>
      </c>
      <c r="AE20" s="6">
        <v>0</v>
      </c>
      <c r="AF20" s="60">
        <f t="shared" si="16"/>
        <v>0</v>
      </c>
      <c r="AG20" s="6">
        <v>0</v>
      </c>
      <c r="AH20" s="60">
        <f t="shared" si="17"/>
        <v>0</v>
      </c>
      <c r="AI20" s="6">
        <v>0</v>
      </c>
      <c r="AJ20" s="60">
        <f t="shared" si="18"/>
        <v>0</v>
      </c>
      <c r="AK20" s="6">
        <v>0</v>
      </c>
      <c r="AL20" s="60">
        <f t="shared" si="19"/>
        <v>0</v>
      </c>
      <c r="AM20" s="6">
        <v>0</v>
      </c>
      <c r="AN20" s="60">
        <f t="shared" si="20"/>
        <v>0</v>
      </c>
      <c r="AO20" s="6">
        <v>0</v>
      </c>
      <c r="AP20" s="60">
        <f t="shared" si="21"/>
        <v>0</v>
      </c>
      <c r="AQ20" s="6">
        <f>AQ19*2</f>
        <v>0</v>
      </c>
      <c r="AR20" s="60">
        <f t="shared" si="22"/>
        <v>0</v>
      </c>
      <c r="AS20" s="6">
        <f>AS19*2</f>
        <v>0</v>
      </c>
      <c r="AT20" s="60">
        <f t="shared" si="23"/>
        <v>0</v>
      </c>
      <c r="AU20" s="6">
        <f>AU19*2</f>
        <v>0</v>
      </c>
      <c r="AV20" s="60">
        <f t="shared" si="24"/>
        <v>0</v>
      </c>
      <c r="AW20" s="6">
        <f>AW19*2</f>
        <v>0</v>
      </c>
      <c r="AX20" s="60">
        <f t="shared" si="25"/>
        <v>0</v>
      </c>
      <c r="AY20" s="6">
        <f>AY19*2</f>
        <v>0</v>
      </c>
      <c r="AZ20" s="60">
        <f t="shared" si="26"/>
        <v>0</v>
      </c>
      <c r="BA20" s="6">
        <f>BA19*2</f>
        <v>0</v>
      </c>
      <c r="BB20" s="60">
        <f t="shared" si="27"/>
        <v>0</v>
      </c>
      <c r="BC20" s="6">
        <f>BC19*2</f>
        <v>0</v>
      </c>
      <c r="BD20" s="60">
        <f t="shared" si="28"/>
        <v>0</v>
      </c>
      <c r="BE20" s="42">
        <f>BE19*2</f>
        <v>0</v>
      </c>
      <c r="BF20" s="60">
        <f t="shared" si="29"/>
        <v>0</v>
      </c>
      <c r="BG20" s="42">
        <f>BG19*2</f>
        <v>0</v>
      </c>
      <c r="BH20" s="60">
        <f t="shared" si="30"/>
        <v>0</v>
      </c>
      <c r="BI20" s="42">
        <f>BI19*2</f>
        <v>0</v>
      </c>
      <c r="BJ20" s="60">
        <f t="shared" si="31"/>
        <v>0</v>
      </c>
      <c r="BK20" s="6">
        <f>BK19*2</f>
        <v>0</v>
      </c>
      <c r="BL20" s="60">
        <f t="shared" si="32"/>
        <v>0</v>
      </c>
      <c r="BM20" s="6">
        <f>BM19*2</f>
        <v>0</v>
      </c>
      <c r="BN20" s="60">
        <f t="shared" si="33"/>
        <v>0</v>
      </c>
      <c r="BO20" s="6">
        <f>BO19*2</f>
        <v>0</v>
      </c>
      <c r="BP20" s="60">
        <f t="shared" si="34"/>
        <v>0</v>
      </c>
      <c r="BQ20" s="6">
        <f>BQ19*2</f>
        <v>0</v>
      </c>
      <c r="BR20" s="60">
        <f t="shared" si="35"/>
        <v>0</v>
      </c>
      <c r="BS20" s="6">
        <f>BS19*2</f>
        <v>0</v>
      </c>
      <c r="BT20" s="60">
        <f t="shared" si="36"/>
        <v>0</v>
      </c>
      <c r="BU20" s="6">
        <f>BU19*2</f>
        <v>0</v>
      </c>
      <c r="BV20" s="60">
        <f t="shared" si="36"/>
        <v>0</v>
      </c>
      <c r="BW20" s="33">
        <f t="shared" si="0"/>
        <v>0</v>
      </c>
      <c r="BX20" s="87">
        <f t="shared" si="1"/>
        <v>0</v>
      </c>
      <c r="BY20" s="85">
        <f t="shared" si="2"/>
        <v>0</v>
      </c>
    </row>
    <row r="21" spans="1:77" ht="15">
      <c r="A21" s="1" t="s">
        <v>80</v>
      </c>
      <c r="BW21" s="1">
        <f>SUM(BW5:BW20)</f>
        <v>784</v>
      </c>
      <c r="BX21" s="84">
        <f>SUM(BX5:BX20)</f>
        <v>0</v>
      </c>
      <c r="BY21" s="83">
        <f>SUM(BY5:BY20)</f>
        <v>0</v>
      </c>
    </row>
    <row r="23" ht="18.75">
      <c r="A23" s="130" t="s">
        <v>334</v>
      </c>
    </row>
  </sheetData>
  <mergeCells count="44">
    <mergeCell ref="BJ2:BJ4"/>
    <mergeCell ref="BL2:BL4"/>
    <mergeCell ref="AZ2:AZ4"/>
    <mergeCell ref="BB2:BB4"/>
    <mergeCell ref="BD2:BD4"/>
    <mergeCell ref="BF2:BF4"/>
    <mergeCell ref="BH2:BH4"/>
    <mergeCell ref="A17:A20"/>
    <mergeCell ref="A2:A4"/>
    <mergeCell ref="B2:B4"/>
    <mergeCell ref="C2:C4"/>
    <mergeCell ref="D2:D4"/>
    <mergeCell ref="BY2:BY4"/>
    <mergeCell ref="BT2:BT4"/>
    <mergeCell ref="BN2:BN4"/>
    <mergeCell ref="BV2:BV4"/>
    <mergeCell ref="A12:A16"/>
    <mergeCell ref="AN2:AN4"/>
    <mergeCell ref="AP2:AP4"/>
    <mergeCell ref="AR2:AR4"/>
    <mergeCell ref="AT2:AT4"/>
    <mergeCell ref="L2:L4"/>
    <mergeCell ref="N2:N4"/>
    <mergeCell ref="P2:P4"/>
    <mergeCell ref="R2:R4"/>
    <mergeCell ref="T2:T4"/>
    <mergeCell ref="V2:V4"/>
    <mergeCell ref="X2:X4"/>
    <mergeCell ref="F2:F4"/>
    <mergeCell ref="H2:H4"/>
    <mergeCell ref="J2:J4"/>
    <mergeCell ref="BX2:BX4"/>
    <mergeCell ref="BW2:BW4"/>
    <mergeCell ref="Z2:Z4"/>
    <mergeCell ref="AB2:AB4"/>
    <mergeCell ref="AD2:AD4"/>
    <mergeCell ref="AF2:AF4"/>
    <mergeCell ref="AH2:AH4"/>
    <mergeCell ref="AJ2:AJ4"/>
    <mergeCell ref="AL2:AL4"/>
    <mergeCell ref="BP2:BP4"/>
    <mergeCell ref="BR2:BR4"/>
    <mergeCell ref="AV2:AV4"/>
    <mergeCell ref="AX2:AX4"/>
  </mergeCells>
  <printOptions/>
  <pageMargins left="0" right="0" top="0" bottom="0" header="0.31496062992125984" footer="0.31496062992125984"/>
  <pageSetup fitToHeight="1" fitToWidth="1" horizontalDpi="600" verticalDpi="600" orientation="landscape" paperSize="9" scale="11" r:id="rId1"/>
  <ignoredErrors>
    <ignoredError sqref="F8:G8 F18:G18 F20:G20 G5:H5 G11:H11 H8:I8 H18:I18 H20:I20 I5 I11 J18:K18 J20:K20 L18:M18 L20:M20 N18:O18 N20:O20 P18:Q18 P20:Q20 AQ18:AR18 AQ20:AR20 AS18:AT18 AS20:AT20 AU18:AV18 AU20:AV20 AW18:AX18 AW20:AX20 AY18:AZ18 AY20:AZ20 BA18:BB18 BA20:BB20 BC18:BD18 BC20:BD20 BE18:BF18 BE20:BF20 BG18:BH18 BG20:BH20 BI18:BJ18 BI20:BJ20 BK18:BL18 BK20:BL20 BM18:BN18 BM20:BN20 BO18:BP18 BO20:BP20 BQ18:BR18 BQ20:BR20 BS18:BT18 BS20:BT20 BU11 BU18 BU2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7"/>
  <sheetViews>
    <sheetView zoomScalePageLayoutView="70" workbookViewId="0" topLeftCell="A1">
      <pane xSplit="1" ySplit="4" topLeftCell="B5" activePane="bottomRight" state="frozen"/>
      <selection pane="topRight" activeCell="A1" sqref="A1"/>
      <selection pane="bottomLeft" activeCell="A1" sqref="A1"/>
      <selection pane="bottomRight" activeCell="B6" sqref="B6"/>
    </sheetView>
  </sheetViews>
  <sheetFormatPr defaultColWidth="10.7109375" defaultRowHeight="15"/>
  <cols>
    <col min="1" max="1" width="38.8515625" style="1" customWidth="1"/>
    <col min="2" max="2" width="46.00390625" style="4" customWidth="1"/>
    <col min="3" max="3" width="14.7109375" style="4" customWidth="1"/>
    <col min="4" max="4" width="16.00390625" style="1" customWidth="1"/>
    <col min="5" max="5" width="19.8515625" style="9" customWidth="1"/>
    <col min="6" max="6" width="19.8515625" style="1" customWidth="1"/>
    <col min="7" max="7" width="10.7109375" style="4" customWidth="1"/>
    <col min="8" max="8" width="15.28125" style="4" customWidth="1"/>
    <col min="9" max="16384" width="10.7109375" style="4" customWidth="1"/>
  </cols>
  <sheetData>
    <row r="1" ht="25.5" customHeight="1">
      <c r="A1" s="115" t="s">
        <v>317</v>
      </c>
    </row>
    <row r="2" spans="1:6" ht="13.9" customHeight="1">
      <c r="A2" s="179" t="s">
        <v>6</v>
      </c>
      <c r="B2" s="179" t="s">
        <v>8</v>
      </c>
      <c r="C2" s="183" t="s">
        <v>125</v>
      </c>
      <c r="D2" s="198" t="s">
        <v>320</v>
      </c>
      <c r="E2" s="191" t="s">
        <v>286</v>
      </c>
      <c r="F2" s="184" t="s">
        <v>318</v>
      </c>
    </row>
    <row r="3" spans="1:6" s="1" customFormat="1" ht="42" customHeight="1">
      <c r="A3" s="181"/>
      <c r="B3" s="169"/>
      <c r="C3" s="169"/>
      <c r="D3" s="199"/>
      <c r="E3" s="191"/>
      <c r="F3" s="184"/>
    </row>
    <row r="4" spans="1:6" s="1" customFormat="1" ht="13.9" customHeight="1">
      <c r="A4" s="182"/>
      <c r="B4" s="170"/>
      <c r="C4" s="170"/>
      <c r="D4" s="200"/>
      <c r="E4" s="192"/>
      <c r="F4" s="185"/>
    </row>
    <row r="5" spans="1:6" ht="25.5">
      <c r="A5" s="156" t="s">
        <v>337</v>
      </c>
      <c r="B5" s="157" t="s">
        <v>329</v>
      </c>
      <c r="C5" s="134"/>
      <c r="D5" s="102">
        <v>14000</v>
      </c>
      <c r="E5" s="135">
        <f>D5*$C5</f>
        <v>0</v>
      </c>
      <c r="F5" s="85">
        <f aca="true" t="shared" si="0" ref="F5:F20">1.21*E5</f>
        <v>0</v>
      </c>
    </row>
    <row r="6" spans="1:6" ht="89.25">
      <c r="A6" s="136" t="s">
        <v>330</v>
      </c>
      <c r="B6" s="137" t="s">
        <v>343</v>
      </c>
      <c r="C6" s="138"/>
      <c r="D6" s="139">
        <v>21000</v>
      </c>
      <c r="E6" s="135">
        <f aca="true" t="shared" si="1" ref="E6:E20">D6*$C6</f>
        <v>0</v>
      </c>
      <c r="F6" s="85">
        <f t="shared" si="0"/>
        <v>0</v>
      </c>
    </row>
    <row r="7" spans="1:6" ht="25.5">
      <c r="A7" s="140" t="s">
        <v>325</v>
      </c>
      <c r="B7" s="137" t="s">
        <v>344</v>
      </c>
      <c r="C7" s="141"/>
      <c r="D7" s="142">
        <v>400</v>
      </c>
      <c r="E7" s="143">
        <f t="shared" si="1"/>
        <v>0</v>
      </c>
      <c r="F7" s="85">
        <f t="shared" si="0"/>
        <v>0</v>
      </c>
    </row>
    <row r="8" spans="1:6" ht="25.5">
      <c r="A8" s="140" t="s">
        <v>327</v>
      </c>
      <c r="B8" s="137" t="s">
        <v>344</v>
      </c>
      <c r="C8" s="141"/>
      <c r="D8" s="142">
        <v>500</v>
      </c>
      <c r="E8" s="143">
        <f t="shared" si="1"/>
        <v>0</v>
      </c>
      <c r="F8" s="85">
        <f t="shared" si="0"/>
        <v>0</v>
      </c>
    </row>
    <row r="9" spans="1:6" ht="25.5">
      <c r="A9" s="140" t="s">
        <v>328</v>
      </c>
      <c r="B9" s="137" t="s">
        <v>344</v>
      </c>
      <c r="C9" s="141"/>
      <c r="D9" s="142">
        <v>2100</v>
      </c>
      <c r="E9" s="143">
        <f t="shared" si="1"/>
        <v>0</v>
      </c>
      <c r="F9" s="85">
        <f t="shared" si="0"/>
        <v>0</v>
      </c>
    </row>
    <row r="10" spans="1:6" ht="25.5">
      <c r="A10" s="144" t="s">
        <v>331</v>
      </c>
      <c r="B10" s="145" t="s">
        <v>345</v>
      </c>
      <c r="C10" s="141"/>
      <c r="D10" s="142">
        <v>30</v>
      </c>
      <c r="E10" s="143">
        <f aca="true" t="shared" si="2" ref="E10">D10*$C10</f>
        <v>0</v>
      </c>
      <c r="F10" s="85">
        <f aca="true" t="shared" si="3" ref="F10">1.21*E10</f>
        <v>0</v>
      </c>
    </row>
    <row r="11" spans="1:6" ht="15">
      <c r="A11" s="144" t="s">
        <v>333</v>
      </c>
      <c r="B11" s="145" t="s">
        <v>342</v>
      </c>
      <c r="C11" s="141"/>
      <c r="D11" s="142">
        <v>1100</v>
      </c>
      <c r="E11" s="143">
        <f aca="true" t="shared" si="4" ref="E11">D11*$C11</f>
        <v>0</v>
      </c>
      <c r="F11" s="85">
        <f aca="true" t="shared" si="5" ref="F11">1.21*E11</f>
        <v>0</v>
      </c>
    </row>
    <row r="12" spans="1:6" ht="25.5">
      <c r="A12" s="146" t="s">
        <v>326</v>
      </c>
      <c r="B12" s="147" t="s">
        <v>336</v>
      </c>
      <c r="C12" s="141"/>
      <c r="D12" s="142">
        <v>55</v>
      </c>
      <c r="E12" s="143">
        <f t="shared" si="1"/>
        <v>0</v>
      </c>
      <c r="F12" s="85">
        <f t="shared" si="0"/>
        <v>0</v>
      </c>
    </row>
    <row r="13" spans="1:6" ht="15">
      <c r="A13" s="127"/>
      <c r="B13" s="124"/>
      <c r="C13" s="125"/>
      <c r="D13" s="124"/>
      <c r="E13" s="8">
        <f t="shared" si="1"/>
        <v>0</v>
      </c>
      <c r="F13" s="85">
        <f t="shared" si="0"/>
        <v>0</v>
      </c>
    </row>
    <row r="14" spans="1:6" ht="15">
      <c r="A14" s="126" t="s">
        <v>319</v>
      </c>
      <c r="B14" s="124"/>
      <c r="C14" s="125"/>
      <c r="D14" s="124"/>
      <c r="E14" s="8">
        <f t="shared" si="1"/>
        <v>0</v>
      </c>
      <c r="F14" s="85">
        <f t="shared" si="0"/>
        <v>0</v>
      </c>
    </row>
    <row r="15" spans="1:6" ht="15">
      <c r="A15" s="127"/>
      <c r="B15" s="124"/>
      <c r="C15" s="125"/>
      <c r="D15" s="124"/>
      <c r="E15" s="8">
        <f t="shared" si="1"/>
        <v>0</v>
      </c>
      <c r="F15" s="85">
        <f t="shared" si="0"/>
        <v>0</v>
      </c>
    </row>
    <row r="16" spans="1:6" ht="15">
      <c r="A16" s="127"/>
      <c r="B16" s="124"/>
      <c r="C16" s="125"/>
      <c r="D16" s="124"/>
      <c r="E16" s="8">
        <f t="shared" si="1"/>
        <v>0</v>
      </c>
      <c r="F16" s="85">
        <f t="shared" si="0"/>
        <v>0</v>
      </c>
    </row>
    <row r="17" spans="1:6" ht="15">
      <c r="A17" s="127"/>
      <c r="B17" s="124"/>
      <c r="C17" s="125"/>
      <c r="D17" s="124"/>
      <c r="E17" s="8">
        <f t="shared" si="1"/>
        <v>0</v>
      </c>
      <c r="F17" s="85">
        <f t="shared" si="0"/>
        <v>0</v>
      </c>
    </row>
    <row r="18" spans="1:6" ht="15">
      <c r="A18" s="127"/>
      <c r="B18" s="124"/>
      <c r="C18" s="125"/>
      <c r="D18" s="124"/>
      <c r="E18" s="8">
        <f t="shared" si="1"/>
        <v>0</v>
      </c>
      <c r="F18" s="85">
        <f t="shared" si="0"/>
        <v>0</v>
      </c>
    </row>
    <row r="19" spans="1:6" ht="15">
      <c r="A19" s="122"/>
      <c r="B19" s="3"/>
      <c r="C19" s="7"/>
      <c r="D19" s="16"/>
      <c r="E19" s="8">
        <f t="shared" si="1"/>
        <v>0</v>
      </c>
      <c r="F19" s="85">
        <f t="shared" si="0"/>
        <v>0</v>
      </c>
    </row>
    <row r="20" spans="1:6" ht="15">
      <c r="A20" s="121"/>
      <c r="B20" s="3"/>
      <c r="C20" s="7"/>
      <c r="D20" s="16"/>
      <c r="E20" s="8">
        <f t="shared" si="1"/>
        <v>0</v>
      </c>
      <c r="F20" s="85">
        <f t="shared" si="0"/>
        <v>0</v>
      </c>
    </row>
    <row r="21" spans="1:6" ht="15">
      <c r="A21" s="1" t="s">
        <v>80</v>
      </c>
      <c r="E21" s="84">
        <f>SUM(E5:E20)</f>
        <v>0</v>
      </c>
      <c r="F21" s="83">
        <f>SUM(F5:F20)</f>
        <v>0</v>
      </c>
    </row>
    <row r="23" ht="14.45">
      <c r="A23" s="86"/>
    </row>
    <row r="24" spans="1:4" ht="18.75">
      <c r="A24" s="128" t="s">
        <v>321</v>
      </c>
      <c r="B24" s="129"/>
      <c r="C24" s="129"/>
      <c r="D24" s="4"/>
    </row>
    <row r="25" spans="1:4" ht="12.75" customHeight="1">
      <c r="A25" s="123"/>
      <c r="D25" s="4"/>
    </row>
    <row r="26" ht="13.9">
      <c r="D26" s="4"/>
    </row>
    <row r="27" ht="13.9">
      <c r="D27" s="4"/>
    </row>
  </sheetData>
  <mergeCells count="6">
    <mergeCell ref="D2:D4"/>
    <mergeCell ref="E2:E4"/>
    <mergeCell ref="F2:F4"/>
    <mergeCell ref="A2:A4"/>
    <mergeCell ref="B2:B4"/>
    <mergeCell ref="C2:C4"/>
  </mergeCells>
  <printOptions/>
  <pageMargins left="0" right="0" top="0" bottom="0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2015-05-02T16:05:48Z</cp:lastPrinted>
  <dcterms:created xsi:type="dcterms:W3CDTF">2011-10-24T15:43:01Z</dcterms:created>
  <dcterms:modified xsi:type="dcterms:W3CDTF">2015-05-12T20:42:49Z</dcterms:modified>
  <cp:category/>
  <cp:version/>
  <cp:contentType/>
  <cp:contentStatus/>
</cp:coreProperties>
</file>