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95" windowHeight="143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'Položky'!$A$1:$K$30</definedName>
    <definedName name="_xlnm.Print_Area" localSheetId="1">'Rekapitulace'!$A$1:$I$19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<sst xmlns="http://schemas.openxmlformats.org/spreadsheetml/2006/main" count="151" uniqueCount="107">
  <si>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</si>
  <si>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</si>
  <si>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</si>
  <si>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</si>
  <si>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</si>
  <si>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</si>
  <si>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</si>
  <si>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</si>
  <si>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</si>
  <si>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</si>
  <si>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</si>
  <si>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</si>
  <si>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</si>
  <si>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</si>
  <si>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</si>
  <si>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</si>
  <si>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</si>
  <si>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</si>
  <si>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</si>
  <si>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</si>
  <si>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</si>
  <si>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</si>
  <si>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</si>
  <si>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</si>
  <si>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</si>
  <si>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</si>
  <si>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</si>
  <si>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</si>
  <si>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</si>
  <si>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</si>
  <si>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</si>
  <si>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</si>
  <si>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</si>
  <si>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</si>
  <si>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</si>
  <si>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</si>
  <si>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</si>
  <si>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</si>
  <si>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</si>
  <si>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</si>
  <si>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</si>
  <si>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</si>
  <si>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</si>
  <si>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</si>
  <si>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</si>
  <si>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</si>
  <si>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</si>
  <si>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</si>
  <si>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</si>
  <si>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</si>
  <si>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</si>
  <si>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</si>
  <si>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</si>
  <si>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</si>
  <si>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</si>
  <si>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</si>
  <si>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</si>
  <si>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</si>
  <si>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</si>
  <si>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</si>
  <si>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</si>
  <si>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</si>
  <si>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</si>
  <si>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</si>
  <si>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</si>
  <si>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</si>
  <si>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</si>
  <si>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</si>
  <si>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</si>
  <si>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</si>
  <si>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</si>
  <si>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4</t>
  </si>
  <si>
    <t>Vodorovné konstrukce</t>
  </si>
  <si>
    <t>Osazení želbet. stupňů na desku, drsných</t>
  </si>
  <si>
    <t>m</t>
  </si>
  <si>
    <t>Schodišťový stupeň 100x35x15 cm</t>
  </si>
  <si>
    <t>kus</t>
  </si>
  <si>
    <t>Podklad pod dlažbu z betonu B7,5/B10, tl.do 10 cm</t>
  </si>
  <si>
    <t>m2</t>
  </si>
  <si>
    <t>5</t>
  </si>
  <si>
    <t>Komunikace</t>
  </si>
  <si>
    <t>Kladení dlažby z dlaždic kom.pro pěší do lože z MC</t>
  </si>
  <si>
    <t>Podklad ze štěrkodrti po zhutnění tloušťky 5 cm</t>
  </si>
  <si>
    <t>Podklad ze štěrkodrti po zhutnění tloušťky 15 cm</t>
  </si>
  <si>
    <t>Kladení dlaždic kom.pro pěší, lože z kameniva těž.</t>
  </si>
  <si>
    <t>Dlaždice betonová 40x40x4 cm šedá</t>
  </si>
  <si>
    <t>96</t>
  </si>
  <si>
    <t>Bourání konstrukcí</t>
  </si>
  <si>
    <t>Bourání dlaždic teracových tl. nad 1 cm, nad 1 m2 ručně, kamenná dlažba</t>
  </si>
  <si>
    <t>Vybourání žlabu odvodnovacího</t>
  </si>
  <si>
    <t>Bourání kamenných podlah z desek plochy do 1 m2 pro další použití</t>
  </si>
  <si>
    <t>Řezání kamen. dlažeb hl. řezu 100 mm</t>
  </si>
  <si>
    <t>Vnitrostaveništní doprava suti do 10 m</t>
  </si>
  <si>
    <t>t</t>
  </si>
  <si>
    <t>Nakládání suti na dopravní prostředky</t>
  </si>
  <si>
    <t>Kontejner, suť bez příměsí, odvoz a likvidace, 3 t</t>
  </si>
  <si>
    <t>99</t>
  </si>
  <si>
    <t>Staveništní přesun hmot</t>
  </si>
  <si>
    <t>Přesun hmot, pozemní komunikace, kryt dlážděný</t>
  </si>
  <si>
    <t>Individuální mimostaveništní doprava</t>
  </si>
  <si>
    <t>0,00</t>
  </si>
  <si>
    <t>Zařízení staveniště</t>
  </si>
  <si>
    <t>965081813</t>
  </si>
  <si>
    <t>967101010</t>
  </si>
  <si>
    <t>Policejní akademie ČR</t>
  </si>
  <si>
    <t>Ing. Aleš Prause</t>
  </si>
  <si>
    <t>Vstup budovy 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</si>
</sst>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4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2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165" fontId="8" fillId="0" borderId="45" xfId="0" applyNumberFormat="1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5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49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/>
    </xf>
    <xf numFmtId="0" fontId="5" fillId="0" borderId="51" xfId="46" applyFont="1" applyBorder="1">
      <alignment/>
      <protection/>
    </xf>
    <xf numFmtId="0" fontId="3" fillId="0" borderId="51" xfId="46" applyFont="1" applyBorder="1">
      <alignment/>
      <protection/>
    </xf>
    <xf numFmtId="0" fontId="3" fillId="0" borderId="51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7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7" fillId="0" borderId="58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right"/>
    </xf>
    <xf numFmtId="4" fontId="6" fillId="0" borderId="57" xfId="0" applyNumberFormat="1" applyFont="1" applyFill="1" applyBorder="1" applyAlignment="1">
      <alignment horizontal="right"/>
    </xf>
    <xf numFmtId="0" fontId="3" fillId="0" borderId="4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166" fontId="3" fillId="0" borderId="60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4" fontId="3" fillId="0" borderId="62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9" xfId="46" applyFont="1" applyBorder="1" applyAlignment="1">
      <alignment horizontal="center"/>
      <protection/>
    </xf>
    <xf numFmtId="0" fontId="3" fillId="0" borderId="49" xfId="46" applyFont="1" applyBorder="1" applyAlignment="1">
      <alignment horizontal="left"/>
      <protection/>
    </xf>
    <xf numFmtId="0" fontId="3" fillId="0" borderId="50" xfId="46" applyFont="1" applyBorder="1">
      <alignment/>
      <protection/>
    </xf>
    <xf numFmtId="0" fontId="10" fillId="0" borderId="0" xfId="46" applyFont="1" applyFill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3" fillId="0" borderId="0" xfId="46" applyFont="1" applyFill="1" applyAlignment="1">
      <alignment/>
      <protection/>
    </xf>
    <xf numFmtId="49" fontId="6" fillId="0" borderId="60" xfId="46" applyNumberFormat="1" applyFont="1" applyFill="1" applyBorder="1">
      <alignment/>
      <protection/>
    </xf>
    <xf numFmtId="0" fontId="6" fillId="0" borderId="40" xfId="46" applyFont="1" applyFill="1" applyBorder="1" applyAlignment="1">
      <alignment horizontal="center"/>
      <protection/>
    </xf>
    <xf numFmtId="0" fontId="6" fillId="0" borderId="40" xfId="46" applyNumberFormat="1" applyFont="1" applyFill="1" applyBorder="1" applyAlignment="1">
      <alignment horizontal="center"/>
      <protection/>
    </xf>
    <xf numFmtId="0" fontId="6" fillId="0" borderId="60" xfId="46" applyFont="1" applyFill="1" applyBorder="1" applyAlignment="1">
      <alignment horizontal="center"/>
      <protection/>
    </xf>
    <xf numFmtId="0" fontId="14" fillId="0" borderId="60" xfId="46" applyFont="1" applyFill="1" applyBorder="1">
      <alignment/>
      <protection/>
    </xf>
    <xf numFmtId="0" fontId="7" fillId="0" borderId="55" xfId="46" applyFont="1" applyFill="1" applyBorder="1" applyAlignment="1">
      <alignment horizontal="center"/>
      <protection/>
    </xf>
    <xf numFmtId="49" fontId="7" fillId="0" borderId="55" xfId="46" applyNumberFormat="1" applyFont="1" applyFill="1" applyBorder="1" applyAlignment="1">
      <alignment horizontal="left"/>
      <protection/>
    </xf>
    <xf numFmtId="0" fontId="7" fillId="0" borderId="55" xfId="46" applyFont="1" applyFill="1" applyBorder="1">
      <alignment/>
      <protection/>
    </xf>
    <xf numFmtId="0" fontId="3" fillId="0" borderId="55" xfId="46" applyFont="1" applyFill="1" applyBorder="1" applyAlignment="1">
      <alignment horizontal="center"/>
      <protection/>
    </xf>
    <xf numFmtId="0" fontId="3" fillId="0" borderId="55" xfId="46" applyNumberFormat="1" applyFont="1" applyFill="1" applyBorder="1" applyAlignment="1">
      <alignment horizontal="right"/>
      <protection/>
    </xf>
    <xf numFmtId="0" fontId="3" fillId="0" borderId="55" xfId="46" applyNumberFormat="1" applyFont="1" applyFill="1" applyBorder="1">
      <alignment/>
      <protection/>
    </xf>
    <xf numFmtId="0" fontId="9" fillId="0" borderId="63" xfId="46" applyNumberFormat="1" applyFont="1" applyFill="1" applyBorder="1">
      <alignment/>
      <protection/>
    </xf>
    <xf numFmtId="0" fontId="3" fillId="0" borderId="64" xfId="46" applyFont="1" applyFill="1" applyBorder="1" applyAlignment="1">
      <alignment horizontal="center"/>
      <protection/>
    </xf>
    <xf numFmtId="49" fontId="5" fillId="0" borderId="64" xfId="46" applyNumberFormat="1" applyFont="1" applyFill="1" applyBorder="1" applyAlignment="1">
      <alignment horizontal="left"/>
      <protection/>
    </xf>
    <xf numFmtId="0" fontId="5" fillId="0" borderId="64" xfId="46" applyFont="1" applyFill="1" applyBorder="1">
      <alignment/>
      <protection/>
    </xf>
    <xf numFmtId="4" fontId="3" fillId="0" borderId="64" xfId="46" applyNumberFormat="1" applyFont="1" applyFill="1" applyBorder="1" applyAlignment="1">
      <alignment horizontal="right"/>
      <protection/>
    </xf>
    <xf numFmtId="4" fontId="7" fillId="0" borderId="64" xfId="46" applyNumberFormat="1" applyFont="1" applyFill="1" applyBorder="1">
      <alignment/>
      <protection/>
    </xf>
    <xf numFmtId="0" fontId="7" fillId="0" borderId="64" xfId="46" applyFont="1" applyFill="1" applyBorder="1">
      <alignment/>
      <protection/>
    </xf>
    <xf numFmtId="167" fontId="7" fillId="0" borderId="64" xfId="46" applyNumberFormat="1" applyFont="1" applyFill="1" applyBorder="1">
      <alignment/>
      <protection/>
    </xf>
    <xf numFmtId="0" fontId="3" fillId="0" borderId="0" xfId="46" applyFont="1" applyBorder="1">
      <alignment/>
      <protection/>
    </xf>
    <xf numFmtId="0" fontId="15" fillId="0" borderId="0" xfId="46" applyFont="1" applyAlignment="1">
      <alignment/>
      <protection/>
    </xf>
    <xf numFmtId="0" fontId="3" fillId="0" borderId="0" xfId="46" applyFont="1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3" fillId="0" borderId="0" xfId="46" applyFont="1" applyBorder="1" applyAlignment="1">
      <alignment horizontal="right"/>
      <protection/>
    </xf>
    <xf numFmtId="0" fontId="3" fillId="0" borderId="55" xfId="46" applyFont="1" applyFill="1" applyBorder="1" applyAlignment="1">
      <alignment horizontal="center" vertical="center"/>
      <protection/>
    </xf>
    <xf numFmtId="49" fontId="3" fillId="0" borderId="55" xfId="46" applyNumberFormat="1" applyFont="1" applyFill="1" applyBorder="1" applyAlignment="1">
      <alignment horizontal="left" vertical="center"/>
      <protection/>
    </xf>
    <xf numFmtId="0" fontId="3" fillId="0" borderId="55" xfId="46" applyFont="1" applyFill="1" applyBorder="1" applyAlignment="1">
      <alignment vertical="center" wrapText="1"/>
      <protection/>
    </xf>
    <xf numFmtId="49" fontId="3" fillId="0" borderId="55" xfId="46" applyNumberFormat="1" applyFont="1" applyFill="1" applyBorder="1" applyAlignment="1">
      <alignment horizontal="center" vertical="center" shrinkToFit="1"/>
      <protection/>
    </xf>
    <xf numFmtId="4" fontId="3" fillId="0" borderId="55" xfId="46" applyNumberFormat="1" applyFont="1" applyFill="1" applyBorder="1" applyAlignment="1">
      <alignment horizontal="right" vertical="center"/>
      <protection/>
    </xf>
    <xf numFmtId="4" fontId="3" fillId="0" borderId="55" xfId="46" applyNumberFormat="1" applyFont="1" applyFill="1" applyBorder="1" applyAlignment="1">
      <alignment vertical="center"/>
      <protection/>
    </xf>
    <xf numFmtId="167" fontId="3" fillId="0" borderId="55" xfId="46" applyNumberFormat="1" applyFont="1" applyFill="1" applyBorder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3" fillId="0" borderId="64" xfId="46" applyFont="1" applyFill="1" applyBorder="1" applyAlignment="1">
      <alignment horizontal="center" vertical="center"/>
      <protection/>
    </xf>
    <xf numFmtId="49" fontId="5" fillId="0" borderId="64" xfId="46" applyNumberFormat="1" applyFont="1" applyFill="1" applyBorder="1" applyAlignment="1">
      <alignment horizontal="left" vertical="center"/>
      <protection/>
    </xf>
    <xf numFmtId="0" fontId="5" fillId="0" borderId="64" xfId="46" applyFont="1" applyFill="1" applyBorder="1" applyAlignment="1">
      <alignment vertical="center"/>
      <protection/>
    </xf>
    <xf numFmtId="4" fontId="3" fillId="0" borderId="64" xfId="46" applyNumberFormat="1" applyFont="1" applyFill="1" applyBorder="1" applyAlignment="1">
      <alignment horizontal="right" vertical="center"/>
      <protection/>
    </xf>
    <xf numFmtId="4" fontId="7" fillId="0" borderId="64" xfId="46" applyNumberFormat="1" applyFont="1" applyFill="1" applyBorder="1" applyAlignment="1">
      <alignment vertical="center"/>
      <protection/>
    </xf>
    <xf numFmtId="0" fontId="7" fillId="0" borderId="64" xfId="46" applyFont="1" applyFill="1" applyBorder="1" applyAlignment="1">
      <alignment vertical="center"/>
      <protection/>
    </xf>
    <xf numFmtId="167" fontId="7" fillId="0" borderId="64" xfId="46" applyNumberFormat="1" applyFont="1" applyFill="1" applyBorder="1" applyAlignment="1">
      <alignment vertical="center"/>
      <protection/>
    </xf>
    <xf numFmtId="0" fontId="7" fillId="0" borderId="55" xfId="46" applyFont="1" applyFill="1" applyBorder="1" applyAlignment="1">
      <alignment horizontal="center" vertical="center"/>
      <protection/>
    </xf>
    <xf numFmtId="49" fontId="7" fillId="0" borderId="55" xfId="46" applyNumberFormat="1" applyFont="1" applyFill="1" applyBorder="1" applyAlignment="1">
      <alignment horizontal="left" vertical="center"/>
      <protection/>
    </xf>
    <xf numFmtId="0" fontId="7" fillId="0" borderId="55" xfId="46" applyFont="1" applyFill="1" applyBorder="1" applyAlignment="1">
      <alignment vertical="center"/>
      <protection/>
    </xf>
    <xf numFmtId="0" fontId="3" fillId="0" borderId="55" xfId="46" applyNumberFormat="1" applyFont="1" applyFill="1" applyBorder="1" applyAlignment="1">
      <alignment horizontal="right" vertical="center"/>
      <protection/>
    </xf>
    <xf numFmtId="0" fontId="3" fillId="0" borderId="55" xfId="46" applyNumberFormat="1" applyFont="1" applyFill="1" applyBorder="1" applyAlignment="1">
      <alignment vertical="center"/>
      <protection/>
    </xf>
    <xf numFmtId="0" fontId="9" fillId="0" borderId="63" xfId="46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center"/>
      <protection/>
    </xf>
    <xf numFmtId="0" fontId="3" fillId="0" borderId="69" xfId="46" applyFont="1" applyBorder="1" applyAlignment="1">
      <alignment horizontal="center"/>
      <protection/>
    </xf>
    <xf numFmtId="0" fontId="3" fillId="0" borderId="51" xfId="46" applyFont="1" applyBorder="1" applyAlignment="1">
      <alignment horizontal="left" shrinkToFit="1"/>
      <protection/>
    </xf>
    <xf numFmtId="0" fontId="3" fillId="0" borderId="70" xfId="46" applyFont="1" applyBorder="1" applyAlignment="1">
      <alignment horizontal="left" shrinkToFit="1"/>
      <protection/>
    </xf>
    <xf numFmtId="3" fontId="7" fillId="0" borderId="45" xfId="0" applyNumberFormat="1" applyFont="1" applyFill="1" applyBorder="1" applyAlignment="1">
      <alignment horizontal="right"/>
    </xf>
    <xf numFmtId="3" fontId="7" fillId="0" borderId="62" xfId="0" applyNumberFormat="1" applyFont="1" applyFill="1" applyBorder="1" applyAlignment="1">
      <alignment horizontal="right"/>
    </xf>
    <xf numFmtId="0" fontId="11" fillId="0" borderId="0" xfId="46" applyFont="1" applyAlignment="1">
      <alignment horizontal="center"/>
      <protection/>
    </xf>
    <xf numFmtId="49" fontId="3" fillId="0" borderId="68" xfId="46" applyNumberFormat="1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20.875" style="3" customWidth="1"/>
    <col min="7" max="7" width="15.25390625" style="3" customWidth="1"/>
    <col min="8" max="16384" width="9.125" style="3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4" t="s">
        <v>1</v>
      </c>
      <c r="B3" s="5"/>
      <c r="C3" s="6" t="s">
        <v>2</v>
      </c>
      <c r="D3" s="6"/>
      <c r="E3" s="6"/>
      <c r="F3" s="7" t="s">
        <v>3</v>
      </c>
      <c r="G3" s="8"/>
    </row>
    <row r="4" spans="1:7" ht="12.75" customHeight="1">
      <c r="A4" s="9"/>
      <c r="B4" s="10"/>
      <c r="C4" s="11" t="s">
        <v>106</v>
      </c>
      <c r="D4" s="12"/>
      <c r="E4" s="12"/>
      <c r="F4" s="13"/>
      <c r="G4" s="14"/>
    </row>
    <row r="5" spans="1:7" ht="12.75" customHeight="1">
      <c r="A5" s="15" t="s">
        <v>5</v>
      </c>
      <c r="B5" s="16"/>
      <c r="C5" s="17" t="s">
        <v>6</v>
      </c>
      <c r="D5" s="17"/>
      <c r="E5" s="17"/>
      <c r="F5" s="18" t="s">
        <v>7</v>
      </c>
      <c r="G5" s="19"/>
    </row>
    <row r="6" spans="1:7" ht="12.75" customHeight="1">
      <c r="A6" s="9"/>
      <c r="B6" s="10"/>
      <c r="C6" s="11" t="s">
        <v>104</v>
      </c>
      <c r="D6" s="12"/>
      <c r="E6" s="12"/>
      <c r="F6" s="20"/>
      <c r="G6" s="14"/>
    </row>
    <row r="7" spans="1:9" ht="12.75">
      <c r="A7" s="15" t="s">
        <v>8</v>
      </c>
      <c r="B7" s="17"/>
      <c r="C7" s="185" t="s">
        <v>105</v>
      </c>
      <c r="D7" s="186"/>
      <c r="E7" s="21" t="s">
        <v>9</v>
      </c>
      <c r="F7" s="22"/>
      <c r="G7" s="23">
        <v>1</v>
      </c>
      <c r="H7" s="24"/>
      <c r="I7" s="24"/>
    </row>
    <row r="8" spans="1:7" ht="12.75">
      <c r="A8" s="15" t="s">
        <v>10</v>
      </c>
      <c r="B8" s="17"/>
      <c r="C8" s="185"/>
      <c r="D8" s="186"/>
      <c r="E8" s="18" t="s">
        <v>11</v>
      </c>
      <c r="F8" s="17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31"/>
      <c r="C10" s="31"/>
      <c r="D10" s="31"/>
      <c r="E10" s="13" t="s">
        <v>15</v>
      </c>
      <c r="F10" s="31"/>
      <c r="G10" s="14"/>
      <c r="BA10" s="32"/>
      <c r="BB10" s="32"/>
      <c r="BC10" s="32"/>
      <c r="BD10" s="32"/>
      <c r="BE10" s="32"/>
    </row>
    <row r="11" spans="1:7" ht="12.75">
      <c r="A11" s="30"/>
      <c r="B11" s="31"/>
      <c r="C11" s="31"/>
      <c r="D11" s="31"/>
      <c r="E11" s="187"/>
      <c r="F11" s="188"/>
      <c r="G11" s="189"/>
    </row>
    <row r="12" spans="1:7" ht="28.5" customHeight="1" thickBot="1">
      <c r="A12" s="33" t="s">
        <v>16</v>
      </c>
      <c r="B12" s="34"/>
      <c r="C12" s="34"/>
      <c r="D12" s="34"/>
      <c r="E12" s="35"/>
      <c r="F12" s="35"/>
      <c r="G12" s="36"/>
    </row>
    <row r="13" spans="1:7" ht="17.25" customHeight="1" thickBot="1">
      <c r="A13" s="37" t="s">
        <v>17</v>
      </c>
      <c r="B13" s="38"/>
      <c r="C13" s="39"/>
      <c r="D13" s="40" t="s">
        <v>18</v>
      </c>
      <c r="E13" s="41"/>
      <c r="F13" s="41"/>
      <c r="G13" s="39"/>
    </row>
    <row r="14" spans="1:7" ht="15.75" customHeight="1">
      <c r="A14" s="42"/>
      <c r="B14" s="43" t="s">
        <v>19</v>
      </c>
      <c r="C14" s="44">
        <f>Dodavka</f>
        <v>0</v>
      </c>
      <c r="D14" s="45" t="str">
        <f>Rekapitulace!A16</f>
        <v>Individuální mimostaveništní doprava</v>
      </c>
      <c r="E14" s="46"/>
      <c r="F14" s="47"/>
      <c r="G14" s="44">
        <f>Rekapitulace!I16</f>
        <v>0</v>
      </c>
    </row>
    <row r="15" spans="1:7" ht="15.75" customHeight="1">
      <c r="A15" s="42" t="s">
        <v>20</v>
      </c>
      <c r="B15" s="43" t="s">
        <v>21</v>
      </c>
      <c r="C15" s="44">
        <f>Mont</f>
        <v>0</v>
      </c>
      <c r="D15" s="26" t="str">
        <f>Rekapitulace!A17</f>
        <v>Zařízení staveniště</v>
      </c>
      <c r="E15" s="48"/>
      <c r="F15" s="49"/>
      <c r="G15" s="44">
        <f>Rekapitulace!I17</f>
        <v>0</v>
      </c>
    </row>
    <row r="16" spans="1:7" ht="15.75" customHeight="1">
      <c r="A16" s="42" t="s">
        <v>22</v>
      </c>
      <c r="B16" s="43" t="s">
        <v>23</v>
      </c>
      <c r="C16" s="44">
        <f>HSV</f>
        <v>0</v>
      </c>
      <c r="D16" s="26"/>
      <c r="E16" s="48"/>
      <c r="F16" s="49"/>
      <c r="G16" s="44"/>
    </row>
    <row r="17" spans="1:7" ht="15.75" customHeight="1">
      <c r="A17" s="50" t="s">
        <v>24</v>
      </c>
      <c r="B17" s="43" t="s">
        <v>25</v>
      </c>
      <c r="C17" s="44">
        <f>PSV</f>
        <v>0</v>
      </c>
      <c r="D17" s="26"/>
      <c r="E17" s="48"/>
      <c r="F17" s="49"/>
      <c r="G17" s="44"/>
    </row>
    <row r="18" spans="1:7" ht="15.75" customHeight="1">
      <c r="A18" s="51" t="s">
        <v>26</v>
      </c>
      <c r="B18" s="43"/>
      <c r="C18" s="44">
        <f>SUM(C14:C17)</f>
        <v>0</v>
      </c>
      <c r="D18" s="26"/>
      <c r="E18" s="48"/>
      <c r="F18" s="49"/>
      <c r="G18" s="44"/>
    </row>
    <row r="19" spans="1:7" ht="15.75" customHeight="1">
      <c r="A19" s="51"/>
      <c r="B19" s="43"/>
      <c r="C19" s="44"/>
      <c r="D19" s="26"/>
      <c r="E19" s="48"/>
      <c r="F19" s="49"/>
      <c r="G19" s="44"/>
    </row>
    <row r="20" spans="1:7" ht="15.75" customHeight="1">
      <c r="A20" s="51" t="s">
        <v>27</v>
      </c>
      <c r="B20" s="43"/>
      <c r="C20" s="44">
        <f>HZS</f>
        <v>0</v>
      </c>
      <c r="D20" s="26"/>
      <c r="E20" s="48"/>
      <c r="F20" s="49"/>
      <c r="G20" s="44"/>
    </row>
    <row r="21" spans="1:7" ht="15.75" customHeight="1">
      <c r="A21" s="30" t="s">
        <v>28</v>
      </c>
      <c r="B21" s="31"/>
      <c r="C21" s="44">
        <f>C18+C20</f>
        <v>0</v>
      </c>
      <c r="D21" s="26" t="s">
        <v>29</v>
      </c>
      <c r="E21" s="48"/>
      <c r="F21" s="49"/>
      <c r="G21" s="44">
        <f>G22-SUM(G14:G20)</f>
        <v>0</v>
      </c>
    </row>
    <row r="22" spans="1:7" ht="15.75" customHeight="1" thickBot="1">
      <c r="A22" s="26" t="s">
        <v>30</v>
      </c>
      <c r="B22" s="27"/>
      <c r="C22" s="52">
        <f>C21+G22</f>
        <v>0</v>
      </c>
      <c r="D22" s="53" t="s">
        <v>31</v>
      </c>
      <c r="E22" s="54"/>
      <c r="F22" s="55"/>
      <c r="G22" s="44">
        <f>VRN</f>
        <v>0</v>
      </c>
    </row>
    <row r="23" spans="1:7" ht="12.75">
      <c r="A23" s="4" t="s">
        <v>32</v>
      </c>
      <c r="B23" s="6"/>
      <c r="C23" s="7" t="s">
        <v>33</v>
      </c>
      <c r="D23" s="6"/>
      <c r="E23" s="7" t="s">
        <v>34</v>
      </c>
      <c r="F23" s="6"/>
      <c r="G23" s="8"/>
    </row>
    <row r="24" spans="1:7" ht="12.75">
      <c r="A24" s="15"/>
      <c r="B24" s="17"/>
      <c r="C24" s="18" t="s">
        <v>35</v>
      </c>
      <c r="D24" s="17"/>
      <c r="E24" s="18" t="s">
        <v>35</v>
      </c>
      <c r="F24" s="17"/>
      <c r="G24" s="19"/>
    </row>
    <row r="25" spans="1:7" ht="12.75">
      <c r="A25" s="30" t="s">
        <v>36</v>
      </c>
      <c r="B25" s="56"/>
      <c r="C25" s="13" t="s">
        <v>36</v>
      </c>
      <c r="D25" s="31"/>
      <c r="E25" s="13" t="s">
        <v>36</v>
      </c>
      <c r="F25" s="31"/>
      <c r="G25" s="14"/>
    </row>
    <row r="26" spans="1:7" ht="12.75">
      <c r="A26" s="30"/>
      <c r="B26" s="57"/>
      <c r="C26" s="13" t="s">
        <v>37</v>
      </c>
      <c r="D26" s="31"/>
      <c r="E26" s="13" t="s">
        <v>38</v>
      </c>
      <c r="F26" s="31"/>
      <c r="G26" s="14"/>
    </row>
    <row r="27" spans="1:7" ht="12.75">
      <c r="A27" s="30"/>
      <c r="B27" s="31"/>
      <c r="C27" s="13"/>
      <c r="D27" s="31"/>
      <c r="E27" s="13"/>
      <c r="F27" s="31"/>
      <c r="G27" s="14"/>
    </row>
    <row r="28" spans="1:7" ht="97.5" customHeight="1">
      <c r="A28" s="30"/>
      <c r="B28" s="31"/>
      <c r="C28" s="13"/>
      <c r="D28" s="31"/>
      <c r="E28" s="13"/>
      <c r="F28" s="31"/>
      <c r="G28" s="14"/>
    </row>
    <row r="29" spans="1:7" ht="12.75">
      <c r="A29" s="15" t="s">
        <v>39</v>
      </c>
      <c r="B29" s="17"/>
      <c r="C29" s="58">
        <v>0</v>
      </c>
      <c r="D29" s="17" t="s">
        <v>40</v>
      </c>
      <c r="E29" s="18"/>
      <c r="F29" s="59">
        <v>0</v>
      </c>
      <c r="G29" s="19"/>
    </row>
    <row r="30" spans="1:7" ht="12.75">
      <c r="A30" s="15" t="s">
        <v>39</v>
      </c>
      <c r="B30" s="17"/>
      <c r="C30" s="58">
        <v>15</v>
      </c>
      <c r="D30" s="17" t="s">
        <v>40</v>
      </c>
      <c r="E30" s="18"/>
      <c r="F30" s="59">
        <v>0</v>
      </c>
      <c r="G30" s="19"/>
    </row>
    <row r="31" spans="1:7" ht="12.75">
      <c r="A31" s="15" t="s">
        <v>41</v>
      </c>
      <c r="B31" s="17"/>
      <c r="C31" s="58">
        <v>15</v>
      </c>
      <c r="D31" s="17" t="s">
        <v>40</v>
      </c>
      <c r="E31" s="18"/>
      <c r="F31" s="60">
        <f>ROUND(PRODUCT(F30,C31/100),0)</f>
        <v>0</v>
      </c>
      <c r="G31" s="29"/>
    </row>
    <row r="32" spans="1:7" ht="12.75">
      <c r="A32" s="15" t="s">
        <v>39</v>
      </c>
      <c r="B32" s="17"/>
      <c r="C32" s="58">
        <v>21</v>
      </c>
      <c r="D32" s="17" t="s">
        <v>40</v>
      </c>
      <c r="E32" s="18"/>
      <c r="F32" s="59">
        <f>C22</f>
        <v>0</v>
      </c>
      <c r="G32" s="19"/>
    </row>
    <row r="33" spans="1:7" ht="12.75">
      <c r="A33" s="15" t="s">
        <v>41</v>
      </c>
      <c r="B33" s="17"/>
      <c r="C33" s="58">
        <v>21</v>
      </c>
      <c r="D33" s="17" t="s">
        <v>40</v>
      </c>
      <c r="E33" s="18"/>
      <c r="F33" s="60">
        <f>ROUND(PRODUCT(F32,C33/100),0)</f>
        <v>0</v>
      </c>
      <c r="G33" s="29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s="3" t="s">
        <v>4</v>
      </c>
    </row>
    <row r="37" spans="1:8" ht="14.25" customHeight="1">
      <c r="A37" s="67"/>
      <c r="B37" s="190"/>
      <c r="C37" s="190"/>
      <c r="D37" s="190"/>
      <c r="E37" s="190"/>
      <c r="F37" s="190"/>
      <c r="G37" s="190"/>
      <c r="H37" s="3" t="s">
        <v>4</v>
      </c>
    </row>
    <row r="38" spans="1:8" ht="12.75" customHeight="1">
      <c r="A38" s="68"/>
      <c r="B38" s="190"/>
      <c r="C38" s="190"/>
      <c r="D38" s="190"/>
      <c r="E38" s="190"/>
      <c r="F38" s="190"/>
      <c r="G38" s="190"/>
      <c r="H38" s="3" t="s">
        <v>4</v>
      </c>
    </row>
    <row r="39" spans="1:8" ht="12.75">
      <c r="A39" s="68"/>
      <c r="B39" s="190"/>
      <c r="C39" s="190"/>
      <c r="D39" s="190"/>
      <c r="E39" s="190"/>
      <c r="F39" s="190"/>
      <c r="G39" s="190"/>
      <c r="H39" s="3" t="s">
        <v>4</v>
      </c>
    </row>
    <row r="40" spans="1:8" ht="12.75">
      <c r="A40" s="68"/>
      <c r="B40" s="190"/>
      <c r="C40" s="190"/>
      <c r="D40" s="190"/>
      <c r="E40" s="190"/>
      <c r="F40" s="190"/>
      <c r="G40" s="190"/>
      <c r="H40" s="3" t="s">
        <v>4</v>
      </c>
    </row>
    <row r="41" spans="1:8" ht="12.75">
      <c r="A41" s="68"/>
      <c r="B41" s="190"/>
      <c r="C41" s="190"/>
      <c r="D41" s="190"/>
      <c r="E41" s="190"/>
      <c r="F41" s="190"/>
      <c r="G41" s="190"/>
      <c r="H41" s="3" t="s">
        <v>4</v>
      </c>
    </row>
    <row r="42" spans="1:8" ht="12.75">
      <c r="A42" s="68"/>
      <c r="B42" s="190"/>
      <c r="C42" s="190"/>
      <c r="D42" s="190"/>
      <c r="E42" s="190"/>
      <c r="F42" s="190"/>
      <c r="G42" s="190"/>
      <c r="H42" s="3" t="s">
        <v>4</v>
      </c>
    </row>
    <row r="43" spans="1:8" ht="12.75">
      <c r="A43" s="68"/>
      <c r="B43" s="190"/>
      <c r="C43" s="190"/>
      <c r="D43" s="190"/>
      <c r="E43" s="190"/>
      <c r="F43" s="190"/>
      <c r="G43" s="190"/>
      <c r="H43" s="3" t="s">
        <v>4</v>
      </c>
    </row>
    <row r="44" spans="1:8" ht="12.75">
      <c r="A44" s="68"/>
      <c r="B44" s="190"/>
      <c r="C44" s="190"/>
      <c r="D44" s="190"/>
      <c r="E44" s="190"/>
      <c r="F44" s="190"/>
      <c r="G44" s="190"/>
      <c r="H44" s="3" t="s">
        <v>4</v>
      </c>
    </row>
    <row r="45" spans="1:8" ht="12.75">
      <c r="A45" s="68"/>
      <c r="B45" s="190"/>
      <c r="C45" s="190"/>
      <c r="D45" s="190"/>
      <c r="E45" s="190"/>
      <c r="F45" s="190"/>
      <c r="G45" s="190"/>
      <c r="H45" s="3" t="s">
        <v>4</v>
      </c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184"/>
      <c r="C54" s="184"/>
      <c r="D54" s="184"/>
      <c r="E54" s="184"/>
      <c r="F54" s="184"/>
      <c r="G54" s="184"/>
    </row>
    <row r="55" spans="2:7" ht="12.75">
      <c r="B55" s="184"/>
      <c r="C55" s="184"/>
      <c r="D55" s="184"/>
      <c r="E55" s="184"/>
      <c r="F55" s="184"/>
      <c r="G55" s="184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F16" sqref="F16:F17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191" t="s">
        <v>5</v>
      </c>
      <c r="B1" s="192"/>
      <c r="C1" s="69" t="str">
        <f>CONCATENATE(cislostavby," ",nazevstavby)</f>
        <v> Policejní akademie ČR</v>
      </c>
      <c r="D1" s="70"/>
      <c r="E1" s="71"/>
      <c r="F1" s="70"/>
      <c r="G1" s="70"/>
      <c r="H1" s="72"/>
      <c r="I1" s="73"/>
    </row>
    <row r="2" spans="1:9" ht="13.5" thickBot="1">
      <c r="A2" s="193" t="s">
        <v>1</v>
      </c>
      <c r="B2" s="194"/>
      <c r="C2" s="74" t="str">
        <f>CONCATENATE(cisloobjektu," ",nazevobjektu)</f>
        <v> Vstup budovy H</v>
      </c>
      <c r="D2" s="75"/>
      <c r="E2" s="76"/>
      <c r="F2" s="75"/>
      <c r="G2" s="195"/>
      <c r="H2" s="195"/>
      <c r="I2" s="196"/>
    </row>
    <row r="3" ht="13.5" thickTop="1"/>
    <row r="4" spans="1:9" ht="19.5" customHeight="1">
      <c r="A4" s="77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1" customFormat="1" ht="13.5" thickBot="1">
      <c r="A6" s="78"/>
      <c r="B6" s="79" t="s">
        <v>45</v>
      </c>
      <c r="C6" s="79"/>
      <c r="D6" s="80"/>
      <c r="E6" s="81" t="s">
        <v>46</v>
      </c>
      <c r="F6" s="82" t="s">
        <v>47</v>
      </c>
      <c r="G6" s="82" t="s">
        <v>48</v>
      </c>
      <c r="H6" s="82" t="s">
        <v>49</v>
      </c>
      <c r="I6" s="83" t="s">
        <v>27</v>
      </c>
    </row>
    <row r="7" spans="1:9" s="31" customFormat="1" ht="12.75">
      <c r="A7" s="84" t="str">
        <f>Položky!B7</f>
        <v>4</v>
      </c>
      <c r="B7" s="85" t="str">
        <f>Položky!C7</f>
        <v>Vodorovné konstrukce</v>
      </c>
      <c r="C7" s="86"/>
      <c r="D7" s="87"/>
      <c r="E7" s="88">
        <f>Položky!G11</f>
        <v>0</v>
      </c>
      <c r="F7" s="89">
        <v>0</v>
      </c>
      <c r="G7" s="89">
        <v>0</v>
      </c>
      <c r="H7" s="89">
        <v>0</v>
      </c>
      <c r="I7" s="90">
        <v>0</v>
      </c>
    </row>
    <row r="8" spans="1:9" s="31" customFormat="1" ht="12.75">
      <c r="A8" s="84" t="str">
        <f>Položky!B12</f>
        <v>5</v>
      </c>
      <c r="B8" s="85" t="str">
        <f>Položky!C12</f>
        <v>Komunikace</v>
      </c>
      <c r="C8" s="86"/>
      <c r="D8" s="87"/>
      <c r="E8" s="88">
        <f>Položky!G18</f>
        <v>0</v>
      </c>
      <c r="F8" s="89">
        <v>0</v>
      </c>
      <c r="G8" s="89">
        <v>0</v>
      </c>
      <c r="H8" s="89">
        <v>0</v>
      </c>
      <c r="I8" s="90">
        <v>0</v>
      </c>
    </row>
    <row r="9" spans="1:9" s="31" customFormat="1" ht="12.75">
      <c r="A9" s="84" t="str">
        <f>Položky!B19</f>
        <v>96</v>
      </c>
      <c r="B9" s="85" t="str">
        <f>Položky!C19</f>
        <v>Bourání konstrukcí</v>
      </c>
      <c r="C9" s="86"/>
      <c r="D9" s="87"/>
      <c r="E9" s="88">
        <f>Položky!G27</f>
        <v>0</v>
      </c>
      <c r="F9" s="89">
        <v>0</v>
      </c>
      <c r="G9" s="89">
        <v>0</v>
      </c>
      <c r="H9" s="89">
        <v>0</v>
      </c>
      <c r="I9" s="90">
        <v>0</v>
      </c>
    </row>
    <row r="10" spans="1:9" s="31" customFormat="1" ht="13.5" thickBot="1">
      <c r="A10" s="84" t="str">
        <f>Položky!B28</f>
        <v>99</v>
      </c>
      <c r="B10" s="85" t="str">
        <f>Položky!C28</f>
        <v>Staveništní přesun hmot</v>
      </c>
      <c r="C10" s="86"/>
      <c r="D10" s="87"/>
      <c r="E10" s="88">
        <f>Položky!G30</f>
        <v>0</v>
      </c>
      <c r="F10" s="89">
        <v>0</v>
      </c>
      <c r="G10" s="89">
        <v>0</v>
      </c>
      <c r="H10" s="89">
        <v>0</v>
      </c>
      <c r="I10" s="90">
        <v>0</v>
      </c>
    </row>
    <row r="11" spans="1:9" s="96" customFormat="1" ht="13.5" thickBot="1">
      <c r="A11" s="91"/>
      <c r="B11" s="79" t="s">
        <v>50</v>
      </c>
      <c r="C11" s="79"/>
      <c r="D11" s="92"/>
      <c r="E11" s="93">
        <f>SUM(E7:E10)</f>
        <v>0</v>
      </c>
      <c r="F11" s="94">
        <f>SUM(F7:F10)</f>
        <v>0</v>
      </c>
      <c r="G11" s="94">
        <f>SUM(G7:G10)</f>
        <v>0</v>
      </c>
      <c r="H11" s="94">
        <f>SUM(H7:H10)</f>
        <v>0</v>
      </c>
      <c r="I11" s="95">
        <f>SUM(I7:I10)</f>
        <v>0</v>
      </c>
    </row>
    <row r="12" spans="1:9" ht="12.75">
      <c r="A12" s="86"/>
      <c r="B12" s="86"/>
      <c r="C12" s="86"/>
      <c r="D12" s="86"/>
      <c r="E12" s="86"/>
      <c r="F12" s="86"/>
      <c r="G12" s="86"/>
      <c r="H12" s="86"/>
      <c r="I12" s="86"/>
    </row>
    <row r="13" spans="1:57" ht="19.5" customHeight="1">
      <c r="A13" s="97" t="s">
        <v>51</v>
      </c>
      <c r="B13" s="97"/>
      <c r="C13" s="97"/>
      <c r="D13" s="97"/>
      <c r="E13" s="97"/>
      <c r="F13" s="97"/>
      <c r="G13" s="98"/>
      <c r="H13" s="97"/>
      <c r="I13" s="97"/>
      <c r="BA13" s="32"/>
      <c r="BB13" s="32"/>
      <c r="BC13" s="32"/>
      <c r="BD13" s="32"/>
      <c r="BE13" s="32"/>
    </row>
    <row r="14" spans="1:9" ht="13.5" thickBot="1">
      <c r="A14" s="99"/>
      <c r="B14" s="99"/>
      <c r="C14" s="99"/>
      <c r="D14" s="99"/>
      <c r="E14" s="99"/>
      <c r="F14" s="99"/>
      <c r="G14" s="99"/>
      <c r="H14" s="99"/>
      <c r="I14" s="99"/>
    </row>
    <row r="15" spans="1:9" ht="12.75">
      <c r="A15" s="100" t="s">
        <v>52</v>
      </c>
      <c r="B15" s="101"/>
      <c r="C15" s="101"/>
      <c r="D15" s="102"/>
      <c r="E15" s="103" t="s">
        <v>53</v>
      </c>
      <c r="F15" s="104" t="s">
        <v>54</v>
      </c>
      <c r="G15" s="105" t="s">
        <v>55</v>
      </c>
      <c r="H15" s="106"/>
      <c r="I15" s="107" t="s">
        <v>53</v>
      </c>
    </row>
    <row r="16" spans="1:53" ht="12.75">
      <c r="A16" s="108" t="s">
        <v>99</v>
      </c>
      <c r="B16" s="109"/>
      <c r="C16" s="109"/>
      <c r="D16" s="110"/>
      <c r="E16" s="111" t="s">
        <v>100</v>
      </c>
      <c r="F16" s="112"/>
      <c r="G16" s="113">
        <f>CHOOSE(BA16+1,HSV+PSV,HSV+PSV+Mont,HSV+PSV+Dodavka+Mont,HSV,PSV,Mont,Dodavka,Mont+Dodavka,0)</f>
        <v>0</v>
      </c>
      <c r="H16" s="114"/>
      <c r="I16" s="115">
        <f>E16+F16*G16/100</f>
        <v>0</v>
      </c>
      <c r="BA16" s="3">
        <v>0</v>
      </c>
    </row>
    <row r="17" spans="1:53" ht="12.75">
      <c r="A17" s="108" t="s">
        <v>101</v>
      </c>
      <c r="B17" s="109"/>
      <c r="C17" s="109"/>
      <c r="D17" s="110"/>
      <c r="E17" s="111" t="s">
        <v>100</v>
      </c>
      <c r="F17" s="112"/>
      <c r="G17" s="113">
        <f>CHOOSE(BA17+1,HSV+PSV,HSV+PSV+Mont,HSV+PSV+Dodavka+Mont,HSV,PSV,Mont,Dodavka,Mont+Dodavka,0)</f>
        <v>0</v>
      </c>
      <c r="H17" s="114"/>
      <c r="I17" s="115">
        <f>E17+F17*G17/100</f>
        <v>0</v>
      </c>
      <c r="BA17" s="3">
        <v>0</v>
      </c>
    </row>
    <row r="18" spans="1:9" ht="13.5" thickBot="1">
      <c r="A18" s="116"/>
      <c r="B18" s="117" t="s">
        <v>56</v>
      </c>
      <c r="C18" s="118"/>
      <c r="D18" s="119"/>
      <c r="E18" s="120"/>
      <c r="F18" s="121"/>
      <c r="G18" s="121"/>
      <c r="H18" s="197">
        <f>SUM(I16:I17)</f>
        <v>0</v>
      </c>
      <c r="I18" s="198"/>
    </row>
    <row r="20" spans="2:9" ht="12.75">
      <c r="B20" s="96"/>
      <c r="F20" s="122"/>
      <c r="G20" s="123"/>
      <c r="H20" s="123"/>
      <c r="I20" s="124"/>
    </row>
    <row r="21" spans="6:9" ht="12.75">
      <c r="F21" s="122"/>
      <c r="G21" s="123"/>
      <c r="H21" s="123"/>
      <c r="I21" s="124"/>
    </row>
    <row r="22" spans="6:9" ht="12.75">
      <c r="F22" s="122"/>
      <c r="G22" s="123"/>
      <c r="H22" s="123"/>
      <c r="I22" s="124"/>
    </row>
    <row r="23" spans="6:9" ht="12.75">
      <c r="F23" s="122"/>
      <c r="G23" s="123"/>
      <c r="H23" s="123"/>
      <c r="I23" s="124"/>
    </row>
    <row r="24" spans="6:9" ht="12.75">
      <c r="F24" s="122"/>
      <c r="G24" s="123"/>
      <c r="H24" s="123"/>
      <c r="I24" s="124"/>
    </row>
    <row r="25" spans="6:9" ht="12.75">
      <c r="F25" s="122"/>
      <c r="G25" s="123"/>
      <c r="H25" s="123"/>
      <c r="I25" s="124"/>
    </row>
    <row r="26" spans="6:9" ht="12.75">
      <c r="F26" s="122"/>
      <c r="G26" s="123"/>
      <c r="H26" s="123"/>
      <c r="I26" s="124"/>
    </row>
    <row r="27" spans="6:9" ht="12.75">
      <c r="F27" s="122"/>
      <c r="G27" s="123"/>
      <c r="H27" s="123"/>
      <c r="I27" s="124"/>
    </row>
    <row r="28" spans="6:9" ht="12.75">
      <c r="F28" s="122"/>
      <c r="G28" s="123"/>
      <c r="H28" s="123"/>
      <c r="I28" s="124"/>
    </row>
    <row r="29" spans="6:9" ht="12.75">
      <c r="F29" s="122"/>
      <c r="G29" s="123"/>
      <c r="H29" s="123"/>
      <c r="I29" s="124"/>
    </row>
    <row r="30" spans="6:9" ht="12.75">
      <c r="F30" s="122"/>
      <c r="G30" s="123"/>
      <c r="H30" s="123"/>
      <c r="I30" s="124"/>
    </row>
    <row r="31" spans="6:9" ht="12.75">
      <c r="F31" s="122"/>
      <c r="G31" s="123"/>
      <c r="H31" s="123"/>
      <c r="I31" s="124"/>
    </row>
    <row r="32" spans="6:9" ht="12.75">
      <c r="F32" s="122"/>
      <c r="G32" s="123"/>
      <c r="H32" s="123"/>
      <c r="I32" s="124"/>
    </row>
    <row r="33" spans="6:9" ht="12.75">
      <c r="F33" s="122"/>
      <c r="G33" s="123"/>
      <c r="H33" s="123"/>
      <c r="I33" s="124"/>
    </row>
    <row r="34" spans="6:9" ht="12.75">
      <c r="F34" s="122"/>
      <c r="G34" s="123"/>
      <c r="H34" s="123"/>
      <c r="I34" s="124"/>
    </row>
    <row r="35" spans="6:9" ht="12.75">
      <c r="F35" s="122"/>
      <c r="G35" s="123"/>
      <c r="H35" s="123"/>
      <c r="I35" s="124"/>
    </row>
    <row r="36" spans="6:9" ht="12.75">
      <c r="F36" s="122"/>
      <c r="G36" s="123"/>
      <c r="H36" s="123"/>
      <c r="I36" s="124"/>
    </row>
    <row r="37" spans="6:9" ht="12.75">
      <c r="F37" s="122"/>
      <c r="G37" s="123"/>
      <c r="H37" s="123"/>
      <c r="I37" s="124"/>
    </row>
    <row r="38" spans="6:9" ht="12.75">
      <c r="F38" s="122"/>
      <c r="G38" s="123"/>
      <c r="H38" s="123"/>
      <c r="I38" s="124"/>
    </row>
    <row r="39" spans="6:9" ht="12.75">
      <c r="F39" s="122"/>
      <c r="G39" s="123"/>
      <c r="H39" s="123"/>
      <c r="I39" s="124"/>
    </row>
    <row r="40" spans="6:9" ht="12.75">
      <c r="F40" s="122"/>
      <c r="G40" s="123"/>
      <c r="H40" s="123"/>
      <c r="I40" s="124"/>
    </row>
    <row r="41" spans="6:9" ht="12.75">
      <c r="F41" s="122"/>
      <c r="G41" s="123"/>
      <c r="H41" s="123"/>
      <c r="I41" s="124"/>
    </row>
    <row r="42" spans="6:9" ht="12.75">
      <c r="F42" s="122"/>
      <c r="G42" s="123"/>
      <c r="H42" s="123"/>
      <c r="I42" s="124"/>
    </row>
    <row r="43" spans="6:9" ht="12.75">
      <c r="F43" s="122"/>
      <c r="G43" s="123"/>
      <c r="H43" s="123"/>
      <c r="I43" s="124"/>
    </row>
    <row r="44" spans="6:9" ht="12.75">
      <c r="F44" s="122"/>
      <c r="G44" s="123"/>
      <c r="H44" s="123"/>
      <c r="I44" s="124"/>
    </row>
    <row r="45" spans="6:9" ht="12.75">
      <c r="F45" s="122"/>
      <c r="G45" s="123"/>
      <c r="H45" s="123"/>
      <c r="I45" s="124"/>
    </row>
    <row r="46" spans="6:9" ht="12.75">
      <c r="F46" s="122"/>
      <c r="G46" s="123"/>
      <c r="H46" s="123"/>
      <c r="I46" s="124"/>
    </row>
    <row r="47" spans="6:9" ht="12.75">
      <c r="F47" s="122"/>
      <c r="G47" s="123"/>
      <c r="H47" s="123"/>
      <c r="I47" s="124"/>
    </row>
    <row r="48" spans="6:9" ht="12.75">
      <c r="F48" s="122"/>
      <c r="G48" s="123"/>
      <c r="H48" s="123"/>
      <c r="I48" s="124"/>
    </row>
    <row r="49" spans="6:9" ht="12.75">
      <c r="F49" s="122"/>
      <c r="G49" s="123"/>
      <c r="H49" s="123"/>
      <c r="I49" s="124"/>
    </row>
    <row r="50" spans="6:9" ht="12.75">
      <c r="F50" s="122"/>
      <c r="G50" s="123"/>
      <c r="H50" s="123"/>
      <c r="I50" s="124"/>
    </row>
    <row r="51" spans="6:9" ht="12.75">
      <c r="F51" s="122"/>
      <c r="G51" s="123"/>
      <c r="H51" s="123"/>
      <c r="I51" s="124"/>
    </row>
    <row r="52" spans="6:9" ht="12.75">
      <c r="F52" s="122"/>
      <c r="G52" s="123"/>
      <c r="H52" s="123"/>
      <c r="I52" s="124"/>
    </row>
    <row r="53" spans="6:9" ht="12.75">
      <c r="F53" s="122"/>
      <c r="G53" s="123"/>
      <c r="H53" s="123"/>
      <c r="I53" s="124"/>
    </row>
    <row r="54" spans="6:9" ht="12.75">
      <c r="F54" s="122"/>
      <c r="G54" s="123"/>
      <c r="H54" s="123"/>
      <c r="I54" s="124"/>
    </row>
    <row r="55" spans="6:9" ht="12.75">
      <c r="F55" s="122"/>
      <c r="G55" s="123"/>
      <c r="H55" s="123"/>
      <c r="I55" s="124"/>
    </row>
    <row r="56" spans="6:9" ht="12.75">
      <c r="F56" s="122"/>
      <c r="G56" s="123"/>
      <c r="H56" s="123"/>
      <c r="I56" s="124"/>
    </row>
    <row r="57" spans="6:9" ht="12.75">
      <c r="F57" s="122"/>
      <c r="G57" s="123"/>
      <c r="H57" s="123"/>
      <c r="I57" s="124"/>
    </row>
    <row r="58" spans="6:9" ht="12.75">
      <c r="F58" s="122"/>
      <c r="G58" s="123"/>
      <c r="H58" s="123"/>
      <c r="I58" s="124"/>
    </row>
    <row r="59" spans="6:9" ht="12.75">
      <c r="F59" s="122"/>
      <c r="G59" s="123"/>
      <c r="H59" s="123"/>
      <c r="I59" s="124"/>
    </row>
    <row r="60" spans="6:9" ht="12.75">
      <c r="F60" s="122"/>
      <c r="G60" s="123"/>
      <c r="H60" s="123"/>
      <c r="I60" s="124"/>
    </row>
    <row r="61" spans="6:9" ht="12.75">
      <c r="F61" s="122"/>
      <c r="G61" s="123"/>
      <c r="H61" s="123"/>
      <c r="I61" s="124"/>
    </row>
    <row r="62" spans="6:9" ht="12.75">
      <c r="F62" s="122"/>
      <c r="G62" s="123"/>
      <c r="H62" s="123"/>
      <c r="I62" s="124"/>
    </row>
    <row r="63" spans="6:9" ht="12.75">
      <c r="F63" s="122"/>
      <c r="G63" s="123"/>
      <c r="H63" s="123"/>
      <c r="I63" s="124"/>
    </row>
    <row r="64" spans="6:9" ht="12.75">
      <c r="F64" s="122"/>
      <c r="G64" s="123"/>
      <c r="H64" s="123"/>
      <c r="I64" s="124"/>
    </row>
    <row r="65" spans="6:9" ht="12.75">
      <c r="F65" s="122"/>
      <c r="G65" s="123"/>
      <c r="H65" s="123"/>
      <c r="I65" s="124"/>
    </row>
    <row r="66" spans="6:9" ht="12.75">
      <c r="F66" s="122"/>
      <c r="G66" s="123"/>
      <c r="H66" s="123"/>
      <c r="I66" s="124"/>
    </row>
    <row r="67" spans="6:9" ht="12.75">
      <c r="F67" s="122"/>
      <c r="G67" s="123"/>
      <c r="H67" s="123"/>
      <c r="I67" s="124"/>
    </row>
    <row r="68" spans="6:9" ht="12.75">
      <c r="F68" s="122"/>
      <c r="G68" s="123"/>
      <c r="H68" s="123"/>
      <c r="I68" s="124"/>
    </row>
    <row r="69" spans="6:9" ht="12.75">
      <c r="F69" s="122"/>
      <c r="G69" s="123"/>
      <c r="H69" s="123"/>
      <c r="I69" s="124"/>
    </row>
  </sheetData>
  <sheetProtection/>
  <mergeCells count="4">
    <mergeCell ref="A1:B1"/>
    <mergeCell ref="A2:B2"/>
    <mergeCell ref="G2:I2"/>
    <mergeCell ref="H18:I18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showGridLines="0" showZeros="0" zoomScale="80" zoomScaleNormal="80" zoomScalePageLayoutView="0" workbookViewId="0" topLeftCell="A1">
      <selection activeCell="F33" sqref="F33"/>
    </sheetView>
  </sheetViews>
  <sheetFormatPr defaultColWidth="9.00390625" defaultRowHeight="12.75"/>
  <cols>
    <col min="1" max="1" width="4.375" style="125" customWidth="1"/>
    <col min="2" max="2" width="14.125" style="125" customWidth="1"/>
    <col min="3" max="3" width="47.625" style="125" customWidth="1"/>
    <col min="4" max="4" width="5.625" style="125" customWidth="1"/>
    <col min="5" max="5" width="10.00390625" style="157" customWidth="1"/>
    <col min="6" max="6" width="11.25390625" style="125" customWidth="1"/>
    <col min="7" max="7" width="16.125" style="125" customWidth="1"/>
    <col min="8" max="8" width="13.125" style="125" customWidth="1"/>
    <col min="9" max="9" width="14.625" style="125" customWidth="1"/>
    <col min="10" max="10" width="13.125" style="125" customWidth="1"/>
    <col min="11" max="11" width="13.625" style="125" customWidth="1"/>
    <col min="12" max="16384" width="9.125" style="125" customWidth="1"/>
  </cols>
  <sheetData>
    <row r="1" spans="1:9" ht="15">
      <c r="A1" s="199" t="s">
        <v>57</v>
      </c>
      <c r="B1" s="199"/>
      <c r="C1" s="199"/>
      <c r="D1" s="199"/>
      <c r="E1" s="199"/>
      <c r="F1" s="199"/>
      <c r="G1" s="199"/>
      <c r="H1" s="199"/>
      <c r="I1" s="199"/>
    </row>
    <row r="2" spans="2:7" ht="13.5" thickBot="1">
      <c r="B2" s="126"/>
      <c r="C2" s="127"/>
      <c r="D2" s="127"/>
      <c r="E2" s="128"/>
      <c r="F2" s="127"/>
      <c r="G2" s="127"/>
    </row>
    <row r="3" spans="1:9" ht="13.5" thickTop="1">
      <c r="A3" s="191" t="s">
        <v>5</v>
      </c>
      <c r="B3" s="192"/>
      <c r="C3" s="69" t="str">
        <f>CONCATENATE(cislostavby," ",nazevstavby)</f>
        <v> Policejní akademie ČR</v>
      </c>
      <c r="D3" s="70"/>
      <c r="E3" s="71"/>
      <c r="F3" s="70"/>
      <c r="G3" s="129"/>
      <c r="H3" s="130">
        <f>Rekapitulace!H1</f>
        <v>0</v>
      </c>
      <c r="I3" s="131"/>
    </row>
    <row r="4" spans="1:9" ht="13.5" thickBot="1">
      <c r="A4" s="200" t="s">
        <v>1</v>
      </c>
      <c r="B4" s="194"/>
      <c r="C4" s="74" t="str">
        <f>CONCATENATE(cisloobjektu," ",nazevobjektu)</f>
        <v> Vstup budovy H</v>
      </c>
      <c r="D4" s="75"/>
      <c r="E4" s="76"/>
      <c r="F4" s="75"/>
      <c r="G4" s="195"/>
      <c r="H4" s="195"/>
      <c r="I4" s="196"/>
    </row>
    <row r="5" spans="1:9" ht="13.5" thickTop="1">
      <c r="A5" s="132"/>
      <c r="B5" s="133"/>
      <c r="C5" s="133"/>
      <c r="D5" s="133"/>
      <c r="E5" s="134"/>
      <c r="F5" s="133"/>
      <c r="G5" s="135"/>
      <c r="H5" s="133"/>
      <c r="I5" s="133"/>
    </row>
    <row r="6" spans="1:11" ht="12.75">
      <c r="A6" s="136" t="s">
        <v>58</v>
      </c>
      <c r="B6" s="137" t="s">
        <v>59</v>
      </c>
      <c r="C6" s="137" t="s">
        <v>60</v>
      </c>
      <c r="D6" s="137" t="s">
        <v>61</v>
      </c>
      <c r="E6" s="138" t="s">
        <v>62</v>
      </c>
      <c r="F6" s="137" t="s">
        <v>63</v>
      </c>
      <c r="G6" s="139" t="s">
        <v>64</v>
      </c>
      <c r="H6" s="140" t="s">
        <v>65</v>
      </c>
      <c r="I6" s="140" t="s">
        <v>66</v>
      </c>
      <c r="J6" s="140" t="s">
        <v>67</v>
      </c>
      <c r="K6" s="140" t="s">
        <v>68</v>
      </c>
    </row>
    <row r="7" spans="1:11" ht="12.75">
      <c r="A7" s="141" t="s">
        <v>69</v>
      </c>
      <c r="B7" s="142" t="s">
        <v>71</v>
      </c>
      <c r="C7" s="143" t="s">
        <v>72</v>
      </c>
      <c r="D7" s="144"/>
      <c r="E7" s="145"/>
      <c r="F7" s="145"/>
      <c r="G7" s="146"/>
      <c r="H7" s="147"/>
      <c r="I7" s="147"/>
      <c r="J7" s="147"/>
      <c r="K7" s="147"/>
    </row>
    <row r="8" spans="1:11" s="170" customFormat="1" ht="12.75">
      <c r="A8" s="163">
        <v>1</v>
      </c>
      <c r="B8" s="164">
        <v>434121426</v>
      </c>
      <c r="C8" s="165" t="s">
        <v>73</v>
      </c>
      <c r="D8" s="166" t="s">
        <v>74</v>
      </c>
      <c r="E8" s="167">
        <v>63</v>
      </c>
      <c r="F8" s="167"/>
      <c r="G8" s="168">
        <f>CEILING(E8*F8,1)</f>
        <v>0</v>
      </c>
      <c r="H8" s="169">
        <v>0.03462</v>
      </c>
      <c r="I8" s="169">
        <f>E8*H8</f>
        <v>2.18106</v>
      </c>
      <c r="J8" s="169">
        <v>0</v>
      </c>
      <c r="K8" s="169">
        <f>E8*J8</f>
        <v>0</v>
      </c>
    </row>
    <row r="9" spans="1:11" s="170" customFormat="1" ht="12.75">
      <c r="A9" s="163">
        <v>2</v>
      </c>
      <c r="B9" s="164">
        <v>59373757</v>
      </c>
      <c r="C9" s="165" t="s">
        <v>75</v>
      </c>
      <c r="D9" s="166" t="s">
        <v>76</v>
      </c>
      <c r="E9" s="167">
        <v>63</v>
      </c>
      <c r="F9" s="167"/>
      <c r="G9" s="168">
        <f>CEILING(E9*F9,1)</f>
        <v>0</v>
      </c>
      <c r="H9" s="169">
        <v>0.12</v>
      </c>
      <c r="I9" s="169">
        <f>E9*H9</f>
        <v>7.56</v>
      </c>
      <c r="J9" s="169">
        <v>0</v>
      </c>
      <c r="K9" s="169">
        <f>E9*J9</f>
        <v>0</v>
      </c>
    </row>
    <row r="10" spans="1:11" s="170" customFormat="1" ht="12.75">
      <c r="A10" s="163">
        <v>3</v>
      </c>
      <c r="B10" s="164">
        <v>451317777</v>
      </c>
      <c r="C10" s="165" t="s">
        <v>77</v>
      </c>
      <c r="D10" s="166" t="s">
        <v>78</v>
      </c>
      <c r="E10" s="167">
        <v>11.76</v>
      </c>
      <c r="F10" s="167"/>
      <c r="G10" s="168">
        <f>CEILING(E10*F10,1)</f>
        <v>0</v>
      </c>
      <c r="H10" s="169">
        <v>0.202</v>
      </c>
      <c r="I10" s="169">
        <f>E10*H10</f>
        <v>2.3755200000000003</v>
      </c>
      <c r="J10" s="169">
        <v>0</v>
      </c>
      <c r="K10" s="169">
        <f>E10*J10</f>
        <v>0</v>
      </c>
    </row>
    <row r="11" spans="1:11" s="170" customFormat="1" ht="12.75">
      <c r="A11" s="171"/>
      <c r="B11" s="172" t="s">
        <v>70</v>
      </c>
      <c r="C11" s="173" t="str">
        <f>CONCATENATE(B7," ",C7)</f>
        <v>4 Vodorovné konstrukce</v>
      </c>
      <c r="D11" s="171"/>
      <c r="E11" s="174"/>
      <c r="F11" s="174"/>
      <c r="G11" s="175">
        <f>SUM(G7:G10)</f>
        <v>0</v>
      </c>
      <c r="H11" s="176"/>
      <c r="I11" s="177">
        <f>SUM(I7:I10)</f>
        <v>12.116579999999999</v>
      </c>
      <c r="J11" s="176"/>
      <c r="K11" s="177">
        <f>SUM(K7:K10)</f>
        <v>0</v>
      </c>
    </row>
    <row r="12" spans="1:11" s="170" customFormat="1" ht="12.75">
      <c r="A12" s="178" t="s">
        <v>69</v>
      </c>
      <c r="B12" s="179" t="s">
        <v>79</v>
      </c>
      <c r="C12" s="180" t="s">
        <v>80</v>
      </c>
      <c r="D12" s="163"/>
      <c r="E12" s="181"/>
      <c r="F12" s="181"/>
      <c r="G12" s="182"/>
      <c r="H12" s="183"/>
      <c r="I12" s="183"/>
      <c r="J12" s="183"/>
      <c r="K12" s="183"/>
    </row>
    <row r="13" spans="1:11" s="170" customFormat="1" ht="12.75">
      <c r="A13" s="163">
        <v>4</v>
      </c>
      <c r="B13" s="164">
        <v>596841111</v>
      </c>
      <c r="C13" s="165" t="s">
        <v>81</v>
      </c>
      <c r="D13" s="166" t="s">
        <v>78</v>
      </c>
      <c r="E13" s="167">
        <v>11.76</v>
      </c>
      <c r="F13" s="167"/>
      <c r="G13" s="168">
        <f>CEILING(E13*F13,1)</f>
        <v>0</v>
      </c>
      <c r="H13" s="169">
        <v>0.16848</v>
      </c>
      <c r="I13" s="169">
        <f>E13*H13</f>
        <v>1.9813247999999999</v>
      </c>
      <c r="J13" s="169">
        <v>0</v>
      </c>
      <c r="K13" s="169">
        <f>E13*J13</f>
        <v>0</v>
      </c>
    </row>
    <row r="14" spans="1:11" s="170" customFormat="1" ht="12.75">
      <c r="A14" s="163">
        <v>5</v>
      </c>
      <c r="B14" s="164">
        <v>564811111</v>
      </c>
      <c r="C14" s="165" t="s">
        <v>82</v>
      </c>
      <c r="D14" s="166" t="s">
        <v>78</v>
      </c>
      <c r="E14" s="167">
        <v>19.68</v>
      </c>
      <c r="F14" s="167"/>
      <c r="G14" s="168">
        <f>CEILING(E14*F14,1)</f>
        <v>0</v>
      </c>
      <c r="H14" s="169">
        <v>0.0982</v>
      </c>
      <c r="I14" s="169">
        <f>E14*H14</f>
        <v>1.9325759999999998</v>
      </c>
      <c r="J14" s="169">
        <v>0</v>
      </c>
      <c r="K14" s="169">
        <f>E14*J14</f>
        <v>0</v>
      </c>
    </row>
    <row r="15" spans="1:11" s="170" customFormat="1" ht="12.75">
      <c r="A15" s="163">
        <v>6</v>
      </c>
      <c r="B15" s="164">
        <v>564851111</v>
      </c>
      <c r="C15" s="165" t="s">
        <v>83</v>
      </c>
      <c r="D15" s="166" t="s">
        <v>78</v>
      </c>
      <c r="E15" s="167">
        <v>15.24</v>
      </c>
      <c r="F15" s="167"/>
      <c r="G15" s="168">
        <f>CEILING(E15*F15,1)</f>
        <v>0</v>
      </c>
      <c r="H15" s="169">
        <v>0.27994</v>
      </c>
      <c r="I15" s="169">
        <f>E15*H15</f>
        <v>4.266285600000001</v>
      </c>
      <c r="J15" s="169">
        <v>0</v>
      </c>
      <c r="K15" s="169">
        <f>E15*J15</f>
        <v>0</v>
      </c>
    </row>
    <row r="16" spans="1:11" s="170" customFormat="1" ht="12.75">
      <c r="A16" s="163">
        <v>7</v>
      </c>
      <c r="B16" s="164">
        <v>596811111</v>
      </c>
      <c r="C16" s="165" t="s">
        <v>84</v>
      </c>
      <c r="D16" s="166" t="s">
        <v>78</v>
      </c>
      <c r="E16" s="167">
        <v>15.24</v>
      </c>
      <c r="F16" s="167"/>
      <c r="G16" s="168">
        <f>CEILING(E16*F16,1)</f>
        <v>0</v>
      </c>
      <c r="H16" s="169">
        <v>0.072</v>
      </c>
      <c r="I16" s="169">
        <f>E16*H16</f>
        <v>1.09728</v>
      </c>
      <c r="J16" s="169">
        <v>0</v>
      </c>
      <c r="K16" s="169">
        <f>E16*J16</f>
        <v>0</v>
      </c>
    </row>
    <row r="17" spans="1:11" s="170" customFormat="1" ht="12.75">
      <c r="A17" s="163">
        <v>8</v>
      </c>
      <c r="B17" s="164">
        <v>59245320</v>
      </c>
      <c r="C17" s="165" t="s">
        <v>85</v>
      </c>
      <c r="D17" s="166" t="s">
        <v>78</v>
      </c>
      <c r="E17" s="167">
        <v>16.002</v>
      </c>
      <c r="F17" s="167"/>
      <c r="G17" s="168">
        <f>CEILING(E17*F17,1)</f>
        <v>0</v>
      </c>
      <c r="H17" s="169">
        <v>0.135</v>
      </c>
      <c r="I17" s="169">
        <f>E17*H17</f>
        <v>2.16027</v>
      </c>
      <c r="J17" s="169">
        <v>0</v>
      </c>
      <c r="K17" s="169">
        <f>E17*J17</f>
        <v>0</v>
      </c>
    </row>
    <row r="18" spans="1:11" s="170" customFormat="1" ht="12.75">
      <c r="A18" s="171"/>
      <c r="B18" s="172" t="s">
        <v>70</v>
      </c>
      <c r="C18" s="173" t="str">
        <f>CONCATENATE(B12," ",C12)</f>
        <v>5 Komunikace</v>
      </c>
      <c r="D18" s="171"/>
      <c r="E18" s="174"/>
      <c r="F18" s="174"/>
      <c r="G18" s="175">
        <f>SUM(G12:G17)</f>
        <v>0</v>
      </c>
      <c r="H18" s="176"/>
      <c r="I18" s="177">
        <f>SUM(I12:I17)</f>
        <v>11.4377364</v>
      </c>
      <c r="J18" s="176"/>
      <c r="K18" s="177">
        <f>SUM(K12:K17)</f>
        <v>0</v>
      </c>
    </row>
    <row r="19" spans="1:11" s="170" customFormat="1" ht="12.75">
      <c r="A19" s="178" t="s">
        <v>69</v>
      </c>
      <c r="B19" s="179" t="s">
        <v>86</v>
      </c>
      <c r="C19" s="180" t="s">
        <v>87</v>
      </c>
      <c r="D19" s="163"/>
      <c r="E19" s="181"/>
      <c r="F19" s="181"/>
      <c r="G19" s="182"/>
      <c r="H19" s="183"/>
      <c r="I19" s="183"/>
      <c r="J19" s="183"/>
      <c r="K19" s="183"/>
    </row>
    <row r="20" spans="1:11" s="170" customFormat="1" ht="25.5">
      <c r="A20" s="163">
        <v>9</v>
      </c>
      <c r="B20" s="164" t="s">
        <v>102</v>
      </c>
      <c r="C20" s="165" t="s">
        <v>88</v>
      </c>
      <c r="D20" s="166" t="s">
        <v>78</v>
      </c>
      <c r="E20" s="167">
        <v>29.82</v>
      </c>
      <c r="F20" s="167"/>
      <c r="G20" s="168">
        <f aca="true" t="shared" si="0" ref="G20:G26">CEILING(E20*F20,1)</f>
        <v>0</v>
      </c>
      <c r="H20" s="169">
        <v>0</v>
      </c>
      <c r="I20" s="169">
        <f aca="true" t="shared" si="1" ref="I20:I26">E20*H20</f>
        <v>0</v>
      </c>
      <c r="J20" s="169">
        <v>-0.065</v>
      </c>
      <c r="K20" s="169">
        <f aca="true" t="shared" si="2" ref="K20:K26">E20*J20</f>
        <v>-1.9383000000000001</v>
      </c>
    </row>
    <row r="21" spans="1:11" s="170" customFormat="1" ht="12.75">
      <c r="A21" s="163">
        <v>10</v>
      </c>
      <c r="B21" s="164" t="s">
        <v>103</v>
      </c>
      <c r="C21" s="165" t="s">
        <v>89</v>
      </c>
      <c r="D21" s="166" t="s">
        <v>74</v>
      </c>
      <c r="E21" s="167">
        <v>3</v>
      </c>
      <c r="F21" s="167"/>
      <c r="G21" s="168">
        <f t="shared" si="0"/>
        <v>0</v>
      </c>
      <c r="H21" s="169">
        <v>0.10646</v>
      </c>
      <c r="I21" s="169">
        <f t="shared" si="1"/>
        <v>0.31938</v>
      </c>
      <c r="J21" s="169">
        <v>0</v>
      </c>
      <c r="K21" s="169">
        <f t="shared" si="2"/>
        <v>0</v>
      </c>
    </row>
    <row r="22" spans="1:11" s="170" customFormat="1" ht="25.5">
      <c r="A22" s="163">
        <v>11</v>
      </c>
      <c r="B22" s="164">
        <v>965024121</v>
      </c>
      <c r="C22" s="165" t="s">
        <v>90</v>
      </c>
      <c r="D22" s="166" t="s">
        <v>78</v>
      </c>
      <c r="E22" s="167">
        <v>11.76</v>
      </c>
      <c r="F22" s="167"/>
      <c r="G22" s="168">
        <f t="shared" si="0"/>
        <v>0</v>
      </c>
      <c r="H22" s="169">
        <v>0</v>
      </c>
      <c r="I22" s="169">
        <f t="shared" si="1"/>
        <v>0</v>
      </c>
      <c r="J22" s="169">
        <v>0</v>
      </c>
      <c r="K22" s="169">
        <f t="shared" si="2"/>
        <v>0</v>
      </c>
    </row>
    <row r="23" spans="1:11" s="170" customFormat="1" ht="12.75">
      <c r="A23" s="163">
        <v>12</v>
      </c>
      <c r="B23" s="164">
        <v>970241100</v>
      </c>
      <c r="C23" s="165" t="s">
        <v>91</v>
      </c>
      <c r="D23" s="166" t="s">
        <v>74</v>
      </c>
      <c r="E23" s="167">
        <v>6</v>
      </c>
      <c r="F23" s="167"/>
      <c r="G23" s="168">
        <f t="shared" si="0"/>
        <v>0</v>
      </c>
      <c r="H23" s="169">
        <v>0</v>
      </c>
      <c r="I23" s="169">
        <f t="shared" si="1"/>
        <v>0</v>
      </c>
      <c r="J23" s="169">
        <v>-0.00046</v>
      </c>
      <c r="K23" s="169">
        <f t="shared" si="2"/>
        <v>-0.0027600000000000003</v>
      </c>
    </row>
    <row r="24" spans="1:11" s="170" customFormat="1" ht="12.75">
      <c r="A24" s="163">
        <v>13</v>
      </c>
      <c r="B24" s="164">
        <v>979082111</v>
      </c>
      <c r="C24" s="165" t="s">
        <v>92</v>
      </c>
      <c r="D24" s="166" t="s">
        <v>93</v>
      </c>
      <c r="E24" s="167">
        <v>1.94</v>
      </c>
      <c r="F24" s="167"/>
      <c r="G24" s="168">
        <f t="shared" si="0"/>
        <v>0</v>
      </c>
      <c r="H24" s="169">
        <v>0</v>
      </c>
      <c r="I24" s="169">
        <f t="shared" si="1"/>
        <v>0</v>
      </c>
      <c r="J24" s="169">
        <v>0</v>
      </c>
      <c r="K24" s="169">
        <f t="shared" si="2"/>
        <v>0</v>
      </c>
    </row>
    <row r="25" spans="1:11" s="170" customFormat="1" ht="12.75">
      <c r="A25" s="163">
        <v>14</v>
      </c>
      <c r="B25" s="164">
        <v>979088212</v>
      </c>
      <c r="C25" s="165" t="s">
        <v>94</v>
      </c>
      <c r="D25" s="166" t="s">
        <v>93</v>
      </c>
      <c r="E25" s="167">
        <v>1.94</v>
      </c>
      <c r="F25" s="167"/>
      <c r="G25" s="168">
        <f t="shared" si="0"/>
        <v>0</v>
      </c>
      <c r="H25" s="169">
        <v>0</v>
      </c>
      <c r="I25" s="169">
        <f t="shared" si="1"/>
        <v>0</v>
      </c>
      <c r="J25" s="169">
        <v>0</v>
      </c>
      <c r="K25" s="169">
        <f t="shared" si="2"/>
        <v>0</v>
      </c>
    </row>
    <row r="26" spans="1:11" s="170" customFormat="1" ht="12.75">
      <c r="A26" s="163">
        <v>15</v>
      </c>
      <c r="B26" s="164">
        <v>979981101</v>
      </c>
      <c r="C26" s="165" t="s">
        <v>95</v>
      </c>
      <c r="D26" s="166" t="s">
        <v>93</v>
      </c>
      <c r="E26" s="167">
        <v>1.94</v>
      </c>
      <c r="F26" s="167"/>
      <c r="G26" s="168">
        <f t="shared" si="0"/>
        <v>0</v>
      </c>
      <c r="H26" s="169">
        <v>0</v>
      </c>
      <c r="I26" s="169">
        <f t="shared" si="1"/>
        <v>0</v>
      </c>
      <c r="J26" s="169">
        <v>0</v>
      </c>
      <c r="K26" s="169">
        <f t="shared" si="2"/>
        <v>0</v>
      </c>
    </row>
    <row r="27" spans="1:11" s="170" customFormat="1" ht="12.75">
      <c r="A27" s="171"/>
      <c r="B27" s="172" t="s">
        <v>70</v>
      </c>
      <c r="C27" s="173" t="str">
        <f>CONCATENATE(B19," ",C19)</f>
        <v>96 Bourání konstrukcí</v>
      </c>
      <c r="D27" s="171"/>
      <c r="E27" s="174"/>
      <c r="F27" s="174"/>
      <c r="G27" s="175">
        <f>SUM(G19:G26)</f>
        <v>0</v>
      </c>
      <c r="H27" s="176"/>
      <c r="I27" s="177">
        <f>SUM(I19:I26)</f>
        <v>0.31938</v>
      </c>
      <c r="J27" s="176"/>
      <c r="K27" s="177">
        <f>SUM(K19:K26)</f>
        <v>-1.9410600000000002</v>
      </c>
    </row>
    <row r="28" spans="1:11" s="170" customFormat="1" ht="12.75">
      <c r="A28" s="178" t="s">
        <v>69</v>
      </c>
      <c r="B28" s="179" t="s">
        <v>96</v>
      </c>
      <c r="C28" s="180" t="s">
        <v>97</v>
      </c>
      <c r="D28" s="163"/>
      <c r="E28" s="181"/>
      <c r="F28" s="181"/>
      <c r="G28" s="182"/>
      <c r="H28" s="183"/>
      <c r="I28" s="183"/>
      <c r="J28" s="183"/>
      <c r="K28" s="183"/>
    </row>
    <row r="29" spans="1:11" s="170" customFormat="1" ht="12.75">
      <c r="A29" s="163">
        <v>16</v>
      </c>
      <c r="B29" s="164">
        <v>998223011</v>
      </c>
      <c r="C29" s="165" t="s">
        <v>98</v>
      </c>
      <c r="D29" s="166" t="s">
        <v>93</v>
      </c>
      <c r="E29" s="167">
        <f>I27+I18+I11</f>
        <v>23.8736964</v>
      </c>
      <c r="F29" s="167"/>
      <c r="G29" s="168">
        <f>CEILING(E29*F29,1)</f>
        <v>0</v>
      </c>
      <c r="H29" s="169">
        <v>0</v>
      </c>
      <c r="I29" s="169">
        <f>E29*H29</f>
        <v>0</v>
      </c>
      <c r="J29" s="169">
        <v>0</v>
      </c>
      <c r="K29" s="169">
        <f>E29*J29</f>
        <v>0</v>
      </c>
    </row>
    <row r="30" spans="1:11" ht="12.75">
      <c r="A30" s="148"/>
      <c r="B30" s="149" t="s">
        <v>70</v>
      </c>
      <c r="C30" s="150" t="str">
        <f>CONCATENATE(B28," ",C28)</f>
        <v>99 Staveništní přesun hmot</v>
      </c>
      <c r="D30" s="148"/>
      <c r="E30" s="151"/>
      <c r="F30" s="151"/>
      <c r="G30" s="152">
        <f>SUM(G28:G29)</f>
        <v>0</v>
      </c>
      <c r="H30" s="153"/>
      <c r="I30" s="154">
        <f>SUM(I28:I29)</f>
        <v>0</v>
      </c>
      <c r="J30" s="153"/>
      <c r="K30" s="154">
        <f>SUM(K28:K29)</f>
        <v>0</v>
      </c>
    </row>
    <row r="31" ht="12.75">
      <c r="E31" s="125"/>
    </row>
    <row r="32" ht="12.75">
      <c r="E32" s="125"/>
    </row>
    <row r="33" ht="12.75">
      <c r="E33" s="125"/>
    </row>
    <row r="34" ht="12.75">
      <c r="E34" s="125"/>
    </row>
    <row r="35" ht="12.75">
      <c r="E35" s="125"/>
    </row>
    <row r="36" ht="12.75">
      <c r="E36" s="125"/>
    </row>
    <row r="37" ht="12.75">
      <c r="E37" s="125"/>
    </row>
    <row r="38" ht="12.75">
      <c r="E38" s="125"/>
    </row>
    <row r="39" ht="12.75">
      <c r="E39" s="125"/>
    </row>
    <row r="40" ht="12.75">
      <c r="E40" s="125"/>
    </row>
    <row r="41" ht="12.75">
      <c r="E41" s="125"/>
    </row>
    <row r="42" ht="12.75">
      <c r="E42" s="125"/>
    </row>
    <row r="43" ht="12.75">
      <c r="E43" s="125"/>
    </row>
    <row r="44" ht="12.75">
      <c r="E44" s="125"/>
    </row>
    <row r="45" ht="12.75">
      <c r="E45" s="125"/>
    </row>
    <row r="46" ht="12.75">
      <c r="E46" s="125"/>
    </row>
    <row r="47" ht="12.75">
      <c r="E47" s="125"/>
    </row>
    <row r="48" ht="12.75">
      <c r="E48" s="125"/>
    </row>
    <row r="49" ht="12.75">
      <c r="E49" s="125"/>
    </row>
    <row r="50" ht="12.75">
      <c r="E50" s="125"/>
    </row>
    <row r="51" ht="12.75">
      <c r="E51" s="125"/>
    </row>
    <row r="52" ht="12.75">
      <c r="E52" s="125"/>
    </row>
    <row r="53" ht="12.75">
      <c r="E53" s="125"/>
    </row>
    <row r="54" spans="1:7" ht="12.75">
      <c r="A54" s="155"/>
      <c r="B54" s="155"/>
      <c r="C54" s="155"/>
      <c r="D54" s="155"/>
      <c r="E54" s="155"/>
      <c r="F54" s="155"/>
      <c r="G54" s="155"/>
    </row>
    <row r="55" spans="1:7" ht="12.75">
      <c r="A55" s="155"/>
      <c r="B55" s="155"/>
      <c r="C55" s="155"/>
      <c r="D55" s="155"/>
      <c r="E55" s="155"/>
      <c r="F55" s="155"/>
      <c r="G55" s="155"/>
    </row>
    <row r="56" spans="1:7" ht="12.75">
      <c r="A56" s="155"/>
      <c r="B56" s="155"/>
      <c r="C56" s="155"/>
      <c r="D56" s="155"/>
      <c r="E56" s="155"/>
      <c r="F56" s="155"/>
      <c r="G56" s="155"/>
    </row>
    <row r="57" spans="1:7" ht="12.75">
      <c r="A57" s="155"/>
      <c r="B57" s="155"/>
      <c r="C57" s="155"/>
      <c r="D57" s="155"/>
      <c r="E57" s="155"/>
      <c r="F57" s="155"/>
      <c r="G57" s="155"/>
    </row>
    <row r="58" ht="12.75">
      <c r="E58" s="125"/>
    </row>
    <row r="59" ht="12.75">
      <c r="E59" s="125"/>
    </row>
    <row r="60" ht="12.75">
      <c r="E60" s="125"/>
    </row>
    <row r="61" ht="12.75">
      <c r="E61" s="125"/>
    </row>
    <row r="62" ht="12.75">
      <c r="E62" s="125"/>
    </row>
    <row r="63" ht="12.75">
      <c r="E63" s="125"/>
    </row>
    <row r="64" ht="12.75">
      <c r="E64" s="125"/>
    </row>
    <row r="65" ht="12.75">
      <c r="E65" s="125"/>
    </row>
    <row r="66" ht="12.75">
      <c r="E66" s="125"/>
    </row>
    <row r="67" ht="12.75">
      <c r="E67" s="125"/>
    </row>
    <row r="68" ht="12.75">
      <c r="E68" s="125"/>
    </row>
    <row r="69" ht="12.75">
      <c r="E69" s="125"/>
    </row>
    <row r="70" ht="12.75">
      <c r="E70" s="125"/>
    </row>
    <row r="71" ht="12.75">
      <c r="E71" s="125"/>
    </row>
    <row r="72" ht="12.75">
      <c r="E72" s="125"/>
    </row>
    <row r="73" ht="12.75">
      <c r="E73" s="125"/>
    </row>
    <row r="74" ht="12.75">
      <c r="E74" s="125"/>
    </row>
    <row r="75" ht="12.75">
      <c r="E75" s="125"/>
    </row>
    <row r="76" ht="12.75">
      <c r="E76" s="125"/>
    </row>
    <row r="77" ht="12.75">
      <c r="E77" s="125"/>
    </row>
    <row r="78" ht="12.75">
      <c r="E78" s="125"/>
    </row>
    <row r="79" ht="12.75">
      <c r="E79" s="125"/>
    </row>
    <row r="80" ht="12.75">
      <c r="E80" s="125"/>
    </row>
    <row r="81" ht="12.75">
      <c r="E81" s="125"/>
    </row>
    <row r="82" ht="12.75">
      <c r="E82" s="125"/>
    </row>
    <row r="83" spans="1:2" ht="12.75">
      <c r="A83" s="156"/>
      <c r="B83" s="156"/>
    </row>
    <row r="84" spans="1:7" ht="12.75">
      <c r="A84" s="155"/>
      <c r="B84" s="155"/>
      <c r="C84" s="158"/>
      <c r="D84" s="158"/>
      <c r="E84" s="159"/>
      <c r="F84" s="158"/>
      <c r="G84" s="160"/>
    </row>
    <row r="85" spans="1:7" ht="12.75">
      <c r="A85" s="161"/>
      <c r="B85" s="161"/>
      <c r="C85" s="155"/>
      <c r="D85" s="155"/>
      <c r="E85" s="162"/>
      <c r="F85" s="155"/>
      <c r="G85" s="155"/>
    </row>
    <row r="86" spans="1:7" ht="12.75">
      <c r="A86" s="155"/>
      <c r="B86" s="155"/>
      <c r="C86" s="155"/>
      <c r="D86" s="155"/>
      <c r="E86" s="162"/>
      <c r="F86" s="155"/>
      <c r="G86" s="155"/>
    </row>
    <row r="87" spans="1:7" ht="12.75">
      <c r="A87" s="155"/>
      <c r="B87" s="155"/>
      <c r="C87" s="155"/>
      <c r="D87" s="155"/>
      <c r="E87" s="162"/>
      <c r="F87" s="155"/>
      <c r="G87" s="155"/>
    </row>
    <row r="88" spans="1:7" ht="12.75">
      <c r="A88" s="155"/>
      <c r="B88" s="155"/>
      <c r="C88" s="155"/>
      <c r="D88" s="155"/>
      <c r="E88" s="162"/>
      <c r="F88" s="155"/>
      <c r="G88" s="155"/>
    </row>
    <row r="89" spans="1:7" ht="12.75">
      <c r="A89" s="155"/>
      <c r="B89" s="155"/>
      <c r="C89" s="155"/>
      <c r="D89" s="155"/>
      <c r="E89" s="162"/>
      <c r="F89" s="155"/>
      <c r="G89" s="155"/>
    </row>
    <row r="90" spans="1:7" ht="12.75">
      <c r="A90" s="155"/>
      <c r="B90" s="155"/>
      <c r="C90" s="155"/>
      <c r="D90" s="155"/>
      <c r="E90" s="162"/>
      <c r="F90" s="155"/>
      <c r="G90" s="155"/>
    </row>
    <row r="91" spans="1:7" ht="12.75">
      <c r="A91" s="155"/>
      <c r="B91" s="155"/>
      <c r="C91" s="155"/>
      <c r="D91" s="155"/>
      <c r="E91" s="162"/>
      <c r="F91" s="155"/>
      <c r="G91" s="155"/>
    </row>
    <row r="92" spans="1:7" ht="12.75">
      <c r="A92" s="155"/>
      <c r="B92" s="155"/>
      <c r="C92" s="155"/>
      <c r="D92" s="155"/>
      <c r="E92" s="162"/>
      <c r="F92" s="155"/>
      <c r="G92" s="155"/>
    </row>
    <row r="93" spans="1:7" ht="12.75">
      <c r="A93" s="155"/>
      <c r="B93" s="155"/>
      <c r="C93" s="155"/>
      <c r="D93" s="155"/>
      <c r="E93" s="162"/>
      <c r="F93" s="155"/>
      <c r="G93" s="155"/>
    </row>
    <row r="94" spans="1:7" ht="12.75">
      <c r="A94" s="155"/>
      <c r="B94" s="155"/>
      <c r="C94" s="155"/>
      <c r="D94" s="155"/>
      <c r="E94" s="162"/>
      <c r="F94" s="155"/>
      <c r="G94" s="155"/>
    </row>
    <row r="95" spans="1:7" ht="12.75">
      <c r="A95" s="155"/>
      <c r="B95" s="155"/>
      <c r="C95" s="155"/>
      <c r="D95" s="155"/>
      <c r="E95" s="162"/>
      <c r="F95" s="155"/>
      <c r="G95" s="155"/>
    </row>
    <row r="96" spans="1:7" ht="12.75">
      <c r="A96" s="155"/>
      <c r="B96" s="155"/>
      <c r="C96" s="155"/>
      <c r="D96" s="155"/>
      <c r="E96" s="162"/>
      <c r="F96" s="155"/>
      <c r="G96" s="155"/>
    </row>
    <row r="97" spans="1:7" ht="12.75">
      <c r="A97" s="155"/>
      <c r="B97" s="155"/>
      <c r="C97" s="155"/>
      <c r="D97" s="155"/>
      <c r="E97" s="162"/>
      <c r="F97" s="155"/>
      <c r="G97" s="155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Prause Ales</cp:lastModifiedBy>
  <cp:lastPrinted>2013-06-13T13:34:42Z</cp:lastPrinted>
  <dcterms:created xsi:type="dcterms:W3CDTF">2013-06-13T13:30:36Z</dcterms:created>
  <dcterms:modified xsi:type="dcterms:W3CDTF">2013-06-16T07:30:20Z</dcterms:modified>
  <cp:category/>
  <cp:version/>
  <cp:contentType/>
  <cp:contentStatus/>
</cp:coreProperties>
</file>