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5" yWindow="330" windowWidth="19320" windowHeight="92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'Položky'!$A$1:$G$65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<sst xmlns="http://schemas.openxmlformats.org/spreadsheetml/2006/main" count="259" uniqueCount="179">
  <si>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</si>
  <si>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</si>
  <si>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</si>
  <si>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</si>
  <si>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</si>
  <si>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</si>
  <si>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</si>
  <si>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</si>
  <si>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</si>
  <si>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</si>
  <si>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</si>
  <si>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</si>
  <si>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</si>
  <si>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</si>
  <si>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</si>
  <si>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</si>
  <si>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</si>
  <si>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</si>
  <si>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</si>
  <si>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</si>
  <si>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</si>
  <si>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</si>
  <si>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</si>
  <si>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</si>
  <si>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</si>
  <si>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</si>
  <si>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</si>
  <si>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</si>
  <si>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</si>
  <si>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</si>
  <si>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</si>
  <si>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</si>
  <si>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</si>
  <si>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</si>
  <si>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</si>
  <si>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</si>
  <si>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</si>
  <si>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</si>
  <si>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</si>
  <si>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</si>
  <si>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</si>
  <si>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</si>
  <si>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</si>
  <si>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</si>
  <si>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</si>
  <si>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</si>
  <si>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</si>
  <si>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</si>
  <si>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</si>
  <si>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</si>
  <si>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</si>
  <si>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</si>
  <si>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</si>
  <si>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</si>
  <si>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</si>
  <si>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</si>
  <si>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</si>
  <si>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</si>
  <si>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</si>
  <si>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</si>
  <si>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</si>
  <si>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</si>
  <si>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</si>
  <si>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</si>
  <si>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</si>
  <si>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</si>
  <si>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</si>
  <si>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</si>
  <si>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</si>
  <si>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</si>
  <si>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</si>
  <si>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</si>
  <si>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</si>
  <si>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</si>
  <si>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KŘP-U, Lidické náměstí 899/9, Ústí n. L.</t>
  </si>
  <si>
    <t>Dokončení ležaté kanalizace v suterénu</t>
  </si>
  <si>
    <t>13</t>
  </si>
  <si>
    <t>Hloubené vykopávky</t>
  </si>
  <si>
    <t>139711101R00</t>
  </si>
  <si>
    <t xml:space="preserve">Vykopávka v uzavřených prostorách v hor.1-4 </t>
  </si>
  <si>
    <t>m3</t>
  </si>
  <si>
    <t>16</t>
  </si>
  <si>
    <t>Přemístění výkopku</t>
  </si>
  <si>
    <t>161101101R00</t>
  </si>
  <si>
    <t xml:space="preserve">Svislé přemístění výkopku z hor.1-4 do 2,5 m </t>
  </si>
  <si>
    <t>162201201R00</t>
  </si>
  <si>
    <t xml:space="preserve">Vodorovné přemíst. výkopku nošením hor.1-4, do 10m </t>
  </si>
  <si>
    <t>162701104R00</t>
  </si>
  <si>
    <t xml:space="preserve">Vodorovné přemístění výkopku z hor.1-4 do 9000 m </t>
  </si>
  <si>
    <t>162702199R00</t>
  </si>
  <si>
    <t xml:space="preserve">Poplatek za skládku zeminy </t>
  </si>
  <si>
    <t>17</t>
  </si>
  <si>
    <t>Konstrukce ze zemin</t>
  </si>
  <si>
    <t>174101102R00</t>
  </si>
  <si>
    <t xml:space="preserve">Zásyp ruční se zhutněním </t>
  </si>
  <si>
    <t>45</t>
  </si>
  <si>
    <t>Podkladní a vedlejší konstrukce</t>
  </si>
  <si>
    <t>451541112T00</t>
  </si>
  <si>
    <t xml:space="preserve">Obsyp potrubí ze štěrkopísku </t>
  </si>
  <si>
    <t>451572111R00</t>
  </si>
  <si>
    <t xml:space="preserve">Lože pod potrubí z kameniva těženého 0 - 4 mm </t>
  </si>
  <si>
    <t>58337333</t>
  </si>
  <si>
    <t>Štěrkopísek frakce 0-32 A</t>
  </si>
  <si>
    <t>T</t>
  </si>
  <si>
    <t>63</t>
  </si>
  <si>
    <t>Podlahy a podlahové konstrukce</t>
  </si>
  <si>
    <t>631313511R00</t>
  </si>
  <si>
    <t xml:space="preserve">Mazanina betonová tl. 8 - 12 cm C 12/15 </t>
  </si>
  <si>
    <t>87</t>
  </si>
  <si>
    <t>Potrubí z trub z plastických hmot</t>
  </si>
  <si>
    <t>871111101R00</t>
  </si>
  <si>
    <t xml:space="preserve">M.plast.potrubí ve výkopu na gum.těsnění DN 160 mm </t>
  </si>
  <si>
    <t>m</t>
  </si>
  <si>
    <t>28611260.B</t>
  </si>
  <si>
    <t>Trubka kanalizační KGEM SN 4 PVC 150x2,90x500</t>
  </si>
  <si>
    <t>kus</t>
  </si>
  <si>
    <t>28611260.C</t>
  </si>
  <si>
    <t>Trubka kanalizační KGEM SN 4 PVC 160x2,90x1000</t>
  </si>
  <si>
    <t>28611261</t>
  </si>
  <si>
    <t>Trubka kanalizační KGEM SN 4 PVC 160x2,90x2000</t>
  </si>
  <si>
    <t>28611261.B</t>
  </si>
  <si>
    <t>Trubka kanalizační KGEM SN 4 PVC 160x2,90x3000</t>
  </si>
  <si>
    <t>28611262.B</t>
  </si>
  <si>
    <t>Trubka kanalizační KGEM SN 4 PVC 160x2,90x5000</t>
  </si>
  <si>
    <t>28651662.A</t>
  </si>
  <si>
    <t>Koleno kanalizační KGB 160/ 45° PVC</t>
  </si>
  <si>
    <t>28651703.A</t>
  </si>
  <si>
    <t>Odbočka kanalizační KGEA 160/ 100/45° PVC</t>
  </si>
  <si>
    <t>89</t>
  </si>
  <si>
    <t>Ostatní konstrukce na trubním vedení</t>
  </si>
  <si>
    <t>892351111R00</t>
  </si>
  <si>
    <t xml:space="preserve">Tlaková zkouška vodovodního potrubí do DN 200 </t>
  </si>
  <si>
    <t>893151111R00</t>
  </si>
  <si>
    <t xml:space="preserve">Montáž šachty  revizní plastové kruhové </t>
  </si>
  <si>
    <t>2869716902</t>
  </si>
  <si>
    <t>Šachta plastová  315 vč.šachtového dna, telesopic. trubky a polopu</t>
  </si>
  <si>
    <t>91</t>
  </si>
  <si>
    <t>Doplňující práce na komunikaci</t>
  </si>
  <si>
    <t>919735123R00</t>
  </si>
  <si>
    <t xml:space="preserve">Řezání stávajícího betonového krytu tl. 10 - 15 cm </t>
  </si>
  <si>
    <t>96</t>
  </si>
  <si>
    <t>Bourání konstrukcí</t>
  </si>
  <si>
    <t>962031133R00</t>
  </si>
  <si>
    <t xml:space="preserve">Bourání příček cihelných tl. 15 cm </t>
  </si>
  <si>
    <t>m2</t>
  </si>
  <si>
    <t>965042221RT1</t>
  </si>
  <si>
    <t>Bourání mazanin betonových tl. nad 10 cm, pl. 1 m2 ručně tl. mazaniny 10 - 15 cm</t>
  </si>
  <si>
    <t>969021121R00</t>
  </si>
  <si>
    <t xml:space="preserve">Vybourání kanalizačního potrubí DN do 200 mm </t>
  </si>
  <si>
    <t>99</t>
  </si>
  <si>
    <t>Staveništní přesun hmot</t>
  </si>
  <si>
    <t>999281111R00</t>
  </si>
  <si>
    <t xml:space="preserve">Přesun hmot pro opravy a údržbu do výšky 25 m </t>
  </si>
  <si>
    <t>t</t>
  </si>
  <si>
    <t>721</t>
  </si>
  <si>
    <t>Vnitřní kanalizace</t>
  </si>
  <si>
    <t>721140917R00</t>
  </si>
  <si>
    <t xml:space="preserve">Propojení dosavadního potrubí DN 150 </t>
  </si>
  <si>
    <t>721170957R00</t>
  </si>
  <si>
    <t xml:space="preserve">Vsazení odbočky, potrubí PVC hrdlové DN 160 </t>
  </si>
  <si>
    <t>D96</t>
  </si>
  <si>
    <t>Přesuny suti a vybouraných hmot</t>
  </si>
  <si>
    <t>979011211R00</t>
  </si>
  <si>
    <t xml:space="preserve">Svislá doprava suti a vybour. hmot za 2.NP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</si>
  <si>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</si>
  <si>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</si>
  <si>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</si>
  <si>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</si>
  <si>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</si>
  <si>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</si>
  <si>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</si>
  <si>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</si>
  <si>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979087113R00</t>
  </si>
  <si>
    <t xml:space="preserve">Nakládání vybouraných hmot na dopravní prostředky </t>
  </si>
  <si>
    <t>979990001R00</t>
  </si>
  <si>
    <t xml:space="preserve">Poplatek za skládku stavební suti </t>
  </si>
  <si>
    <t>Česká republika - KŘP Ústeckého kraje</t>
  </si>
  <si>
    <t>Ležatá kanalizace - suterén - II. etapa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</si>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</sst>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J35" sqref="J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178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/>
      <c r="B5" s="18"/>
      <c r="C5" s="19" t="s">
        <v>177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/>
      <c r="B7" s="25"/>
      <c r="C7" s="26" t="s">
        <v>74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200"/>
      <c r="D8" s="200"/>
      <c r="E8" s="20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0"/>
      <c r="D9" s="200"/>
      <c r="E9" s="201"/>
      <c r="F9" s="13"/>
      <c r="G9" s="34"/>
      <c r="H9" s="35"/>
    </row>
    <row r="10" spans="1:8" ht="12.75">
      <c r="A10" s="29" t="s">
        <v>14</v>
      </c>
      <c r="B10" s="13"/>
      <c r="C10" s="200" t="s">
        <v>176</v>
      </c>
      <c r="D10" s="200"/>
      <c r="E10" s="200"/>
      <c r="F10" s="36"/>
      <c r="G10" s="37"/>
      <c r="H10" s="38"/>
    </row>
    <row r="11" spans="1:57" ht="13.5" customHeight="1">
      <c r="A11" s="29" t="s">
        <v>15</v>
      </c>
      <c r="B11" s="13"/>
      <c r="C11" s="200"/>
      <c r="D11" s="200"/>
      <c r="E11" s="200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2"/>
      <c r="D12" s="202"/>
      <c r="E12" s="20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/>
      <c r="B20" s="55"/>
      <c r="C20" s="56"/>
      <c r="D20" s="9"/>
      <c r="E20" s="60"/>
      <c r="F20" s="61"/>
      <c r="G20" s="56"/>
    </row>
    <row r="21" spans="1:7" ht="15.9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3" t="s">
        <v>33</v>
      </c>
      <c r="B23" s="20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5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5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5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5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5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5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5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5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J4" sqref="J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7" t="str">
        <f>CONCATENATE(cislostavby," ",nazevstavby)</f>
        <v xml:space="preserve"> KŘP-U, Lidické náměstí 899/9, Ústí n. L.</v>
      </c>
      <c r="D1" s="98"/>
      <c r="E1" s="99"/>
      <c r="F1" s="98"/>
      <c r="G1" s="100" t="s">
        <v>49</v>
      </c>
      <c r="H1" s="101"/>
      <c r="I1" s="102"/>
    </row>
    <row r="2" spans="1:9" ht="13.5" thickBot="1">
      <c r="A2" s="211" t="s">
        <v>50</v>
      </c>
      <c r="B2" s="212"/>
      <c r="C2" s="103" t="str">
        <f>CONCATENATE(cisloobjektu," ",nazevobjektu)</f>
        <v xml:space="preserve"> Ležatá kanalizace - suterén - II. etapa</v>
      </c>
      <c r="D2" s="104"/>
      <c r="E2" s="105"/>
      <c r="F2" s="104"/>
      <c r="G2" s="213" t="s">
        <v>75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13</v>
      </c>
      <c r="B7" s="115" t="str">
        <f>Položky!C7</f>
        <v>Hloubené vykopávky</v>
      </c>
      <c r="C7" s="66"/>
      <c r="D7" s="116"/>
      <c r="E7" s="195">
        <f>Položky!BA9</f>
        <v>0</v>
      </c>
      <c r="F7" s="196">
        <f>Položky!BB9</f>
        <v>0</v>
      </c>
      <c r="G7" s="196">
        <f>Položky!BC9</f>
        <v>0</v>
      </c>
      <c r="H7" s="196">
        <f>Položky!BD9</f>
        <v>0</v>
      </c>
      <c r="I7" s="197">
        <f>Položky!BE9</f>
        <v>0</v>
      </c>
    </row>
    <row r="8" spans="1:9" s="35" customFormat="1" ht="12.75">
      <c r="A8" s="194" t="str">
        <f>Položky!B10</f>
        <v>16</v>
      </c>
      <c r="B8" s="115" t="str">
        <f>Položky!C10</f>
        <v>Přemístění výkopku</v>
      </c>
      <c r="C8" s="66"/>
      <c r="D8" s="116"/>
      <c r="E8" s="195">
        <f>Položky!BA15</f>
        <v>0</v>
      </c>
      <c r="F8" s="196">
        <f>Položky!BB15</f>
        <v>0</v>
      </c>
      <c r="G8" s="196">
        <f>Položky!BC15</f>
        <v>0</v>
      </c>
      <c r="H8" s="196">
        <f>Položky!BD15</f>
        <v>0</v>
      </c>
      <c r="I8" s="197">
        <f>Položky!BE15</f>
        <v>0</v>
      </c>
    </row>
    <row r="9" spans="1:9" s="35" customFormat="1" ht="12.75">
      <c r="A9" s="194" t="str">
        <f>Položky!B16</f>
        <v>17</v>
      </c>
      <c r="B9" s="115" t="str">
        <f>Položky!C16</f>
        <v>Konstrukce ze zemin</v>
      </c>
      <c r="C9" s="66"/>
      <c r="D9" s="116"/>
      <c r="E9" s="195">
        <f>Položky!BA18</f>
        <v>0</v>
      </c>
      <c r="F9" s="196">
        <f>Položky!BB18</f>
        <v>0</v>
      </c>
      <c r="G9" s="196">
        <f>Položky!BC18</f>
        <v>0</v>
      </c>
      <c r="H9" s="196">
        <f>Položky!BD18</f>
        <v>0</v>
      </c>
      <c r="I9" s="197">
        <f>Položky!BE18</f>
        <v>0</v>
      </c>
    </row>
    <row r="10" spans="1:9" s="35" customFormat="1" ht="12.75">
      <c r="A10" s="194" t="str">
        <f>Položky!B19</f>
        <v>45</v>
      </c>
      <c r="B10" s="115" t="str">
        <f>Položky!C19</f>
        <v>Podkladní a vedlejší konstrukce</v>
      </c>
      <c r="C10" s="66"/>
      <c r="D10" s="116"/>
      <c r="E10" s="195">
        <f>Položky!BA23</f>
        <v>0</v>
      </c>
      <c r="F10" s="196">
        <f>Položky!BB23</f>
        <v>0</v>
      </c>
      <c r="G10" s="196">
        <f>Položky!BC23</f>
        <v>0</v>
      </c>
      <c r="H10" s="196">
        <f>Položky!BD23</f>
        <v>0</v>
      </c>
      <c r="I10" s="197">
        <f>Položky!BE23</f>
        <v>0</v>
      </c>
    </row>
    <row r="11" spans="1:9" s="35" customFormat="1" ht="12.75">
      <c r="A11" s="194" t="str">
        <f>Položky!B24</f>
        <v>63</v>
      </c>
      <c r="B11" s="115" t="str">
        <f>Položky!C24</f>
        <v>Podlahy a podlahové konstrukce</v>
      </c>
      <c r="C11" s="66"/>
      <c r="D11" s="116"/>
      <c r="E11" s="195">
        <f>Položky!BA26</f>
        <v>0</v>
      </c>
      <c r="F11" s="196">
        <f>Položky!BB26</f>
        <v>0</v>
      </c>
      <c r="G11" s="196">
        <f>Položky!BC26</f>
        <v>0</v>
      </c>
      <c r="H11" s="196">
        <f>Položky!BD26</f>
        <v>0</v>
      </c>
      <c r="I11" s="197">
        <f>Položky!BE26</f>
        <v>0</v>
      </c>
    </row>
    <row r="12" spans="1:9" s="35" customFormat="1" ht="12.75">
      <c r="A12" s="194" t="str">
        <f>Položky!B27</f>
        <v>87</v>
      </c>
      <c r="B12" s="115" t="str">
        <f>Položky!C27</f>
        <v>Potrubí z trub z plastických hmot</v>
      </c>
      <c r="C12" s="66"/>
      <c r="D12" s="116"/>
      <c r="E12" s="195">
        <f>Položky!BA36</f>
        <v>0</v>
      </c>
      <c r="F12" s="196">
        <f>Položky!BB36</f>
        <v>0</v>
      </c>
      <c r="G12" s="196">
        <f>Položky!BC36</f>
        <v>0</v>
      </c>
      <c r="H12" s="196">
        <f>Položky!BD36</f>
        <v>0</v>
      </c>
      <c r="I12" s="197">
        <f>Položky!BE36</f>
        <v>0</v>
      </c>
    </row>
    <row r="13" spans="1:9" s="35" customFormat="1" ht="12.75">
      <c r="A13" s="194" t="str">
        <f>Položky!B37</f>
        <v>89</v>
      </c>
      <c r="B13" s="115" t="str">
        <f>Položky!C37</f>
        <v>Ostatní konstrukce na trubním vedení</v>
      </c>
      <c r="C13" s="66"/>
      <c r="D13" s="116"/>
      <c r="E13" s="195">
        <f>Položky!BA41</f>
        <v>0</v>
      </c>
      <c r="F13" s="196">
        <f>Položky!BB41</f>
        <v>0</v>
      </c>
      <c r="G13" s="196">
        <f>Položky!BC41</f>
        <v>0</v>
      </c>
      <c r="H13" s="196">
        <f>Položky!BD41</f>
        <v>0</v>
      </c>
      <c r="I13" s="197">
        <f>Položky!BE41</f>
        <v>0</v>
      </c>
    </row>
    <row r="14" spans="1:9" s="35" customFormat="1" ht="12.75">
      <c r="A14" s="194" t="str">
        <f>Položky!B42</f>
        <v>91</v>
      </c>
      <c r="B14" s="115" t="str">
        <f>Položky!C42</f>
        <v>Doplňující práce na komunikaci</v>
      </c>
      <c r="C14" s="66"/>
      <c r="D14" s="116"/>
      <c r="E14" s="195">
        <f>Položky!BA44</f>
        <v>0</v>
      </c>
      <c r="F14" s="196">
        <f>Položky!BB44</f>
        <v>0</v>
      </c>
      <c r="G14" s="196">
        <f>Položky!BC44</f>
        <v>0</v>
      </c>
      <c r="H14" s="196">
        <f>Položky!BD44</f>
        <v>0</v>
      </c>
      <c r="I14" s="197">
        <f>Položky!BE44</f>
        <v>0</v>
      </c>
    </row>
    <row r="15" spans="1:9" s="35" customFormat="1" ht="12.75">
      <c r="A15" s="194" t="str">
        <f>Položky!B45</f>
        <v>96</v>
      </c>
      <c r="B15" s="115" t="str">
        <f>Položky!C45</f>
        <v>Bourání konstrukcí</v>
      </c>
      <c r="C15" s="66"/>
      <c r="D15" s="116"/>
      <c r="E15" s="195">
        <f>Položky!BA49</f>
        <v>0</v>
      </c>
      <c r="F15" s="196">
        <f>Položky!BB49</f>
        <v>0</v>
      </c>
      <c r="G15" s="196">
        <f>Položky!BC49</f>
        <v>0</v>
      </c>
      <c r="H15" s="196">
        <f>Položky!BD49</f>
        <v>0</v>
      </c>
      <c r="I15" s="197">
        <f>Položky!BE49</f>
        <v>0</v>
      </c>
    </row>
    <row r="16" spans="1:9" s="35" customFormat="1" ht="12.75">
      <c r="A16" s="194" t="str">
        <f>Položky!B50</f>
        <v>99</v>
      </c>
      <c r="B16" s="115" t="str">
        <f>Položky!C50</f>
        <v>Staveništní přesun hmot</v>
      </c>
      <c r="C16" s="66"/>
      <c r="D16" s="116"/>
      <c r="E16" s="195">
        <f>Položky!BA52</f>
        <v>0</v>
      </c>
      <c r="F16" s="196">
        <f>Položky!BB52</f>
        <v>0</v>
      </c>
      <c r="G16" s="196">
        <f>Položky!BC52</f>
        <v>0</v>
      </c>
      <c r="H16" s="196">
        <f>Položky!BD52</f>
        <v>0</v>
      </c>
      <c r="I16" s="197">
        <f>Položky!BE52</f>
        <v>0</v>
      </c>
    </row>
    <row r="17" spans="1:9" s="35" customFormat="1" ht="12.75">
      <c r="A17" s="194" t="str">
        <f>Položky!B53</f>
        <v>721</v>
      </c>
      <c r="B17" s="115" t="str">
        <f>Položky!C53</f>
        <v>Vnitřní kanalizace</v>
      </c>
      <c r="C17" s="66"/>
      <c r="D17" s="116"/>
      <c r="E17" s="195">
        <f>Položky!BA56</f>
        <v>0</v>
      </c>
      <c r="F17" s="196">
        <f>Položky!BB56</f>
        <v>0</v>
      </c>
      <c r="G17" s="196">
        <f>Položky!BC56</f>
        <v>0</v>
      </c>
      <c r="H17" s="196">
        <f>Položky!BD56</f>
        <v>0</v>
      </c>
      <c r="I17" s="197">
        <f>Položky!BE56</f>
        <v>0</v>
      </c>
    </row>
    <row r="18" spans="1:9" s="35" customFormat="1" ht="13.5" thickBot="1">
      <c r="A18" s="194" t="str">
        <f>Položky!B57</f>
        <v>D96</v>
      </c>
      <c r="B18" s="115" t="str">
        <f>Položky!C57</f>
        <v>Přesuny suti a vybouraných hmot</v>
      </c>
      <c r="C18" s="66"/>
      <c r="D18" s="116"/>
      <c r="E18" s="195">
        <f>Položky!BA65</f>
        <v>0</v>
      </c>
      <c r="F18" s="196">
        <f>Položky!BB65</f>
        <v>0</v>
      </c>
      <c r="G18" s="196">
        <f>Položky!BC65</f>
        <v>0</v>
      </c>
      <c r="H18" s="196">
        <f>Položky!BD65</f>
        <v>0</v>
      </c>
      <c r="I18" s="197">
        <f>Položky!BE65</f>
        <v>0</v>
      </c>
    </row>
    <row r="19" spans="1:9" s="123" customFormat="1" ht="13.5" thickBot="1">
      <c r="A19" s="117"/>
      <c r="B19" s="118" t="s">
        <v>57</v>
      </c>
      <c r="C19" s="118"/>
      <c r="D19" s="119"/>
      <c r="E19" s="120">
        <f>SUM(E7:E18)</f>
        <v>0</v>
      </c>
      <c r="F19" s="121">
        <f>SUM(F7:F18)</f>
        <v>0</v>
      </c>
      <c r="G19" s="121">
        <f>SUM(G7:G18)</f>
        <v>0</v>
      </c>
      <c r="H19" s="121">
        <f>SUM(H7:H18)</f>
        <v>0</v>
      </c>
      <c r="I19" s="122">
        <f>SUM(I7:I18)</f>
        <v>0</v>
      </c>
    </row>
    <row r="20" spans="1:9" ht="12.75">
      <c r="A20" s="66"/>
      <c r="B20" s="66"/>
      <c r="C20" s="66"/>
      <c r="D20" s="66"/>
      <c r="E20" s="66"/>
      <c r="F20" s="66"/>
      <c r="G20" s="66"/>
      <c r="H20" s="66"/>
      <c r="I20" s="66"/>
    </row>
    <row r="21" spans="1:57" ht="19.5" customHeight="1">
      <c r="A21" s="107" t="s">
        <v>58</v>
      </c>
      <c r="B21" s="107"/>
      <c r="C21" s="107"/>
      <c r="D21" s="107"/>
      <c r="E21" s="107"/>
      <c r="F21" s="107"/>
      <c r="G21" s="124"/>
      <c r="H21" s="107"/>
      <c r="I21" s="107"/>
      <c r="BA21" s="41"/>
      <c r="BB21" s="41"/>
      <c r="BC21" s="41"/>
      <c r="BD21" s="41"/>
      <c r="BE21" s="41"/>
    </row>
    <row r="22" spans="1:9" ht="13.5" thickBot="1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2.75">
      <c r="A23" s="71" t="s">
        <v>59</v>
      </c>
      <c r="B23" s="72"/>
      <c r="C23" s="72"/>
      <c r="D23" s="125"/>
      <c r="E23" s="126" t="s">
        <v>60</v>
      </c>
      <c r="F23" s="127" t="s">
        <v>61</v>
      </c>
      <c r="G23" s="128" t="s">
        <v>62</v>
      </c>
      <c r="H23" s="129"/>
      <c r="I23" s="130" t="s">
        <v>60</v>
      </c>
    </row>
    <row r="24" spans="1:53" ht="12.75">
      <c r="A24" s="64"/>
      <c r="B24" s="55"/>
      <c r="C24" s="55"/>
      <c r="D24" s="131"/>
      <c r="E24" s="132"/>
      <c r="F24" s="133"/>
      <c r="G24" s="134">
        <f>CHOOSE(BA24+1,HSV+PSV,HSV+PSV+Mont,HSV+PSV+Dodavka+Mont,HSV,PSV,Mont,Dodavka,Mont+Dodavka,0)</f>
        <v>0</v>
      </c>
      <c r="H24" s="135"/>
      <c r="I24" s="136">
        <f>E24+F24*G24/100</f>
        <v>0</v>
      </c>
      <c r="BA24">
        <v>8</v>
      </c>
    </row>
    <row r="25" spans="1:9" ht="13.5" thickBot="1">
      <c r="A25" s="137"/>
      <c r="B25" s="138" t="s">
        <v>63</v>
      </c>
      <c r="C25" s="139"/>
      <c r="D25" s="140"/>
      <c r="E25" s="141"/>
      <c r="F25" s="142"/>
      <c r="G25" s="142"/>
      <c r="H25" s="216">
        <f>SUM(H24:H24)</f>
        <v>0</v>
      </c>
      <c r="I25" s="217"/>
    </row>
    <row r="27" spans="2:9" ht="12.75">
      <c r="B27" s="123"/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8"/>
  <sheetViews>
    <sheetView showGridLines="0" showZeros="0" tabSelected="1" workbookViewId="0" topLeftCell="A1">
      <selection activeCell="H1" sqref="A1:XFD1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0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7" t="str">
        <f>CONCATENATE(cislostavby," ",nazevstavby)</f>
        <v xml:space="preserve"> KŘP-U, Lidické náměstí 899/9, Ústí n. L.</v>
      </c>
      <c r="D3" s="151"/>
      <c r="E3" s="152" t="s">
        <v>64</v>
      </c>
      <c r="F3" s="153">
        <f>Rekapitulace!H1</f>
        <v>0</v>
      </c>
      <c r="G3" s="154"/>
    </row>
    <row r="4" spans="1:7" ht="13.5" thickBot="1">
      <c r="A4" s="219" t="s">
        <v>50</v>
      </c>
      <c r="B4" s="212"/>
      <c r="C4" s="103" t="str">
        <f>CONCATENATE(cisloobjektu," ",nazevobjektu)</f>
        <v xml:space="preserve"> Ležatá kanalizace - suterén - II. etapa</v>
      </c>
      <c r="D4" s="155"/>
      <c r="E4" s="220" t="str">
        <f>Rekapitulace!G2</f>
        <v>Dokončení ležaté kanalizace v suterénu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76</v>
      </c>
      <c r="C7" s="165" t="s">
        <v>77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78</v>
      </c>
      <c r="C8" s="173" t="s">
        <v>79</v>
      </c>
      <c r="D8" s="174" t="s">
        <v>80</v>
      </c>
      <c r="E8" s="175">
        <v>130.56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57" ht="12.75">
      <c r="A9" s="178"/>
      <c r="B9" s="179" t="s">
        <v>73</v>
      </c>
      <c r="C9" s="180" t="str">
        <f>CONCATENATE(B7," ",C7)</f>
        <v>13 Hloubené vykopávky</v>
      </c>
      <c r="D9" s="181"/>
      <c r="E9" s="182"/>
      <c r="F9" s="183"/>
      <c r="G9" s="184">
        <f>SUM(G7:G8)</f>
        <v>0</v>
      </c>
      <c r="O9" s="170">
        <v>4</v>
      </c>
      <c r="BA9" s="185">
        <f>SUM(BA7:BA8)</f>
        <v>0</v>
      </c>
      <c r="BB9" s="185">
        <f>SUM(BB7:BB8)</f>
        <v>0</v>
      </c>
      <c r="BC9" s="185">
        <f>SUM(BC7:BC8)</f>
        <v>0</v>
      </c>
      <c r="BD9" s="185">
        <f>SUM(BD7:BD8)</f>
        <v>0</v>
      </c>
      <c r="BE9" s="185">
        <f>SUM(BE7:BE8)</f>
        <v>0</v>
      </c>
    </row>
    <row r="10" spans="1:15" ht="12.75">
      <c r="A10" s="163" t="s">
        <v>72</v>
      </c>
      <c r="B10" s="164" t="s">
        <v>81</v>
      </c>
      <c r="C10" s="165" t="s">
        <v>82</v>
      </c>
      <c r="D10" s="166"/>
      <c r="E10" s="167"/>
      <c r="F10" s="167"/>
      <c r="G10" s="168"/>
      <c r="H10" s="169"/>
      <c r="I10" s="169"/>
      <c r="O10" s="170">
        <v>1</v>
      </c>
    </row>
    <row r="11" spans="1:104" ht="12.75">
      <c r="A11" s="171">
        <v>2</v>
      </c>
      <c r="B11" s="172" t="s">
        <v>83</v>
      </c>
      <c r="C11" s="173" t="s">
        <v>84</v>
      </c>
      <c r="D11" s="174" t="s">
        <v>80</v>
      </c>
      <c r="E11" s="175">
        <v>130.56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04" ht="12.75">
      <c r="A12" s="171">
        <v>3</v>
      </c>
      <c r="B12" s="172" t="s">
        <v>85</v>
      </c>
      <c r="C12" s="173" t="s">
        <v>86</v>
      </c>
      <c r="D12" s="174" t="s">
        <v>80</v>
      </c>
      <c r="E12" s="175">
        <v>130.56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04" ht="12.75">
      <c r="A13" s="171">
        <v>4</v>
      </c>
      <c r="B13" s="172" t="s">
        <v>87</v>
      </c>
      <c r="C13" s="173" t="s">
        <v>88</v>
      </c>
      <c r="D13" s="174" t="s">
        <v>80</v>
      </c>
      <c r="E13" s="175">
        <v>130.56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04" ht="12.75">
      <c r="A14" s="171">
        <v>5</v>
      </c>
      <c r="B14" s="172" t="s">
        <v>89</v>
      </c>
      <c r="C14" s="173" t="s">
        <v>90</v>
      </c>
      <c r="D14" s="174" t="s">
        <v>80</v>
      </c>
      <c r="E14" s="175">
        <v>130.56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57" ht="12.75">
      <c r="A15" s="178"/>
      <c r="B15" s="179" t="s">
        <v>73</v>
      </c>
      <c r="C15" s="180" t="str">
        <f>CONCATENATE(B10," ",C10)</f>
        <v>16 Přemístění výkopku</v>
      </c>
      <c r="D15" s="181"/>
      <c r="E15" s="182"/>
      <c r="F15" s="183"/>
      <c r="G15" s="184">
        <f>SUM(G10:G14)</f>
        <v>0</v>
      </c>
      <c r="O15" s="170">
        <v>4</v>
      </c>
      <c r="BA15" s="185">
        <f>SUM(BA10:BA14)</f>
        <v>0</v>
      </c>
      <c r="BB15" s="185">
        <f>SUM(BB10:BB14)</f>
        <v>0</v>
      </c>
      <c r="BC15" s="185">
        <f>SUM(BC10:BC14)</f>
        <v>0</v>
      </c>
      <c r="BD15" s="185">
        <f>SUM(BD10:BD14)</f>
        <v>0</v>
      </c>
      <c r="BE15" s="185">
        <f>SUM(BE10:BE14)</f>
        <v>0</v>
      </c>
    </row>
    <row r="16" spans="1:15" ht="12.75">
      <c r="A16" s="163" t="s">
        <v>72</v>
      </c>
      <c r="B16" s="164" t="s">
        <v>91</v>
      </c>
      <c r="C16" s="165" t="s">
        <v>92</v>
      </c>
      <c r="D16" s="166"/>
      <c r="E16" s="167"/>
      <c r="F16" s="167"/>
      <c r="G16" s="168"/>
      <c r="H16" s="169"/>
      <c r="I16" s="169"/>
      <c r="O16" s="170">
        <v>1</v>
      </c>
    </row>
    <row r="17" spans="1:104" ht="12.75">
      <c r="A17" s="171">
        <v>6</v>
      </c>
      <c r="B17" s="172" t="s">
        <v>93</v>
      </c>
      <c r="C17" s="173" t="s">
        <v>94</v>
      </c>
      <c r="D17" s="174" t="s">
        <v>80</v>
      </c>
      <c r="E17" s="175">
        <v>99.28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0</v>
      </c>
    </row>
    <row r="18" spans="1:57" ht="12.75">
      <c r="A18" s="178"/>
      <c r="B18" s="179" t="s">
        <v>73</v>
      </c>
      <c r="C18" s="180" t="str">
        <f>CONCATENATE(B16," ",C16)</f>
        <v>17 Konstrukce ze zemin</v>
      </c>
      <c r="D18" s="181"/>
      <c r="E18" s="182"/>
      <c r="F18" s="183"/>
      <c r="G18" s="184">
        <f>SUM(G16:G17)</f>
        <v>0</v>
      </c>
      <c r="O18" s="170">
        <v>4</v>
      </c>
      <c r="BA18" s="185">
        <f>SUM(BA16:BA17)</f>
        <v>0</v>
      </c>
      <c r="BB18" s="185">
        <f>SUM(BB16:BB17)</f>
        <v>0</v>
      </c>
      <c r="BC18" s="185">
        <f>SUM(BC16:BC17)</f>
        <v>0</v>
      </c>
      <c r="BD18" s="185">
        <f>SUM(BD16:BD17)</f>
        <v>0</v>
      </c>
      <c r="BE18" s="185">
        <f>SUM(BE16:BE17)</f>
        <v>0</v>
      </c>
    </row>
    <row r="19" spans="1:15" ht="12.75">
      <c r="A19" s="163" t="s">
        <v>72</v>
      </c>
      <c r="B19" s="164" t="s">
        <v>95</v>
      </c>
      <c r="C19" s="165" t="s">
        <v>96</v>
      </c>
      <c r="D19" s="166"/>
      <c r="E19" s="167"/>
      <c r="F19" s="167"/>
      <c r="G19" s="168"/>
      <c r="H19" s="169"/>
      <c r="I19" s="169"/>
      <c r="O19" s="170">
        <v>1</v>
      </c>
    </row>
    <row r="20" spans="1:104" ht="12.75">
      <c r="A20" s="171">
        <v>7</v>
      </c>
      <c r="B20" s="172" t="s">
        <v>97</v>
      </c>
      <c r="C20" s="173" t="s">
        <v>98</v>
      </c>
      <c r="D20" s="174" t="s">
        <v>80</v>
      </c>
      <c r="E20" s="175">
        <v>24.48</v>
      </c>
      <c r="F20" s="175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1.703</v>
      </c>
    </row>
    <row r="21" spans="1:104" ht="12.75">
      <c r="A21" s="171">
        <v>8</v>
      </c>
      <c r="B21" s="172" t="s">
        <v>99</v>
      </c>
      <c r="C21" s="173" t="s">
        <v>100</v>
      </c>
      <c r="D21" s="174" t="s">
        <v>80</v>
      </c>
      <c r="E21" s="175">
        <v>6.8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1.1322</v>
      </c>
    </row>
    <row r="22" spans="1:104" ht="12.75">
      <c r="A22" s="171">
        <v>9</v>
      </c>
      <c r="B22" s="172" t="s">
        <v>101</v>
      </c>
      <c r="C22" s="173" t="s">
        <v>102</v>
      </c>
      <c r="D22" s="174" t="s">
        <v>103</v>
      </c>
      <c r="E22" s="175">
        <v>119.136</v>
      </c>
      <c r="F22" s="175">
        <v>0</v>
      </c>
      <c r="G22" s="176">
        <f>E22*F22</f>
        <v>0</v>
      </c>
      <c r="O22" s="170">
        <v>2</v>
      </c>
      <c r="AA22" s="146">
        <v>3</v>
      </c>
      <c r="AB22" s="146">
        <v>1</v>
      </c>
      <c r="AC22" s="146">
        <v>58337333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3</v>
      </c>
      <c r="CB22" s="177">
        <v>1</v>
      </c>
      <c r="CZ22" s="146">
        <v>1</v>
      </c>
    </row>
    <row r="23" spans="1:57" ht="12.75">
      <c r="A23" s="178"/>
      <c r="B23" s="179" t="s">
        <v>73</v>
      </c>
      <c r="C23" s="180" t="str">
        <f>CONCATENATE(B19," ",C19)</f>
        <v>45 Podkladní a vedlejší konstrukce</v>
      </c>
      <c r="D23" s="181"/>
      <c r="E23" s="182"/>
      <c r="F23" s="183"/>
      <c r="G23" s="184">
        <f>SUM(G19:G22)</f>
        <v>0</v>
      </c>
      <c r="O23" s="170">
        <v>4</v>
      </c>
      <c r="BA23" s="185">
        <f>SUM(BA19:BA22)</f>
        <v>0</v>
      </c>
      <c r="BB23" s="185">
        <f>SUM(BB19:BB22)</f>
        <v>0</v>
      </c>
      <c r="BC23" s="185">
        <f>SUM(BC19:BC22)</f>
        <v>0</v>
      </c>
      <c r="BD23" s="185">
        <f>SUM(BD19:BD22)</f>
        <v>0</v>
      </c>
      <c r="BE23" s="185">
        <f>SUM(BE19:BE22)</f>
        <v>0</v>
      </c>
    </row>
    <row r="24" spans="1:15" ht="12.75">
      <c r="A24" s="163" t="s">
        <v>72</v>
      </c>
      <c r="B24" s="164" t="s">
        <v>104</v>
      </c>
      <c r="C24" s="165" t="s">
        <v>105</v>
      </c>
      <c r="D24" s="166"/>
      <c r="E24" s="167"/>
      <c r="F24" s="167"/>
      <c r="G24" s="168"/>
      <c r="H24" s="169"/>
      <c r="I24" s="169"/>
      <c r="O24" s="170">
        <v>1</v>
      </c>
    </row>
    <row r="25" spans="1:104" ht="12.75">
      <c r="A25" s="171">
        <v>10</v>
      </c>
      <c r="B25" s="172" t="s">
        <v>106</v>
      </c>
      <c r="C25" s="173" t="s">
        <v>107</v>
      </c>
      <c r="D25" s="174" t="s">
        <v>80</v>
      </c>
      <c r="E25" s="175">
        <v>12.24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2.525</v>
      </c>
    </row>
    <row r="26" spans="1:57" ht="12.75">
      <c r="A26" s="178"/>
      <c r="B26" s="179" t="s">
        <v>73</v>
      </c>
      <c r="C26" s="180" t="str">
        <f>CONCATENATE(B24," ",C24)</f>
        <v>63 Podlahy a podlahové konstrukce</v>
      </c>
      <c r="D26" s="181"/>
      <c r="E26" s="182"/>
      <c r="F26" s="183"/>
      <c r="G26" s="184">
        <f>SUM(G24:G25)</f>
        <v>0</v>
      </c>
      <c r="O26" s="170">
        <v>4</v>
      </c>
      <c r="BA26" s="185">
        <f>SUM(BA24:BA25)</f>
        <v>0</v>
      </c>
      <c r="BB26" s="185">
        <f>SUM(BB24:BB25)</f>
        <v>0</v>
      </c>
      <c r="BC26" s="185">
        <f>SUM(BC24:BC25)</f>
        <v>0</v>
      </c>
      <c r="BD26" s="185">
        <f>SUM(BD24:BD25)</f>
        <v>0</v>
      </c>
      <c r="BE26" s="185">
        <f>SUM(BE24:BE25)</f>
        <v>0</v>
      </c>
    </row>
    <row r="27" spans="1:15" ht="12.75">
      <c r="A27" s="163" t="s">
        <v>72</v>
      </c>
      <c r="B27" s="164" t="s">
        <v>108</v>
      </c>
      <c r="C27" s="165" t="s">
        <v>109</v>
      </c>
      <c r="D27" s="166"/>
      <c r="E27" s="167"/>
      <c r="F27" s="167"/>
      <c r="G27" s="168"/>
      <c r="H27" s="169"/>
      <c r="I27" s="169"/>
      <c r="O27" s="170">
        <v>1</v>
      </c>
    </row>
    <row r="28" spans="1:104" ht="12.75">
      <c r="A28" s="171">
        <v>11</v>
      </c>
      <c r="B28" s="172" t="s">
        <v>110</v>
      </c>
      <c r="C28" s="173" t="s">
        <v>111</v>
      </c>
      <c r="D28" s="174" t="s">
        <v>112</v>
      </c>
      <c r="E28" s="175">
        <v>34</v>
      </c>
      <c r="F28" s="175">
        <v>0</v>
      </c>
      <c r="G28" s="176">
        <f aca="true" t="shared" si="0" ref="G28:G35"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aca="true" t="shared" si="1" ref="BA28:BA35">IF(AZ28=1,G28,0)</f>
        <v>0</v>
      </c>
      <c r="BB28" s="146">
        <f aca="true" t="shared" si="2" ref="BB28:BB35">IF(AZ28=2,G28,0)</f>
        <v>0</v>
      </c>
      <c r="BC28" s="146">
        <f aca="true" t="shared" si="3" ref="BC28:BC35">IF(AZ28=3,G28,0)</f>
        <v>0</v>
      </c>
      <c r="BD28" s="146">
        <f aca="true" t="shared" si="4" ref="BD28:BD35">IF(AZ28=4,G28,0)</f>
        <v>0</v>
      </c>
      <c r="BE28" s="146">
        <f aca="true" t="shared" si="5" ref="BE28:BE35">IF(AZ28=5,G28,0)</f>
        <v>0</v>
      </c>
      <c r="CA28" s="177">
        <v>1</v>
      </c>
      <c r="CB28" s="177">
        <v>1</v>
      </c>
      <c r="CZ28" s="146">
        <v>1E-05</v>
      </c>
    </row>
    <row r="29" spans="1:104" ht="12.75">
      <c r="A29" s="171">
        <v>12</v>
      </c>
      <c r="B29" s="172" t="s">
        <v>113</v>
      </c>
      <c r="C29" s="173" t="s">
        <v>114</v>
      </c>
      <c r="D29" s="174" t="s">
        <v>115</v>
      </c>
      <c r="E29" s="175">
        <v>3</v>
      </c>
      <c r="F29" s="175">
        <v>0</v>
      </c>
      <c r="G29" s="176">
        <f t="shared" si="0"/>
        <v>0</v>
      </c>
      <c r="O29" s="170">
        <v>2</v>
      </c>
      <c r="AA29" s="146">
        <v>3</v>
      </c>
      <c r="AB29" s="146">
        <v>1</v>
      </c>
      <c r="AC29" s="146" t="s">
        <v>113</v>
      </c>
      <c r="AZ29" s="146">
        <v>1</v>
      </c>
      <c r="BA29" s="146">
        <f t="shared" si="1"/>
        <v>0</v>
      </c>
      <c r="BB29" s="146">
        <f t="shared" si="2"/>
        <v>0</v>
      </c>
      <c r="BC29" s="146">
        <f t="shared" si="3"/>
        <v>0</v>
      </c>
      <c r="BD29" s="146">
        <f t="shared" si="4"/>
        <v>0</v>
      </c>
      <c r="BE29" s="146">
        <f t="shared" si="5"/>
        <v>0</v>
      </c>
      <c r="CA29" s="177">
        <v>3</v>
      </c>
      <c r="CB29" s="177">
        <v>1</v>
      </c>
      <c r="CZ29" s="146">
        <v>0.00345</v>
      </c>
    </row>
    <row r="30" spans="1:104" ht="12.75">
      <c r="A30" s="171">
        <v>13</v>
      </c>
      <c r="B30" s="172" t="s">
        <v>116</v>
      </c>
      <c r="C30" s="173" t="s">
        <v>117</v>
      </c>
      <c r="D30" s="174" t="s">
        <v>115</v>
      </c>
      <c r="E30" s="175">
        <v>2</v>
      </c>
      <c r="F30" s="175">
        <v>0</v>
      </c>
      <c r="G30" s="176">
        <f t="shared" si="0"/>
        <v>0</v>
      </c>
      <c r="O30" s="170">
        <v>2</v>
      </c>
      <c r="AA30" s="146">
        <v>3</v>
      </c>
      <c r="AB30" s="146">
        <v>1</v>
      </c>
      <c r="AC30" s="146" t="s">
        <v>116</v>
      </c>
      <c r="AZ30" s="146">
        <v>1</v>
      </c>
      <c r="BA30" s="146">
        <f t="shared" si="1"/>
        <v>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7">
        <v>3</v>
      </c>
      <c r="CB30" s="177">
        <v>1</v>
      </c>
      <c r="CZ30" s="146">
        <v>0.00345</v>
      </c>
    </row>
    <row r="31" spans="1:104" ht="12.75">
      <c r="A31" s="171">
        <v>14</v>
      </c>
      <c r="B31" s="172" t="s">
        <v>118</v>
      </c>
      <c r="C31" s="173" t="s">
        <v>119</v>
      </c>
      <c r="D31" s="174" t="s">
        <v>115</v>
      </c>
      <c r="E31" s="175">
        <v>3</v>
      </c>
      <c r="F31" s="175">
        <v>0</v>
      </c>
      <c r="G31" s="176">
        <f t="shared" si="0"/>
        <v>0</v>
      </c>
      <c r="O31" s="170">
        <v>2</v>
      </c>
      <c r="AA31" s="146">
        <v>3</v>
      </c>
      <c r="AB31" s="146">
        <v>1</v>
      </c>
      <c r="AC31" s="146">
        <v>28611261</v>
      </c>
      <c r="AZ31" s="146">
        <v>1</v>
      </c>
      <c r="BA31" s="146">
        <f t="shared" si="1"/>
        <v>0</v>
      </c>
      <c r="BB31" s="146">
        <f t="shared" si="2"/>
        <v>0</v>
      </c>
      <c r="BC31" s="146">
        <f t="shared" si="3"/>
        <v>0</v>
      </c>
      <c r="BD31" s="146">
        <f t="shared" si="4"/>
        <v>0</v>
      </c>
      <c r="BE31" s="146">
        <f t="shared" si="5"/>
        <v>0</v>
      </c>
      <c r="CA31" s="177">
        <v>3</v>
      </c>
      <c r="CB31" s="177">
        <v>1</v>
      </c>
      <c r="CZ31" s="146">
        <v>0.00345</v>
      </c>
    </row>
    <row r="32" spans="1:104" ht="12.75">
      <c r="A32" s="171">
        <v>15</v>
      </c>
      <c r="B32" s="172" t="s">
        <v>120</v>
      </c>
      <c r="C32" s="173" t="s">
        <v>121</v>
      </c>
      <c r="D32" s="174" t="s">
        <v>115</v>
      </c>
      <c r="E32" s="175">
        <v>2</v>
      </c>
      <c r="F32" s="175">
        <v>0</v>
      </c>
      <c r="G32" s="176">
        <f t="shared" si="0"/>
        <v>0</v>
      </c>
      <c r="O32" s="170">
        <v>2</v>
      </c>
      <c r="AA32" s="146">
        <v>3</v>
      </c>
      <c r="AB32" s="146">
        <v>1</v>
      </c>
      <c r="AC32" s="146" t="s">
        <v>120</v>
      </c>
      <c r="AZ32" s="146">
        <v>1</v>
      </c>
      <c r="BA32" s="146">
        <f t="shared" si="1"/>
        <v>0</v>
      </c>
      <c r="BB32" s="146">
        <f t="shared" si="2"/>
        <v>0</v>
      </c>
      <c r="BC32" s="146">
        <f t="shared" si="3"/>
        <v>0</v>
      </c>
      <c r="BD32" s="146">
        <f t="shared" si="4"/>
        <v>0</v>
      </c>
      <c r="BE32" s="146">
        <f t="shared" si="5"/>
        <v>0</v>
      </c>
      <c r="CA32" s="177">
        <v>3</v>
      </c>
      <c r="CB32" s="177">
        <v>1</v>
      </c>
      <c r="CZ32" s="146">
        <v>0.00345</v>
      </c>
    </row>
    <row r="33" spans="1:104" ht="12.75">
      <c r="A33" s="171">
        <v>16</v>
      </c>
      <c r="B33" s="172" t="s">
        <v>122</v>
      </c>
      <c r="C33" s="173" t="s">
        <v>123</v>
      </c>
      <c r="D33" s="174" t="s">
        <v>115</v>
      </c>
      <c r="E33" s="175">
        <v>4</v>
      </c>
      <c r="F33" s="175">
        <v>0</v>
      </c>
      <c r="G33" s="176">
        <f t="shared" si="0"/>
        <v>0</v>
      </c>
      <c r="O33" s="170">
        <v>2</v>
      </c>
      <c r="AA33" s="146">
        <v>3</v>
      </c>
      <c r="AB33" s="146">
        <v>1</v>
      </c>
      <c r="AC33" s="146" t="s">
        <v>122</v>
      </c>
      <c r="AZ33" s="146">
        <v>1</v>
      </c>
      <c r="BA33" s="146">
        <f t="shared" si="1"/>
        <v>0</v>
      </c>
      <c r="BB33" s="146">
        <f t="shared" si="2"/>
        <v>0</v>
      </c>
      <c r="BC33" s="146">
        <f t="shared" si="3"/>
        <v>0</v>
      </c>
      <c r="BD33" s="146">
        <f t="shared" si="4"/>
        <v>0</v>
      </c>
      <c r="BE33" s="146">
        <f t="shared" si="5"/>
        <v>0</v>
      </c>
      <c r="CA33" s="177">
        <v>3</v>
      </c>
      <c r="CB33" s="177">
        <v>1</v>
      </c>
      <c r="CZ33" s="146">
        <v>0.00345</v>
      </c>
    </row>
    <row r="34" spans="1:104" ht="12.75">
      <c r="A34" s="171">
        <v>17</v>
      </c>
      <c r="B34" s="172" t="s">
        <v>124</v>
      </c>
      <c r="C34" s="173" t="s">
        <v>125</v>
      </c>
      <c r="D34" s="174" t="s">
        <v>115</v>
      </c>
      <c r="E34" s="175">
        <v>5</v>
      </c>
      <c r="F34" s="175">
        <v>0</v>
      </c>
      <c r="G34" s="176">
        <f t="shared" si="0"/>
        <v>0</v>
      </c>
      <c r="O34" s="170">
        <v>2</v>
      </c>
      <c r="AA34" s="146">
        <v>3</v>
      </c>
      <c r="AB34" s="146">
        <v>1</v>
      </c>
      <c r="AC34" s="146" t="s">
        <v>124</v>
      </c>
      <c r="AZ34" s="146">
        <v>1</v>
      </c>
      <c r="BA34" s="146">
        <f t="shared" si="1"/>
        <v>0</v>
      </c>
      <c r="BB34" s="146">
        <f t="shared" si="2"/>
        <v>0</v>
      </c>
      <c r="BC34" s="146">
        <f t="shared" si="3"/>
        <v>0</v>
      </c>
      <c r="BD34" s="146">
        <f t="shared" si="4"/>
        <v>0</v>
      </c>
      <c r="BE34" s="146">
        <f t="shared" si="5"/>
        <v>0</v>
      </c>
      <c r="CA34" s="177">
        <v>3</v>
      </c>
      <c r="CB34" s="177">
        <v>1</v>
      </c>
      <c r="CZ34" s="146">
        <v>0.00066</v>
      </c>
    </row>
    <row r="35" spans="1:104" ht="12.75">
      <c r="A35" s="171">
        <v>18</v>
      </c>
      <c r="B35" s="172" t="s">
        <v>126</v>
      </c>
      <c r="C35" s="173" t="s">
        <v>127</v>
      </c>
      <c r="D35" s="174" t="s">
        <v>115</v>
      </c>
      <c r="E35" s="175">
        <v>6</v>
      </c>
      <c r="F35" s="175">
        <v>0</v>
      </c>
      <c r="G35" s="176">
        <f t="shared" si="0"/>
        <v>0</v>
      </c>
      <c r="O35" s="170">
        <v>2</v>
      </c>
      <c r="AA35" s="146">
        <v>3</v>
      </c>
      <c r="AB35" s="146">
        <v>1</v>
      </c>
      <c r="AC35" s="146" t="s">
        <v>126</v>
      </c>
      <c r="AZ35" s="146">
        <v>1</v>
      </c>
      <c r="BA35" s="146">
        <f t="shared" si="1"/>
        <v>0</v>
      </c>
      <c r="BB35" s="146">
        <f t="shared" si="2"/>
        <v>0</v>
      </c>
      <c r="BC35" s="146">
        <f t="shared" si="3"/>
        <v>0</v>
      </c>
      <c r="BD35" s="146">
        <f t="shared" si="4"/>
        <v>0</v>
      </c>
      <c r="BE35" s="146">
        <f t="shared" si="5"/>
        <v>0</v>
      </c>
      <c r="CA35" s="177">
        <v>3</v>
      </c>
      <c r="CB35" s="177">
        <v>1</v>
      </c>
      <c r="CZ35" s="146">
        <v>0.00105</v>
      </c>
    </row>
    <row r="36" spans="1:57" ht="12.75">
      <c r="A36" s="178"/>
      <c r="B36" s="179" t="s">
        <v>73</v>
      </c>
      <c r="C36" s="180" t="str">
        <f>CONCATENATE(B27," ",C27)</f>
        <v>87 Potrubí z trub z plastických hmot</v>
      </c>
      <c r="D36" s="181"/>
      <c r="E36" s="182"/>
      <c r="F36" s="183"/>
      <c r="G36" s="184">
        <f>SUM(G27:G35)</f>
        <v>0</v>
      </c>
      <c r="O36" s="170">
        <v>4</v>
      </c>
      <c r="BA36" s="185">
        <f>SUM(BA27:BA35)</f>
        <v>0</v>
      </c>
      <c r="BB36" s="185">
        <f>SUM(BB27:BB35)</f>
        <v>0</v>
      </c>
      <c r="BC36" s="185">
        <f>SUM(BC27:BC35)</f>
        <v>0</v>
      </c>
      <c r="BD36" s="185">
        <f>SUM(BD27:BD35)</f>
        <v>0</v>
      </c>
      <c r="BE36" s="185">
        <f>SUM(BE27:BE35)</f>
        <v>0</v>
      </c>
    </row>
    <row r="37" spans="1:15" ht="12.75">
      <c r="A37" s="163" t="s">
        <v>72</v>
      </c>
      <c r="B37" s="164" t="s">
        <v>128</v>
      </c>
      <c r="C37" s="165" t="s">
        <v>129</v>
      </c>
      <c r="D37" s="166"/>
      <c r="E37" s="167"/>
      <c r="F37" s="167"/>
      <c r="G37" s="168"/>
      <c r="H37" s="169"/>
      <c r="I37" s="169"/>
      <c r="O37" s="170">
        <v>1</v>
      </c>
    </row>
    <row r="38" spans="1:104" ht="12.75">
      <c r="A38" s="171">
        <v>19</v>
      </c>
      <c r="B38" s="172" t="s">
        <v>130</v>
      </c>
      <c r="C38" s="173" t="s">
        <v>131</v>
      </c>
      <c r="D38" s="174" t="s">
        <v>112</v>
      </c>
      <c r="E38" s="175">
        <v>34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</v>
      </c>
    </row>
    <row r="39" spans="1:104" ht="12.75">
      <c r="A39" s="171">
        <v>20</v>
      </c>
      <c r="B39" s="172" t="s">
        <v>132</v>
      </c>
      <c r="C39" s="173" t="s">
        <v>133</v>
      </c>
      <c r="D39" s="174" t="s">
        <v>115</v>
      </c>
      <c r="E39" s="175">
        <v>3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0.51066</v>
      </c>
    </row>
    <row r="40" spans="1:104" ht="22.5">
      <c r="A40" s="171">
        <v>21</v>
      </c>
      <c r="B40" s="172" t="s">
        <v>134</v>
      </c>
      <c r="C40" s="173" t="s">
        <v>135</v>
      </c>
      <c r="D40" s="174" t="s">
        <v>115</v>
      </c>
      <c r="E40" s="175">
        <v>3</v>
      </c>
      <c r="F40" s="175">
        <v>0</v>
      </c>
      <c r="G40" s="176">
        <f>E40*F40</f>
        <v>0</v>
      </c>
      <c r="O40" s="170">
        <v>2</v>
      </c>
      <c r="AA40" s="146">
        <v>3</v>
      </c>
      <c r="AB40" s="146">
        <v>1</v>
      </c>
      <c r="AC40" s="146">
        <v>2869716902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3</v>
      </c>
      <c r="CB40" s="177">
        <v>1</v>
      </c>
      <c r="CZ40" s="146">
        <v>0.00893</v>
      </c>
    </row>
    <row r="41" spans="1:57" ht="12.75">
      <c r="A41" s="178"/>
      <c r="B41" s="179" t="s">
        <v>73</v>
      </c>
      <c r="C41" s="180" t="str">
        <f>CONCATENATE(B37," ",C37)</f>
        <v>89 Ostatní konstrukce na trubním vedení</v>
      </c>
      <c r="D41" s="181"/>
      <c r="E41" s="182"/>
      <c r="F41" s="183"/>
      <c r="G41" s="184">
        <f>SUM(G37:G40)</f>
        <v>0</v>
      </c>
      <c r="O41" s="170">
        <v>4</v>
      </c>
      <c r="BA41" s="185">
        <f>SUM(BA37:BA40)</f>
        <v>0</v>
      </c>
      <c r="BB41" s="185">
        <f>SUM(BB37:BB40)</f>
        <v>0</v>
      </c>
      <c r="BC41" s="185">
        <f>SUM(BC37:BC40)</f>
        <v>0</v>
      </c>
      <c r="BD41" s="185">
        <f>SUM(BD37:BD40)</f>
        <v>0</v>
      </c>
      <c r="BE41" s="185">
        <f>SUM(BE37:BE40)</f>
        <v>0</v>
      </c>
    </row>
    <row r="42" spans="1:15" ht="12.75">
      <c r="A42" s="163" t="s">
        <v>72</v>
      </c>
      <c r="B42" s="164" t="s">
        <v>136</v>
      </c>
      <c r="C42" s="165" t="s">
        <v>137</v>
      </c>
      <c r="D42" s="166"/>
      <c r="E42" s="167"/>
      <c r="F42" s="167"/>
      <c r="G42" s="168"/>
      <c r="H42" s="169"/>
      <c r="I42" s="169"/>
      <c r="O42" s="170">
        <v>1</v>
      </c>
    </row>
    <row r="43" spans="1:104" ht="12.75">
      <c r="A43" s="171">
        <v>22</v>
      </c>
      <c r="B43" s="172" t="s">
        <v>138</v>
      </c>
      <c r="C43" s="173" t="s">
        <v>139</v>
      </c>
      <c r="D43" s="174" t="s">
        <v>112</v>
      </c>
      <c r="E43" s="175">
        <v>73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</v>
      </c>
    </row>
    <row r="44" spans="1:57" ht="12.75">
      <c r="A44" s="178"/>
      <c r="B44" s="179" t="s">
        <v>73</v>
      </c>
      <c r="C44" s="180" t="str">
        <f>CONCATENATE(B42," ",C42)</f>
        <v>91 Doplňující práce na komunikaci</v>
      </c>
      <c r="D44" s="181"/>
      <c r="E44" s="182"/>
      <c r="F44" s="183"/>
      <c r="G44" s="184">
        <f>SUM(G42:G43)</f>
        <v>0</v>
      </c>
      <c r="O44" s="170">
        <v>4</v>
      </c>
      <c r="BA44" s="185">
        <f>SUM(BA42:BA43)</f>
        <v>0</v>
      </c>
      <c r="BB44" s="185">
        <f>SUM(BB42:BB43)</f>
        <v>0</v>
      </c>
      <c r="BC44" s="185">
        <f>SUM(BC42:BC43)</f>
        <v>0</v>
      </c>
      <c r="BD44" s="185">
        <f>SUM(BD42:BD43)</f>
        <v>0</v>
      </c>
      <c r="BE44" s="185">
        <f>SUM(BE42:BE43)</f>
        <v>0</v>
      </c>
    </row>
    <row r="45" spans="1:15" ht="12.75">
      <c r="A45" s="163" t="s">
        <v>72</v>
      </c>
      <c r="B45" s="164" t="s">
        <v>140</v>
      </c>
      <c r="C45" s="165" t="s">
        <v>141</v>
      </c>
      <c r="D45" s="166"/>
      <c r="E45" s="167"/>
      <c r="F45" s="167"/>
      <c r="G45" s="168"/>
      <c r="H45" s="169"/>
      <c r="I45" s="169"/>
      <c r="O45" s="170">
        <v>1</v>
      </c>
    </row>
    <row r="46" spans="1:104" ht="12.75">
      <c r="A46" s="171">
        <v>23</v>
      </c>
      <c r="B46" s="172" t="s">
        <v>142</v>
      </c>
      <c r="C46" s="173" t="s">
        <v>143</v>
      </c>
      <c r="D46" s="174" t="s">
        <v>144</v>
      </c>
      <c r="E46" s="175">
        <v>11.8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1</v>
      </c>
      <c r="CZ46" s="146">
        <v>0.00067</v>
      </c>
    </row>
    <row r="47" spans="1:104" ht="22.5">
      <c r="A47" s="171">
        <v>24</v>
      </c>
      <c r="B47" s="172" t="s">
        <v>145</v>
      </c>
      <c r="C47" s="173" t="s">
        <v>146</v>
      </c>
      <c r="D47" s="174" t="s">
        <v>80</v>
      </c>
      <c r="E47" s="175">
        <v>12.24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0</v>
      </c>
    </row>
    <row r="48" spans="1:104" ht="12.75">
      <c r="A48" s="171">
        <v>25</v>
      </c>
      <c r="B48" s="172" t="s">
        <v>147</v>
      </c>
      <c r="C48" s="173" t="s">
        <v>148</v>
      </c>
      <c r="D48" s="174" t="s">
        <v>112</v>
      </c>
      <c r="E48" s="175">
        <v>34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0.00059</v>
      </c>
    </row>
    <row r="49" spans="1:57" ht="12.75">
      <c r="A49" s="178"/>
      <c r="B49" s="179" t="s">
        <v>73</v>
      </c>
      <c r="C49" s="180" t="str">
        <f>CONCATENATE(B45," ",C45)</f>
        <v>96 Bourání konstrukcí</v>
      </c>
      <c r="D49" s="181"/>
      <c r="E49" s="182"/>
      <c r="F49" s="183"/>
      <c r="G49" s="184">
        <f>SUM(G45:G48)</f>
        <v>0</v>
      </c>
      <c r="O49" s="170">
        <v>4</v>
      </c>
      <c r="BA49" s="185">
        <f>SUM(BA45:BA48)</f>
        <v>0</v>
      </c>
      <c r="BB49" s="185">
        <f>SUM(BB45:BB48)</f>
        <v>0</v>
      </c>
      <c r="BC49" s="185">
        <f>SUM(BC45:BC48)</f>
        <v>0</v>
      </c>
      <c r="BD49" s="185">
        <f>SUM(BD45:BD48)</f>
        <v>0</v>
      </c>
      <c r="BE49" s="185">
        <f>SUM(BE45:BE48)</f>
        <v>0</v>
      </c>
    </row>
    <row r="50" spans="1:15" ht="12.75">
      <c r="A50" s="163" t="s">
        <v>72</v>
      </c>
      <c r="B50" s="164" t="s">
        <v>149</v>
      </c>
      <c r="C50" s="165" t="s">
        <v>150</v>
      </c>
      <c r="D50" s="166"/>
      <c r="E50" s="167"/>
      <c r="F50" s="167"/>
      <c r="G50" s="168"/>
      <c r="H50" s="169"/>
      <c r="I50" s="169"/>
      <c r="O50" s="170">
        <v>1</v>
      </c>
    </row>
    <row r="51" spans="1:104" ht="12.75">
      <c r="A51" s="171">
        <v>26</v>
      </c>
      <c r="B51" s="172" t="s">
        <v>151</v>
      </c>
      <c r="C51" s="173" t="s">
        <v>152</v>
      </c>
      <c r="D51" s="174" t="s">
        <v>153</v>
      </c>
      <c r="E51" s="175">
        <v>201.075376</v>
      </c>
      <c r="F51" s="175">
        <v>0</v>
      </c>
      <c r="G51" s="176">
        <f>E51*F51</f>
        <v>0</v>
      </c>
      <c r="O51" s="170">
        <v>2</v>
      </c>
      <c r="AA51" s="146">
        <v>7</v>
      </c>
      <c r="AB51" s="146">
        <v>1</v>
      </c>
      <c r="AC51" s="146">
        <v>2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7</v>
      </c>
      <c r="CB51" s="177">
        <v>1</v>
      </c>
      <c r="CZ51" s="146">
        <v>0</v>
      </c>
    </row>
    <row r="52" spans="1:57" ht="12.75">
      <c r="A52" s="178"/>
      <c r="B52" s="179" t="s">
        <v>73</v>
      </c>
      <c r="C52" s="180" t="str">
        <f>CONCATENATE(B50," ",C50)</f>
        <v>99 Staveništní přesun hmot</v>
      </c>
      <c r="D52" s="181"/>
      <c r="E52" s="182"/>
      <c r="F52" s="183"/>
      <c r="G52" s="184">
        <f>SUM(G50:G51)</f>
        <v>0</v>
      </c>
      <c r="O52" s="170">
        <v>4</v>
      </c>
      <c r="BA52" s="185">
        <f>SUM(BA50:BA51)</f>
        <v>0</v>
      </c>
      <c r="BB52" s="185">
        <f>SUM(BB50:BB51)</f>
        <v>0</v>
      </c>
      <c r="BC52" s="185">
        <f>SUM(BC50:BC51)</f>
        <v>0</v>
      </c>
      <c r="BD52" s="185">
        <f>SUM(BD50:BD51)</f>
        <v>0</v>
      </c>
      <c r="BE52" s="185">
        <f>SUM(BE50:BE51)</f>
        <v>0</v>
      </c>
    </row>
    <row r="53" spans="1:15" ht="12.75">
      <c r="A53" s="163" t="s">
        <v>72</v>
      </c>
      <c r="B53" s="164" t="s">
        <v>154</v>
      </c>
      <c r="C53" s="165" t="s">
        <v>155</v>
      </c>
      <c r="D53" s="166"/>
      <c r="E53" s="167"/>
      <c r="F53" s="167"/>
      <c r="G53" s="168"/>
      <c r="H53" s="169"/>
      <c r="I53" s="169"/>
      <c r="O53" s="170">
        <v>1</v>
      </c>
    </row>
    <row r="54" spans="1:104" ht="12.75">
      <c r="A54" s="171">
        <v>27</v>
      </c>
      <c r="B54" s="172" t="s">
        <v>156</v>
      </c>
      <c r="C54" s="173" t="s">
        <v>157</v>
      </c>
      <c r="D54" s="174" t="s">
        <v>115</v>
      </c>
      <c r="E54" s="175">
        <v>6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0</v>
      </c>
    </row>
    <row r="55" spans="1:104" ht="12.75">
      <c r="A55" s="171">
        <v>28</v>
      </c>
      <c r="B55" s="172" t="s">
        <v>158</v>
      </c>
      <c r="C55" s="173" t="s">
        <v>159</v>
      </c>
      <c r="D55" s="174" t="s">
        <v>115</v>
      </c>
      <c r="E55" s="175">
        <v>3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7</v>
      </c>
      <c r="CZ55" s="146">
        <v>0.01839</v>
      </c>
    </row>
    <row r="56" spans="1:57" ht="12.75">
      <c r="A56" s="178"/>
      <c r="B56" s="179" t="s">
        <v>73</v>
      </c>
      <c r="C56" s="180" t="str">
        <f>CONCATENATE(B53," ",C53)</f>
        <v>721 Vnitřní kanalizace</v>
      </c>
      <c r="D56" s="181"/>
      <c r="E56" s="182"/>
      <c r="F56" s="183"/>
      <c r="G56" s="184">
        <f>SUM(G53:G55)</f>
        <v>0</v>
      </c>
      <c r="O56" s="170">
        <v>4</v>
      </c>
      <c r="BA56" s="185">
        <f>SUM(BA53:BA55)</f>
        <v>0</v>
      </c>
      <c r="BB56" s="185">
        <f>SUM(BB53:BB55)</f>
        <v>0</v>
      </c>
      <c r="BC56" s="185">
        <f>SUM(BC53:BC55)</f>
        <v>0</v>
      </c>
      <c r="BD56" s="185">
        <f>SUM(BD53:BD55)</f>
        <v>0</v>
      </c>
      <c r="BE56" s="185">
        <f>SUM(BE53:BE55)</f>
        <v>0</v>
      </c>
    </row>
    <row r="57" spans="1:15" ht="12.75">
      <c r="A57" s="163" t="s">
        <v>72</v>
      </c>
      <c r="B57" s="164" t="s">
        <v>160</v>
      </c>
      <c r="C57" s="165" t="s">
        <v>161</v>
      </c>
      <c r="D57" s="166"/>
      <c r="E57" s="167"/>
      <c r="F57" s="167"/>
      <c r="G57" s="168"/>
      <c r="H57" s="169"/>
      <c r="I57" s="169"/>
      <c r="O57" s="170">
        <v>1</v>
      </c>
    </row>
    <row r="58" spans="1:104" ht="12.75">
      <c r="A58" s="171">
        <v>29</v>
      </c>
      <c r="B58" s="172" t="s">
        <v>162</v>
      </c>
      <c r="C58" s="173" t="s">
        <v>163</v>
      </c>
      <c r="D58" s="174" t="s">
        <v>153</v>
      </c>
      <c r="E58" s="175">
        <v>32.1498</v>
      </c>
      <c r="F58" s="175">
        <v>0</v>
      </c>
      <c r="G58" s="176">
        <f aca="true" t="shared" si="6" ref="G58:G64">E58*F58</f>
        <v>0</v>
      </c>
      <c r="O58" s="170">
        <v>2</v>
      </c>
      <c r="AA58" s="146">
        <v>8</v>
      </c>
      <c r="AB58" s="146">
        <v>0</v>
      </c>
      <c r="AC58" s="146">
        <v>3</v>
      </c>
      <c r="AZ58" s="146">
        <v>1</v>
      </c>
      <c r="BA58" s="146">
        <f aca="true" t="shared" si="7" ref="BA58:BA64">IF(AZ58=1,G58,0)</f>
        <v>0</v>
      </c>
      <c r="BB58" s="146">
        <f aca="true" t="shared" si="8" ref="BB58:BB64">IF(AZ58=2,G58,0)</f>
        <v>0</v>
      </c>
      <c r="BC58" s="146">
        <f aca="true" t="shared" si="9" ref="BC58:BC64">IF(AZ58=3,G58,0)</f>
        <v>0</v>
      </c>
      <c r="BD58" s="146">
        <f aca="true" t="shared" si="10" ref="BD58:BD64">IF(AZ58=4,G58,0)</f>
        <v>0</v>
      </c>
      <c r="BE58" s="146">
        <f aca="true" t="shared" si="11" ref="BE58:BE64">IF(AZ58=5,G58,0)</f>
        <v>0</v>
      </c>
      <c r="CA58" s="177">
        <v>8</v>
      </c>
      <c r="CB58" s="177">
        <v>0</v>
      </c>
      <c r="CZ58" s="146">
        <v>0</v>
      </c>
    </row>
    <row r="59" spans="1:104" ht="12.75">
      <c r="A59" s="171">
        <v>30</v>
      </c>
      <c r="B59" s="172" t="s">
        <v>164</v>
      </c>
      <c r="C59" s="173" t="s">
        <v>165</v>
      </c>
      <c r="D59" s="174" t="s">
        <v>153</v>
      </c>
      <c r="E59" s="175">
        <v>32.1498</v>
      </c>
      <c r="F59" s="175">
        <v>0</v>
      </c>
      <c r="G59" s="176">
        <f t="shared" si="6"/>
        <v>0</v>
      </c>
      <c r="O59" s="170">
        <v>2</v>
      </c>
      <c r="AA59" s="146">
        <v>8</v>
      </c>
      <c r="AB59" s="146">
        <v>0</v>
      </c>
      <c r="AC59" s="146">
        <v>3</v>
      </c>
      <c r="AZ59" s="146">
        <v>1</v>
      </c>
      <c r="BA59" s="146">
        <f t="shared" si="7"/>
        <v>0</v>
      </c>
      <c r="BB59" s="146">
        <f t="shared" si="8"/>
        <v>0</v>
      </c>
      <c r="BC59" s="146">
        <f t="shared" si="9"/>
        <v>0</v>
      </c>
      <c r="BD59" s="146">
        <f t="shared" si="10"/>
        <v>0</v>
      </c>
      <c r="BE59" s="146">
        <f t="shared" si="11"/>
        <v>0</v>
      </c>
      <c r="CA59" s="177">
        <v>8</v>
      </c>
      <c r="CB59" s="177">
        <v>0</v>
      </c>
      <c r="CZ59" s="146">
        <v>0</v>
      </c>
    </row>
    <row r="60" spans="1:104" ht="12.75">
      <c r="A60" s="171">
        <v>31</v>
      </c>
      <c r="B60" s="172" t="s">
        <v>166</v>
      </c>
      <c r="C60" s="173" t="s">
        <v>167</v>
      </c>
      <c r="D60" s="174" t="s">
        <v>153</v>
      </c>
      <c r="E60" s="175">
        <v>32.1498</v>
      </c>
      <c r="F60" s="175">
        <v>0</v>
      </c>
      <c r="G60" s="176">
        <f t="shared" si="6"/>
        <v>0</v>
      </c>
      <c r="O60" s="170">
        <v>2</v>
      </c>
      <c r="AA60" s="146">
        <v>8</v>
      </c>
      <c r="AB60" s="146">
        <v>0</v>
      </c>
      <c r="AC60" s="146">
        <v>3</v>
      </c>
      <c r="AZ60" s="146">
        <v>1</v>
      </c>
      <c r="BA60" s="146">
        <f t="shared" si="7"/>
        <v>0</v>
      </c>
      <c r="BB60" s="146">
        <f t="shared" si="8"/>
        <v>0</v>
      </c>
      <c r="BC60" s="146">
        <f t="shared" si="9"/>
        <v>0</v>
      </c>
      <c r="BD60" s="146">
        <f t="shared" si="10"/>
        <v>0</v>
      </c>
      <c r="BE60" s="146">
        <f t="shared" si="11"/>
        <v>0</v>
      </c>
      <c r="CA60" s="177">
        <v>8</v>
      </c>
      <c r="CB60" s="177">
        <v>0</v>
      </c>
      <c r="CZ60" s="146">
        <v>0</v>
      </c>
    </row>
    <row r="61" spans="1:104" ht="12.75">
      <c r="A61" s="171">
        <v>32</v>
      </c>
      <c r="B61" s="172" t="s">
        <v>168</v>
      </c>
      <c r="C61" s="173" t="s">
        <v>169</v>
      </c>
      <c r="D61" s="174" t="s">
        <v>153</v>
      </c>
      <c r="E61" s="175">
        <v>32.1498</v>
      </c>
      <c r="F61" s="175">
        <v>0</v>
      </c>
      <c r="G61" s="176">
        <f t="shared" si="6"/>
        <v>0</v>
      </c>
      <c r="O61" s="170">
        <v>2</v>
      </c>
      <c r="AA61" s="146">
        <v>8</v>
      </c>
      <c r="AB61" s="146">
        <v>0</v>
      </c>
      <c r="AC61" s="146">
        <v>3</v>
      </c>
      <c r="AZ61" s="146">
        <v>1</v>
      </c>
      <c r="BA61" s="146">
        <f t="shared" si="7"/>
        <v>0</v>
      </c>
      <c r="BB61" s="146">
        <f t="shared" si="8"/>
        <v>0</v>
      </c>
      <c r="BC61" s="146">
        <f t="shared" si="9"/>
        <v>0</v>
      </c>
      <c r="BD61" s="146">
        <f t="shared" si="10"/>
        <v>0</v>
      </c>
      <c r="BE61" s="146">
        <f t="shared" si="11"/>
        <v>0</v>
      </c>
      <c r="CA61" s="177">
        <v>8</v>
      </c>
      <c r="CB61" s="177">
        <v>0</v>
      </c>
      <c r="CZ61" s="146">
        <v>0</v>
      </c>
    </row>
    <row r="62" spans="1:104" ht="12.75">
      <c r="A62" s="171">
        <v>33</v>
      </c>
      <c r="B62" s="172" t="s">
        <v>170</v>
      </c>
      <c r="C62" s="173" t="s">
        <v>171</v>
      </c>
      <c r="D62" s="174" t="s">
        <v>153</v>
      </c>
      <c r="E62" s="175">
        <v>64.2996</v>
      </c>
      <c r="F62" s="175">
        <v>0</v>
      </c>
      <c r="G62" s="176">
        <f t="shared" si="6"/>
        <v>0</v>
      </c>
      <c r="O62" s="170">
        <v>2</v>
      </c>
      <c r="AA62" s="146">
        <v>8</v>
      </c>
      <c r="AB62" s="146">
        <v>0</v>
      </c>
      <c r="AC62" s="146">
        <v>3</v>
      </c>
      <c r="AZ62" s="146">
        <v>1</v>
      </c>
      <c r="BA62" s="146">
        <f t="shared" si="7"/>
        <v>0</v>
      </c>
      <c r="BB62" s="146">
        <f t="shared" si="8"/>
        <v>0</v>
      </c>
      <c r="BC62" s="146">
        <f t="shared" si="9"/>
        <v>0</v>
      </c>
      <c r="BD62" s="146">
        <f t="shared" si="10"/>
        <v>0</v>
      </c>
      <c r="BE62" s="146">
        <f t="shared" si="11"/>
        <v>0</v>
      </c>
      <c r="CA62" s="177">
        <v>8</v>
      </c>
      <c r="CB62" s="177">
        <v>0</v>
      </c>
      <c r="CZ62" s="146">
        <v>0</v>
      </c>
    </row>
    <row r="63" spans="1:104" ht="12.75">
      <c r="A63" s="171">
        <v>34</v>
      </c>
      <c r="B63" s="172" t="s">
        <v>172</v>
      </c>
      <c r="C63" s="173" t="s">
        <v>173</v>
      </c>
      <c r="D63" s="174" t="s">
        <v>153</v>
      </c>
      <c r="E63" s="175">
        <v>32.1498</v>
      </c>
      <c r="F63" s="175">
        <v>0</v>
      </c>
      <c r="G63" s="176">
        <f t="shared" si="6"/>
        <v>0</v>
      </c>
      <c r="O63" s="170">
        <v>2</v>
      </c>
      <c r="AA63" s="146">
        <v>8</v>
      </c>
      <c r="AB63" s="146">
        <v>0</v>
      </c>
      <c r="AC63" s="146">
        <v>3</v>
      </c>
      <c r="AZ63" s="146">
        <v>1</v>
      </c>
      <c r="BA63" s="146">
        <f t="shared" si="7"/>
        <v>0</v>
      </c>
      <c r="BB63" s="146">
        <f t="shared" si="8"/>
        <v>0</v>
      </c>
      <c r="BC63" s="146">
        <f t="shared" si="9"/>
        <v>0</v>
      </c>
      <c r="BD63" s="146">
        <f t="shared" si="10"/>
        <v>0</v>
      </c>
      <c r="BE63" s="146">
        <f t="shared" si="11"/>
        <v>0</v>
      </c>
      <c r="CA63" s="177">
        <v>8</v>
      </c>
      <c r="CB63" s="177">
        <v>0</v>
      </c>
      <c r="CZ63" s="146">
        <v>0</v>
      </c>
    </row>
    <row r="64" spans="1:104" ht="12.75">
      <c r="A64" s="171">
        <v>35</v>
      </c>
      <c r="B64" s="172" t="s">
        <v>174</v>
      </c>
      <c r="C64" s="173" t="s">
        <v>175</v>
      </c>
      <c r="D64" s="174" t="s">
        <v>153</v>
      </c>
      <c r="E64" s="175">
        <v>32.1498</v>
      </c>
      <c r="F64" s="175">
        <v>0</v>
      </c>
      <c r="G64" s="176">
        <f t="shared" si="6"/>
        <v>0</v>
      </c>
      <c r="O64" s="170">
        <v>2</v>
      </c>
      <c r="AA64" s="146">
        <v>8</v>
      </c>
      <c r="AB64" s="146">
        <v>0</v>
      </c>
      <c r="AC64" s="146">
        <v>3</v>
      </c>
      <c r="AZ64" s="146">
        <v>1</v>
      </c>
      <c r="BA64" s="146">
        <f t="shared" si="7"/>
        <v>0</v>
      </c>
      <c r="BB64" s="146">
        <f t="shared" si="8"/>
        <v>0</v>
      </c>
      <c r="BC64" s="146">
        <f t="shared" si="9"/>
        <v>0</v>
      </c>
      <c r="BD64" s="146">
        <f t="shared" si="10"/>
        <v>0</v>
      </c>
      <c r="BE64" s="146">
        <f t="shared" si="11"/>
        <v>0</v>
      </c>
      <c r="CA64" s="177">
        <v>8</v>
      </c>
      <c r="CB64" s="177">
        <v>0</v>
      </c>
      <c r="CZ64" s="146">
        <v>0</v>
      </c>
    </row>
    <row r="65" spans="1:57" ht="12.75">
      <c r="A65" s="178"/>
      <c r="B65" s="179" t="s">
        <v>73</v>
      </c>
      <c r="C65" s="180" t="str">
        <f>CONCATENATE(B57," ",C57)</f>
        <v>D96 Přesuny suti a vybouraných hmot</v>
      </c>
      <c r="D65" s="181"/>
      <c r="E65" s="182"/>
      <c r="F65" s="183"/>
      <c r="G65" s="184">
        <f>SUM(G57:G64)</f>
        <v>0</v>
      </c>
      <c r="O65" s="170">
        <v>4</v>
      </c>
      <c r="BA65" s="185">
        <f>SUM(BA57:BA64)</f>
        <v>0</v>
      </c>
      <c r="BB65" s="185">
        <f>SUM(BB57:BB64)</f>
        <v>0</v>
      </c>
      <c r="BC65" s="185">
        <f>SUM(BC57:BC64)</f>
        <v>0</v>
      </c>
      <c r="BD65" s="185">
        <f>SUM(BD57:BD64)</f>
        <v>0</v>
      </c>
      <c r="BE65" s="185">
        <f>SUM(BE57:BE64)</f>
        <v>0</v>
      </c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spans="1:7" ht="12.75">
      <c r="A89" s="186"/>
      <c r="B89" s="186"/>
      <c r="C89" s="186"/>
      <c r="D89" s="186"/>
      <c r="E89" s="186"/>
      <c r="F89" s="186"/>
      <c r="G89" s="186"/>
    </row>
    <row r="90" spans="1:7" ht="12.75">
      <c r="A90" s="186"/>
      <c r="B90" s="186"/>
      <c r="C90" s="186"/>
      <c r="D90" s="186"/>
      <c r="E90" s="186"/>
      <c r="F90" s="186"/>
      <c r="G90" s="186"/>
    </row>
    <row r="91" spans="1:7" ht="12.75">
      <c r="A91" s="186"/>
      <c r="B91" s="186"/>
      <c r="C91" s="186"/>
      <c r="D91" s="186"/>
      <c r="E91" s="186"/>
      <c r="F91" s="186"/>
      <c r="G91" s="186"/>
    </row>
    <row r="92" spans="1:7" ht="12.75">
      <c r="A92" s="186"/>
      <c r="B92" s="186"/>
      <c r="C92" s="186"/>
      <c r="D92" s="186"/>
      <c r="E92" s="186"/>
      <c r="F92" s="186"/>
      <c r="G92" s="18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spans="1:2" ht="12.75">
      <c r="A124" s="187"/>
      <c r="B124" s="187"/>
    </row>
    <row r="125" spans="1:7" ht="12.75">
      <c r="A125" s="186"/>
      <c r="B125" s="186"/>
      <c r="C125" s="189"/>
      <c r="D125" s="189"/>
      <c r="E125" s="190"/>
      <c r="F125" s="189"/>
      <c r="G125" s="191"/>
    </row>
    <row r="126" spans="1:7" ht="12.75">
      <c r="A126" s="192"/>
      <c r="B126" s="192"/>
      <c r="C126" s="186"/>
      <c r="D126" s="186"/>
      <c r="E126" s="193"/>
      <c r="F126" s="186"/>
      <c r="G126" s="186"/>
    </row>
    <row r="127" spans="1:7" ht="12.75">
      <c r="A127" s="186"/>
      <c r="B127" s="186"/>
      <c r="C127" s="186"/>
      <c r="D127" s="186"/>
      <c r="E127" s="193"/>
      <c r="F127" s="186"/>
      <c r="G127" s="186"/>
    </row>
    <row r="128" spans="1:7" ht="12.75">
      <c r="A128" s="186"/>
      <c r="B128" s="186"/>
      <c r="C128" s="186"/>
      <c r="D128" s="186"/>
      <c r="E128" s="193"/>
      <c r="F128" s="186"/>
      <c r="G128" s="186"/>
    </row>
    <row r="129" spans="1:7" ht="12.75">
      <c r="A129" s="186"/>
      <c r="B129" s="186"/>
      <c r="C129" s="186"/>
      <c r="D129" s="186"/>
      <c r="E129" s="193"/>
      <c r="F129" s="186"/>
      <c r="G129" s="186"/>
    </row>
    <row r="130" spans="1:7" ht="12.75">
      <c r="A130" s="186"/>
      <c r="B130" s="186"/>
      <c r="C130" s="186"/>
      <c r="D130" s="186"/>
      <c r="E130" s="193"/>
      <c r="F130" s="186"/>
      <c r="G130" s="186"/>
    </row>
    <row r="131" spans="1:7" ht="12.75">
      <c r="A131" s="186"/>
      <c r="B131" s="186"/>
      <c r="C131" s="186"/>
      <c r="D131" s="186"/>
      <c r="E131" s="193"/>
      <c r="F131" s="186"/>
      <c r="G131" s="186"/>
    </row>
    <row r="132" spans="1:7" ht="12.75">
      <c r="A132" s="186"/>
      <c r="B132" s="186"/>
      <c r="C132" s="186"/>
      <c r="D132" s="186"/>
      <c r="E132" s="193"/>
      <c r="F132" s="186"/>
      <c r="G132" s="186"/>
    </row>
    <row r="133" spans="1:7" ht="12.75">
      <c r="A133" s="186"/>
      <c r="B133" s="186"/>
      <c r="C133" s="186"/>
      <c r="D133" s="186"/>
      <c r="E133" s="193"/>
      <c r="F133" s="186"/>
      <c r="G133" s="186"/>
    </row>
    <row r="134" spans="1:7" ht="12.75">
      <c r="A134" s="186"/>
      <c r="B134" s="186"/>
      <c r="C134" s="186"/>
      <c r="D134" s="186"/>
      <c r="E134" s="193"/>
      <c r="F134" s="186"/>
      <c r="G134" s="186"/>
    </row>
    <row r="135" spans="1:7" ht="12.75">
      <c r="A135" s="186"/>
      <c r="B135" s="186"/>
      <c r="C135" s="186"/>
      <c r="D135" s="186"/>
      <c r="E135" s="193"/>
      <c r="F135" s="186"/>
      <c r="G135" s="186"/>
    </row>
    <row r="136" spans="1:7" ht="12.75">
      <c r="A136" s="186"/>
      <c r="B136" s="186"/>
      <c r="C136" s="186"/>
      <c r="D136" s="186"/>
      <c r="E136" s="193"/>
      <c r="F136" s="186"/>
      <c r="G136" s="186"/>
    </row>
    <row r="137" spans="1:7" ht="12.75">
      <c r="A137" s="186"/>
      <c r="B137" s="186"/>
      <c r="C137" s="186"/>
      <c r="D137" s="186"/>
      <c r="E137" s="193"/>
      <c r="F137" s="186"/>
      <c r="G137" s="186"/>
    </row>
    <row r="138" spans="1:7" ht="12.75">
      <c r="A138" s="186"/>
      <c r="B138" s="186"/>
      <c r="C138" s="186"/>
      <c r="D138" s="186"/>
      <c r="E138" s="193"/>
      <c r="F138" s="186"/>
      <c r="G138" s="18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</dc:creator>
  <cp:keywords/>
  <dc:description/>
  <cp:lastModifiedBy>BUBLOVÁ Alžbeta</cp:lastModifiedBy>
  <dcterms:created xsi:type="dcterms:W3CDTF">2014-01-16T07:17:43Z</dcterms:created>
  <dcterms:modified xsi:type="dcterms:W3CDTF">2014-02-19T08:52:37Z</dcterms:modified>
  <cp:category/>
  <cp:version/>
  <cp:contentType/>
  <cp:contentStatus/>
</cp:coreProperties>
</file>