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20" windowWidth="20835" windowHeight="10515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Rekapitulace!$G$19</definedName>
    <definedName name="Dodavka0">Položky!#REF!</definedName>
    <definedName name="HSV">Rekapitulace!$E$19</definedName>
    <definedName name="HSV0">Položky!#REF!</definedName>
    <definedName name="HZS">Rekapitulace!$I$19</definedName>
    <definedName name="HZS0">Položky!#REF!</definedName>
    <definedName name="JKSO">'Krycí list'!$F$4</definedName>
    <definedName name="MJ">'Krycí list'!$G$4</definedName>
    <definedName name="Mont">Rekapitulace!$H$19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list'!$A$1:$G$45</definedName>
    <definedName name="_xlnm.Print_Area" localSheetId="2">Položky!$A$1:$G$109</definedName>
    <definedName name="_xlnm.Print_Area" localSheetId="1">Rekapitulace!$A$1:$I$27</definedName>
    <definedName name="PocetMJ">'Krycí list'!$G$7</definedName>
    <definedName name="Poznamka">'Krycí list'!$B$37</definedName>
    <definedName name="Projektant">'Krycí list'!$C$7</definedName>
    <definedName name="PSV">Rekapitulace!$F$19</definedName>
    <definedName name="PSV0">Položky!#REF!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Rekapitulace!$H$26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45621"/>
</workbook>
</file>

<file path=xl/calcChain.xml><?xml version="1.0" encoding="utf-8"?>
<calcChain xmlns="http://schemas.openxmlformats.org/spreadsheetml/2006/main">
  <c r="D15" i="1"/>
  <c r="D14"/>
  <c r="BE108" i="3"/>
  <c r="BC108"/>
  <c r="BB108"/>
  <c r="BA108"/>
  <c r="G108"/>
  <c r="BD108" s="1"/>
  <c r="BE107"/>
  <c r="BC107"/>
  <c r="BB107"/>
  <c r="BA107"/>
  <c r="G107"/>
  <c r="BD107" s="1"/>
  <c r="BE106"/>
  <c r="BC106"/>
  <c r="BB106"/>
  <c r="BA106"/>
  <c r="G106"/>
  <c r="BD106" s="1"/>
  <c r="BE105"/>
  <c r="BC105"/>
  <c r="BB105"/>
  <c r="BA105"/>
  <c r="G105"/>
  <c r="BD105" s="1"/>
  <c r="BE104"/>
  <c r="BC104"/>
  <c r="BB104"/>
  <c r="BA104"/>
  <c r="G104"/>
  <c r="B18" i="2"/>
  <c r="A18"/>
  <c r="C109" i="3"/>
  <c r="BE101"/>
  <c r="BE102" s="1"/>
  <c r="I17" i="2" s="1"/>
  <c r="BD101" i="3"/>
  <c r="BC101"/>
  <c r="BA101"/>
  <c r="BA102" s="1"/>
  <c r="G101"/>
  <c r="BB101" s="1"/>
  <c r="BE100"/>
  <c r="BD100"/>
  <c r="BC100"/>
  <c r="BA100"/>
  <c r="G100"/>
  <c r="BB100" s="1"/>
  <c r="BB102" s="1"/>
  <c r="F17" i="2" s="1"/>
  <c r="E17"/>
  <c r="B17"/>
  <c r="A17"/>
  <c r="C102" i="3"/>
  <c r="BE96"/>
  <c r="BD96"/>
  <c r="BC96"/>
  <c r="BB96"/>
  <c r="BA96"/>
  <c r="G96"/>
  <c r="BE95"/>
  <c r="BD95"/>
  <c r="BC95"/>
  <c r="BA95"/>
  <c r="G95"/>
  <c r="BB95" s="1"/>
  <c r="BE92"/>
  <c r="BD92"/>
  <c r="BC92"/>
  <c r="BA92"/>
  <c r="G92"/>
  <c r="BB92" s="1"/>
  <c r="BE90"/>
  <c r="BD90"/>
  <c r="BC90"/>
  <c r="BA90"/>
  <c r="G90"/>
  <c r="BB90" s="1"/>
  <c r="BE88"/>
  <c r="BD88"/>
  <c r="BC88"/>
  <c r="BA88"/>
  <c r="G88"/>
  <c r="BB88" s="1"/>
  <c r="BE87"/>
  <c r="BD87"/>
  <c r="BC87"/>
  <c r="BA87"/>
  <c r="G87"/>
  <c r="BB87" s="1"/>
  <c r="BE86"/>
  <c r="BD86"/>
  <c r="BC86"/>
  <c r="BC98" s="1"/>
  <c r="G16" i="2" s="1"/>
  <c r="BA86" i="3"/>
  <c r="G86"/>
  <c r="BB86" s="1"/>
  <c r="B16" i="2"/>
  <c r="A16"/>
  <c r="C98" i="3"/>
  <c r="BE82"/>
  <c r="BD82"/>
  <c r="BC82"/>
  <c r="BA82"/>
  <c r="G82"/>
  <c r="BB82" s="1"/>
  <c r="BE80"/>
  <c r="BD80"/>
  <c r="BC80"/>
  <c r="BA80"/>
  <c r="G80"/>
  <c r="BB80" s="1"/>
  <c r="BE78"/>
  <c r="BD78"/>
  <c r="BC78"/>
  <c r="BA78"/>
  <c r="G78"/>
  <c r="BB78" s="1"/>
  <c r="BE76"/>
  <c r="BD76"/>
  <c r="BC76"/>
  <c r="BA76"/>
  <c r="G76"/>
  <c r="BB76" s="1"/>
  <c r="BE75"/>
  <c r="BD75"/>
  <c r="BC75"/>
  <c r="BA75"/>
  <c r="G75"/>
  <c r="BB75" s="1"/>
  <c r="BE73"/>
  <c r="BD73"/>
  <c r="BC73"/>
  <c r="BA73"/>
  <c r="G73"/>
  <c r="BB73" s="1"/>
  <c r="BE71"/>
  <c r="BD71"/>
  <c r="BC71"/>
  <c r="BA71"/>
  <c r="G71"/>
  <c r="BB71" s="1"/>
  <c r="BE69"/>
  <c r="BD69"/>
  <c r="BC69"/>
  <c r="BA69"/>
  <c r="G69"/>
  <c r="B15" i="2"/>
  <c r="A15"/>
  <c r="C84" i="3"/>
  <c r="BE65"/>
  <c r="BD65"/>
  <c r="BC65"/>
  <c r="BA65"/>
  <c r="G65"/>
  <c r="BB65" s="1"/>
  <c r="BE63"/>
  <c r="BD63"/>
  <c r="BC63"/>
  <c r="BA63"/>
  <c r="G63"/>
  <c r="BB63" s="1"/>
  <c r="BE61"/>
  <c r="BD61"/>
  <c r="BC61"/>
  <c r="BA61"/>
  <c r="G61"/>
  <c r="B14" i="2"/>
  <c r="A14"/>
  <c r="C67" i="3"/>
  <c r="BE57"/>
  <c r="BD57"/>
  <c r="BC57"/>
  <c r="BA57"/>
  <c r="G57"/>
  <c r="BB57" s="1"/>
  <c r="BE56"/>
  <c r="BD56"/>
  <c r="BC56"/>
  <c r="BA56"/>
  <c r="G56"/>
  <c r="BB56" s="1"/>
  <c r="BE55"/>
  <c r="BD55"/>
  <c r="BC55"/>
  <c r="BA55"/>
  <c r="G55"/>
  <c r="BB55" s="1"/>
  <c r="BE54"/>
  <c r="BD54"/>
  <c r="BC54"/>
  <c r="BA54"/>
  <c r="G54"/>
  <c r="BB54" s="1"/>
  <c r="BE53"/>
  <c r="BD53"/>
  <c r="BC53"/>
  <c r="BA53"/>
  <c r="G53"/>
  <c r="BB53" s="1"/>
  <c r="BE52"/>
  <c r="BD52"/>
  <c r="BC52"/>
  <c r="BA52"/>
  <c r="G52"/>
  <c r="BB52" s="1"/>
  <c r="BE51"/>
  <c r="BD51"/>
  <c r="BC51"/>
  <c r="BA51"/>
  <c r="G51"/>
  <c r="B13" i="2"/>
  <c r="A13"/>
  <c r="C59" i="3"/>
  <c r="BE48"/>
  <c r="BD48"/>
  <c r="BC48"/>
  <c r="BA48"/>
  <c r="G48"/>
  <c r="BB48" s="1"/>
  <c r="BE47"/>
  <c r="BD47"/>
  <c r="BC47"/>
  <c r="BA47"/>
  <c r="G47"/>
  <c r="BB47" s="1"/>
  <c r="BE45"/>
  <c r="BE49" s="1"/>
  <c r="I12" i="2" s="1"/>
  <c r="BD45" i="3"/>
  <c r="BC45"/>
  <c r="BA45"/>
  <c r="G45"/>
  <c r="G49" s="1"/>
  <c r="B12" i="2"/>
  <c r="A12"/>
  <c r="C49" i="3"/>
  <c r="BE42"/>
  <c r="BD42"/>
  <c r="BC42"/>
  <c r="BA42"/>
  <c r="G42"/>
  <c r="BB42" s="1"/>
  <c r="BE41"/>
  <c r="BD41"/>
  <c r="BC41"/>
  <c r="BB41"/>
  <c r="BA41"/>
  <c r="G41"/>
  <c r="BE40"/>
  <c r="BD40"/>
  <c r="BC40"/>
  <c r="BA40"/>
  <c r="G40"/>
  <c r="BB40" s="1"/>
  <c r="BE39"/>
  <c r="BD39"/>
  <c r="BC39"/>
  <c r="BB39"/>
  <c r="BA39"/>
  <c r="G39"/>
  <c r="BE38"/>
  <c r="BD38"/>
  <c r="BC38"/>
  <c r="BA38"/>
  <c r="G38"/>
  <c r="BB38" s="1"/>
  <c r="BE37"/>
  <c r="BD37"/>
  <c r="BC37"/>
  <c r="BA37"/>
  <c r="G37"/>
  <c r="BB37" s="1"/>
  <c r="BE36"/>
  <c r="BD36"/>
  <c r="BC36"/>
  <c r="BC43" s="1"/>
  <c r="G11" i="2" s="1"/>
  <c r="BA36" i="3"/>
  <c r="G36"/>
  <c r="B11" i="2"/>
  <c r="A11"/>
  <c r="C43" i="3"/>
  <c r="BE32"/>
  <c r="BE34" s="1"/>
  <c r="I10" i="2" s="1"/>
  <c r="BD32" i="3"/>
  <c r="BD34" s="1"/>
  <c r="H10" i="2" s="1"/>
  <c r="BC32" i="3"/>
  <c r="BC34" s="1"/>
  <c r="G10" i="2" s="1"/>
  <c r="BB32" i="3"/>
  <c r="G32"/>
  <c r="G34" s="1"/>
  <c r="B10" i="2"/>
  <c r="A10"/>
  <c r="BB34" i="3"/>
  <c r="F10" i="2" s="1"/>
  <c r="C34" i="3"/>
  <c r="BE29"/>
  <c r="BD29"/>
  <c r="BC29"/>
  <c r="BB29"/>
  <c r="G29"/>
  <c r="BA29" s="1"/>
  <c r="BE28"/>
  <c r="BD28"/>
  <c r="BC28"/>
  <c r="BB28"/>
  <c r="G28"/>
  <c r="BA28" s="1"/>
  <c r="BE26"/>
  <c r="BD26"/>
  <c r="BD30" s="1"/>
  <c r="H9" i="2" s="1"/>
  <c r="BC26" i="3"/>
  <c r="BB26"/>
  <c r="G26"/>
  <c r="BA26" s="1"/>
  <c r="BE25"/>
  <c r="BE30" s="1"/>
  <c r="I9" i="2" s="1"/>
  <c r="BD25" i="3"/>
  <c r="BC25"/>
  <c r="BB25"/>
  <c r="G25"/>
  <c r="BA25" s="1"/>
  <c r="BA30" s="1"/>
  <c r="E9" i="2" s="1"/>
  <c r="B9"/>
  <c r="A9"/>
  <c r="C30" i="3"/>
  <c r="BE22"/>
  <c r="BD22"/>
  <c r="BD23" s="1"/>
  <c r="H8" i="2" s="1"/>
  <c r="BC22" i="3"/>
  <c r="BC23" s="1"/>
  <c r="G8" i="2" s="1"/>
  <c r="BB22" i="3"/>
  <c r="BB23" s="1"/>
  <c r="F8" i="2" s="1"/>
  <c r="G22" i="3"/>
  <c r="BA22" s="1"/>
  <c r="B8" i="2"/>
  <c r="A8"/>
  <c r="BE23" i="3"/>
  <c r="I8" i="2" s="1"/>
  <c r="BA23" i="3"/>
  <c r="E8" i="2" s="1"/>
  <c r="G23" i="3"/>
  <c r="C23"/>
  <c r="BE18"/>
  <c r="BD18"/>
  <c r="BC18"/>
  <c r="BB18"/>
  <c r="G18"/>
  <c r="BA18" s="1"/>
  <c r="BE16"/>
  <c r="BD16"/>
  <c r="BC16"/>
  <c r="BB16"/>
  <c r="G16"/>
  <c r="BA16" s="1"/>
  <c r="BE15"/>
  <c r="BD15"/>
  <c r="BC15"/>
  <c r="BB15"/>
  <c r="G15"/>
  <c r="BA15" s="1"/>
  <c r="BE14"/>
  <c r="BD14"/>
  <c r="BC14"/>
  <c r="BB14"/>
  <c r="G14"/>
  <c r="BA14" s="1"/>
  <c r="BE13"/>
  <c r="BD13"/>
  <c r="BC13"/>
  <c r="BB13"/>
  <c r="G13"/>
  <c r="BA13" s="1"/>
  <c r="BE12"/>
  <c r="BD12"/>
  <c r="BC12"/>
  <c r="BB12"/>
  <c r="G12"/>
  <c r="BA12" s="1"/>
  <c r="BE10"/>
  <c r="BD10"/>
  <c r="BC10"/>
  <c r="BC20" s="1"/>
  <c r="G7" i="2" s="1"/>
  <c r="BB10" i="3"/>
  <c r="G10"/>
  <c r="BA10" s="1"/>
  <c r="BE8"/>
  <c r="BD8"/>
  <c r="BC8"/>
  <c r="BB8"/>
  <c r="G8"/>
  <c r="BA8" s="1"/>
  <c r="B7" i="2"/>
  <c r="A7"/>
  <c r="C20" i="3"/>
  <c r="C4"/>
  <c r="F3"/>
  <c r="C3"/>
  <c r="C2" i="2"/>
  <c r="C1"/>
  <c r="F33" i="1"/>
  <c r="F31"/>
  <c r="G8"/>
  <c r="F34" l="1"/>
  <c r="BC49" i="3"/>
  <c r="G12" i="2" s="1"/>
  <c r="BA59" i="3"/>
  <c r="E13" i="2" s="1"/>
  <c r="BE67" i="3"/>
  <c r="I14" i="2" s="1"/>
  <c r="BB109" i="3"/>
  <c r="F18" i="2" s="1"/>
  <c r="BA109" i="3"/>
  <c r="E18" i="2" s="1"/>
  <c r="BE109" i="3"/>
  <c r="I18" i="2" s="1"/>
  <c r="BC102" i="3"/>
  <c r="G17" i="2" s="1"/>
  <c r="BD98" i="3"/>
  <c r="H16" i="2" s="1"/>
  <c r="BD102" i="3"/>
  <c r="H17" i="2" s="1"/>
  <c r="BA84" i="3"/>
  <c r="E15" i="2" s="1"/>
  <c r="BC67" i="3"/>
  <c r="G14" i="2" s="1"/>
  <c r="BA67" i="3"/>
  <c r="E14" i="2" s="1"/>
  <c r="BE84" i="3"/>
  <c r="I15" i="2" s="1"/>
  <c r="BA49" i="3"/>
  <c r="E12" i="2" s="1"/>
  <c r="BD49" i="3"/>
  <c r="H12" i="2" s="1"/>
  <c r="BE59" i="3"/>
  <c r="I13" i="2" s="1"/>
  <c r="BC59" i="3"/>
  <c r="G13" i="2" s="1"/>
  <c r="BD43" i="3"/>
  <c r="H11" i="2" s="1"/>
  <c r="BC30" i="3"/>
  <c r="G9" i="2" s="1"/>
  <c r="G43" i="3"/>
  <c r="BE43"/>
  <c r="I11" i="2" s="1"/>
  <c r="BA43" i="3"/>
  <c r="E11" i="2" s="1"/>
  <c r="BE20" i="3"/>
  <c r="I7" i="2" s="1"/>
  <c r="BB20" i="3"/>
  <c r="F7" i="2" s="1"/>
  <c r="BA20" i="3"/>
  <c r="E7" i="2" s="1"/>
  <c r="G59" i="3"/>
  <c r="BB51"/>
  <c r="BB59" s="1"/>
  <c r="F13" i="2" s="1"/>
  <c r="G30" i="3"/>
  <c r="BB30"/>
  <c r="F9" i="2" s="1"/>
  <c r="BA32" i="3"/>
  <c r="BA34" s="1"/>
  <c r="E10" i="2" s="1"/>
  <c r="BD67" i="3"/>
  <c r="H14" i="2" s="1"/>
  <c r="BD84" i="3"/>
  <c r="H15" i="2" s="1"/>
  <c r="BB98" i="3"/>
  <c r="F16" i="2" s="1"/>
  <c r="BE98" i="3"/>
  <c r="I16" i="2" s="1"/>
  <c r="BB36" i="3"/>
  <c r="BB43" s="1"/>
  <c r="F11" i="2" s="1"/>
  <c r="BB45" i="3"/>
  <c r="BB49" s="1"/>
  <c r="F12" i="2" s="1"/>
  <c r="G67" i="3"/>
  <c r="BB61"/>
  <c r="BB67" s="1"/>
  <c r="F14" i="2" s="1"/>
  <c r="G84" i="3"/>
  <c r="BB69"/>
  <c r="BB84" s="1"/>
  <c r="F15" i="2" s="1"/>
  <c r="BC84" i="3"/>
  <c r="G15" i="2" s="1"/>
  <c r="BA98" i="3"/>
  <c r="E16" i="2" s="1"/>
  <c r="G109" i="3"/>
  <c r="BD104"/>
  <c r="BD109" s="1"/>
  <c r="H18" i="2" s="1"/>
  <c r="G20" i="3"/>
  <c r="BD20"/>
  <c r="H7" i="2" s="1"/>
  <c r="BD59" i="3"/>
  <c r="H13" i="2" s="1"/>
  <c r="G98" i="3"/>
  <c r="G102"/>
  <c r="BC109"/>
  <c r="G18" i="2" s="1"/>
  <c r="I19" l="1"/>
  <c r="C20" i="1" s="1"/>
  <c r="G19" i="2"/>
  <c r="C14" i="1" s="1"/>
  <c r="E19" i="2"/>
  <c r="C16" i="1" s="1"/>
  <c r="F19" i="2"/>
  <c r="C17" i="1" s="1"/>
  <c r="H19" i="2"/>
  <c r="C15" i="1" s="1"/>
  <c r="C18" l="1"/>
  <c r="C21" s="1"/>
  <c r="G24" i="2"/>
  <c r="I24" s="1"/>
  <c r="G25"/>
  <c r="I25" s="1"/>
  <c r="G15" i="1" s="1"/>
  <c r="H26" i="2" l="1"/>
  <c r="G22" i="1" s="1"/>
  <c r="G14"/>
  <c r="G21" l="1"/>
  <c r="C22"/>
</calcChain>
</file>

<file path=xl/sharedStrings.xml><?xml version="1.0" encoding="utf-8"?>
<sst xmlns="http://schemas.openxmlformats.org/spreadsheetml/2006/main" count="354" uniqueCount="232">
  <si>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</si>
  <si>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</si>
  <si>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</si>
  <si>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</si>
  <si>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</si>
  <si>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</si>
  <si>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</si>
  <si>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</si>
  <si>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</si>
  <si>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</si>
  <si>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</si>
  <si>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</si>
  <si>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</si>
  <si>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</si>
  <si>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</si>
  <si>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</si>
  <si>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</si>
  <si>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</si>
  <si>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</si>
  <si>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</si>
  <si>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</si>
  <si>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</si>
  <si>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</si>
  <si>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</si>
  <si>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</si>
  <si>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</si>
  <si>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</si>
  <si>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</si>
  <si>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</si>
  <si>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</si>
  <si>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</si>
  <si>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</si>
  <si>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</si>
  <si>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</si>
  <si>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</si>
  <si>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</si>
  <si>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</si>
  <si>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</si>
  <si>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</si>
  <si>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</si>
  <si>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</si>
  <si>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</si>
  <si>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</si>
  <si>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</si>
  <si>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</si>
  <si>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</si>
  <si>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</si>
  <si>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</si>
  <si>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</si>
  <si>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</si>
  <si>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</si>
  <si>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</si>
  <si>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</si>
  <si>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</si>
  <si>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</si>
  <si>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</si>
  <si>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</si>
  <si>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</si>
  <si>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</si>
  <si>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</si>
  <si>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</si>
  <si>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</si>
  <si>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</si>
  <si>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</si>
  <si>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</si>
  <si>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</si>
  <si>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Celkem za</t>
  </si>
  <si>
    <t>Úprava soc. zaříz. hostovny</t>
  </si>
  <si>
    <t>Admin. budova "B"</t>
  </si>
  <si>
    <t>3</t>
  </si>
  <si>
    <t>Svislé a kompletní konstrukce</t>
  </si>
  <si>
    <t>342 26-6111.RT7</t>
  </si>
  <si>
    <t>Obklad stěn sádrokartonem na ocelovou konstrukci desky standard impreg. tl. 12,5 mm, Orsil tl.10 cm</t>
  </si>
  <si>
    <t>m2</t>
  </si>
  <si>
    <t>2,1*2,85</t>
  </si>
  <si>
    <t>342 26-6111.RU3</t>
  </si>
  <si>
    <t>Obklad stěn sádrokartonem na ocelovou konstrukci desky standard tl. 12,5 mm, Orsil tl. 16 cm</t>
  </si>
  <si>
    <t>1*2,85</t>
  </si>
  <si>
    <t>342 26-3310.R00</t>
  </si>
  <si>
    <t xml:space="preserve">Úprava sádrokartonové příčky pro osazení umývadla </t>
  </si>
  <si>
    <t>kus</t>
  </si>
  <si>
    <t>342 26-3320.R00</t>
  </si>
  <si>
    <t xml:space="preserve">Úprava sádrokartonové příčky pro osazení WC </t>
  </si>
  <si>
    <t>342 26-3360.R00</t>
  </si>
  <si>
    <t xml:space="preserve">Úprava sádrokartonové příčky pro osazení baterie </t>
  </si>
  <si>
    <t>342 26-3420.R00</t>
  </si>
  <si>
    <t xml:space="preserve">Osazení revizních dvířek do SDK příček, do 0,50 m2 </t>
  </si>
  <si>
    <t>342 26-7111.RT3</t>
  </si>
  <si>
    <t>Obklad kanalizace sádrokartonem dvoustranný desky standard impreg. tl. 12,5 mm</t>
  </si>
  <si>
    <t>m</t>
  </si>
  <si>
    <t>3,3+3,3</t>
  </si>
  <si>
    <t>342 26-1111.RT4</t>
  </si>
  <si>
    <t>Příčka sádrokarton. ocel.kce, 1x oplášť. tl. 75 mm desky standard impreg. tl. 12,5 mm, bez izolace</t>
  </si>
  <si>
    <t>2,85*1,3</t>
  </si>
  <si>
    <t>64</t>
  </si>
  <si>
    <t>Výplně otvorů</t>
  </si>
  <si>
    <t>642 94-0014.RAA</t>
  </si>
  <si>
    <t>Dveře jednokřídlové 80/197, překlad, zárubeň, práh dřevěné hladké plné</t>
  </si>
  <si>
    <t>97</t>
  </si>
  <si>
    <t>Prorážení otvorů</t>
  </si>
  <si>
    <t>972 03-3371.R00</t>
  </si>
  <si>
    <t xml:space="preserve">Vybourání otvorů cih.klenba pl. 0,25 m2, tl. 45 cm </t>
  </si>
  <si>
    <t>974 03-1154.R00</t>
  </si>
  <si>
    <t xml:space="preserve">Vysekání rýh ve zdi cihelné 10 x 15 cm </t>
  </si>
  <si>
    <t>979 98-1101.R00</t>
  </si>
  <si>
    <t xml:space="preserve">Kontejner, suť bez příměsí, odvoz a likvidace, 3 t </t>
  </si>
  <si>
    <t>t</t>
  </si>
  <si>
    <t>979 99-0102.R00</t>
  </si>
  <si>
    <t xml:space="preserve">Poplatek za skládku suti - směs betonu a cihel </t>
  </si>
  <si>
    <t>99</t>
  </si>
  <si>
    <t>Staveništní přesun hmot</t>
  </si>
  <si>
    <t>998 01-1001.R00</t>
  </si>
  <si>
    <t xml:space="preserve">Přesun hmot pro budovy zděné výšky do 6 m </t>
  </si>
  <si>
    <t>0,36907+0,16354+0,01381+0,00098</t>
  </si>
  <si>
    <t>721</t>
  </si>
  <si>
    <t>Vnitřní kanalizace</t>
  </si>
  <si>
    <t>721 17-1107.RM3</t>
  </si>
  <si>
    <t>Potrubí z plastu odpadní hrdlové D 75 x 1,8 trubní materiál ve specifikaci</t>
  </si>
  <si>
    <t>721 20-0001.RA0</t>
  </si>
  <si>
    <t xml:space="preserve">Kanalizace vnitřní připojovací, PP, D 50x1,8 mm </t>
  </si>
  <si>
    <t>721 20-0002.RA0</t>
  </si>
  <si>
    <t xml:space="preserve">Kanalizace vnitřní odpadní PP,      D 100 x 2,7 mm </t>
  </si>
  <si>
    <t>286-50433</t>
  </si>
  <si>
    <t xml:space="preserve">Koleno odpadové PVC-U D 110/87° </t>
  </si>
  <si>
    <t>286-50407</t>
  </si>
  <si>
    <t xml:space="preserve">Odbočka jednoduchá odpadová PVC-U D 63/40 mm 60° </t>
  </si>
  <si>
    <t>286-50417</t>
  </si>
  <si>
    <t xml:space="preserve">Odbočka jednoduchá odpadová PVC-U D 110/110 mm 45° </t>
  </si>
  <si>
    <t>998 72-1101.R00</t>
  </si>
  <si>
    <t xml:space="preserve">Přesun hmot pro vnitřní kanalizaci, výšky do 6 m </t>
  </si>
  <si>
    <t>722</t>
  </si>
  <si>
    <t>Vnitřní vodovod</t>
  </si>
  <si>
    <t>722 30-0012.RA0</t>
  </si>
  <si>
    <t xml:space="preserve">Vodovod, potrubí PPR - typ 3 Daplen PN 20, DN 40 </t>
  </si>
  <si>
    <t>3+4</t>
  </si>
  <si>
    <t>551-10001.1</t>
  </si>
  <si>
    <t xml:space="preserve">Kohout kulový voda PERFECTA FIV.8363 3/4'' </t>
  </si>
  <si>
    <t>998 72-2101.R00</t>
  </si>
  <si>
    <t xml:space="preserve">Přesun hmot pro vnitřní vodovod, výšky do 6 m </t>
  </si>
  <si>
    <t>725</t>
  </si>
  <si>
    <t>Zařizovací předměty</t>
  </si>
  <si>
    <t>725 01-4131.RT1</t>
  </si>
  <si>
    <t>Klozet závěsný OLYMP + sedátko, bílý včetně sedátka v bílé barvě</t>
  </si>
  <si>
    <t>soubor</t>
  </si>
  <si>
    <t>725 10-0001.RA0</t>
  </si>
  <si>
    <t xml:space="preserve">Umyvadlo, baterie, zápachová uzávěrka </t>
  </si>
  <si>
    <t>725 10-0005.RA0</t>
  </si>
  <si>
    <t xml:space="preserve">Sprchová kabina, baterie, zápachová uzávěrka </t>
  </si>
  <si>
    <t>725 98-0121.R00</t>
  </si>
  <si>
    <t xml:space="preserve">Dvířka z plastu, 150 x 150 mm </t>
  </si>
  <si>
    <t>725 98-0122.R00</t>
  </si>
  <si>
    <t xml:space="preserve">Dvířka z plastu, 200 x 300 mm </t>
  </si>
  <si>
    <t>551-47018</t>
  </si>
  <si>
    <t xml:space="preserve">Splachovač WC SLW 02GR pro splach nádrž Geberit </t>
  </si>
  <si>
    <t>998 72-5101.R00</t>
  </si>
  <si>
    <t xml:space="preserve">Přesun hmot pro zařizovací předměty, výšky do 6 m </t>
  </si>
  <si>
    <t>0,07867</t>
  </si>
  <si>
    <t>766</t>
  </si>
  <si>
    <t>Konstrukce truhlářské</t>
  </si>
  <si>
    <t>766 41-0010.RAA</t>
  </si>
  <si>
    <t>Obklad stěn palubkami pero - drážka palubky SM/JD, lakování</t>
  </si>
  <si>
    <t>2,9*2+7,05*2+2*2</t>
  </si>
  <si>
    <t>766 41-1821.R00</t>
  </si>
  <si>
    <t xml:space="preserve">Demontáž obložení stěn palubkami </t>
  </si>
  <si>
    <t>7,05*2-0,8*2</t>
  </si>
  <si>
    <t>998 76-6101.R00</t>
  </si>
  <si>
    <t xml:space="preserve">Přesun hmot pro truhlářské konstr., výšky do 6 m </t>
  </si>
  <si>
    <t>0,2923+0,13725</t>
  </si>
  <si>
    <t>771</t>
  </si>
  <si>
    <t>Podlahy z dlaždic a obklady</t>
  </si>
  <si>
    <t>781 47-5114.RAA</t>
  </si>
  <si>
    <t>Obklad vnitřní keram., tmel Mapei, do 30 x 30 cm do tmele Adesilex P22</t>
  </si>
  <si>
    <t>1,2*2,85+1,85*2,85+1,5*2,85</t>
  </si>
  <si>
    <t>777 55-1460.RT2</t>
  </si>
  <si>
    <t>Podlaha Sikafloor Level-T1, tl. 5 mm, střed provoz podklad - běžně hlazený beton</t>
  </si>
  <si>
    <t>2,85*2,78</t>
  </si>
  <si>
    <t>771 57-5020.RAH</t>
  </si>
  <si>
    <t>Dlažba s izolací Schömburg 15 x 15 cm izolace Saniflex, tmel Monoflex, dlažba ve specif.</t>
  </si>
  <si>
    <t>2,85*2,78*1,1</t>
  </si>
  <si>
    <t>286-15524</t>
  </si>
  <si>
    <t xml:space="preserve">Hlavice přivětrávací ABS DN 110 mm l = 175 mm </t>
  </si>
  <si>
    <t>597-64200.0</t>
  </si>
  <si>
    <t xml:space="preserve">Dlažba Taurus Granit matná 100x100x9 mm </t>
  </si>
  <si>
    <t>(1,78+2,35+2,78+1)*0,1</t>
  </si>
  <si>
    <t>597-64203.1</t>
  </si>
  <si>
    <t xml:space="preserve">Dlažba Taurus Granit protiskluz. 300x300x9 mm </t>
  </si>
  <si>
    <t>597-81346</t>
  </si>
  <si>
    <t xml:space="preserve">Obkládačka Color One  14,8x14,8 bílá lesk </t>
  </si>
  <si>
    <t>998 77-1101.R00</t>
  </si>
  <si>
    <t xml:space="preserve">Přesun hmot pro podlahy z dlaždic, výšky do 6 m </t>
  </si>
  <si>
    <t>0,66891</t>
  </si>
  <si>
    <t>776</t>
  </si>
  <si>
    <t>Podlahy povlakové</t>
  </si>
  <si>
    <t>776 10-1115.R00</t>
  </si>
  <si>
    <t xml:space="preserve">Vyrovnání podkladů samonivelační hmotou </t>
  </si>
  <si>
    <t>776 10-1121.R00</t>
  </si>
  <si>
    <t xml:space="preserve">Provedení penetrace podkladu </t>
  </si>
  <si>
    <t>776 40-1800.R00</t>
  </si>
  <si>
    <t xml:space="preserve">Demontáž soklíků nebo lišt, pryžových nebo z PVC </t>
  </si>
  <si>
    <t>2,85+2,78+2,85+2,78-0,8</t>
  </si>
  <si>
    <t>776 43-1010.R00</t>
  </si>
  <si>
    <t xml:space="preserve">Montáž podlahových soklíků z koberc. pásů na lištu </t>
  </si>
  <si>
    <t>7,05+3+3</t>
  </si>
  <si>
    <t>776 51-1810.R00</t>
  </si>
  <si>
    <t xml:space="preserve">Odstranění PVC podlah lepených bez podložky </t>
  </si>
  <si>
    <t>(7,05*2,9)-(1*0,45)</t>
  </si>
  <si>
    <t>776 57-2100.R00</t>
  </si>
  <si>
    <t xml:space="preserve">Lepení povlakových podlah z pásů textilních </t>
  </si>
  <si>
    <t>998 77-6101.R00</t>
  </si>
  <si>
    <t xml:space="preserve">Přesun hmot pro podlahy povlakové, výšky do 6 m </t>
  </si>
  <si>
    <t>0,0099+0,02792</t>
  </si>
  <si>
    <t>784</t>
  </si>
  <si>
    <t>Malby</t>
  </si>
  <si>
    <t>784 45-2911.R00</t>
  </si>
  <si>
    <t xml:space="preserve">Oprava,malba směsí tekut.2x,1bar+obrus míst. 3,8 m </t>
  </si>
  <si>
    <t>784 45-2951.R00</t>
  </si>
  <si>
    <t xml:space="preserve">Oprava,směs tekut.2x, 2bar+strop, obrus míst. 3,8m </t>
  </si>
  <si>
    <t>M21</t>
  </si>
  <si>
    <t>Elektromontáže</t>
  </si>
  <si>
    <t>210 11-1011.RT1</t>
  </si>
  <si>
    <t>Zásuvka domovní zapuštěná - provedení 2P+Z včetně dodávky zásuvky 5512-2249</t>
  </si>
  <si>
    <t>210 20-1054.R00</t>
  </si>
  <si>
    <t xml:space="preserve">Svítidlo zářivkové 2330302  20 W nástěnné </t>
  </si>
  <si>
    <t>210 29-0811.R01</t>
  </si>
  <si>
    <t xml:space="preserve">Připojení spotřebičů do 5 kW </t>
  </si>
  <si>
    <t>soub</t>
  </si>
  <si>
    <t>210 81-0046.RT3</t>
  </si>
  <si>
    <t>Kabel CYKY-m 750 V 3 x 2,5 mm2 pevně uložený včetně dodávky CYKY 3Cx1.52.5</t>
  </si>
  <si>
    <t>210 81-0041.RT2</t>
  </si>
  <si>
    <t>Kabel CYKY-m 750 V 2 x 1,5 mm2 pevně uložený včetně dodávky CYKY 2Bx1.5</t>
  </si>
  <si>
    <t>Kompletační činnost zhotovitele</t>
  </si>
  <si>
    <t>Zařízení staveniště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</si>
</sst>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#,##0.00\ &quot;Kč&quot;"/>
    <numFmt numFmtId="166" formatCode="0.0"/>
  </numFmts>
  <fonts count="22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</font>
    <font>
      <sz val="8"/>
      <color indexed="12"/>
      <name val="Arial CE"/>
      <family val="2"/>
      <charset val="238"/>
    </font>
    <font>
      <sz val="10"/>
      <color indexed="9"/>
      <name val="Arial CE"/>
    </font>
    <font>
      <i/>
      <sz val="8"/>
      <name val="Arial CE"/>
      <family val="2"/>
      <charset val="238"/>
    </font>
    <font>
      <i/>
      <sz val="9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07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2" fillId="2" borderId="5" xfId="0" applyNumberFormat="1" applyFont="1" applyFill="1" applyBorder="1"/>
    <xf numFmtId="49" fontId="0" fillId="2" borderId="6" xfId="0" applyNumberForma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0" fillId="0" borderId="13" xfId="0" applyNumberFormat="1" applyBorder="1" applyAlignment="1">
      <alignment horizontal="left"/>
    </xf>
    <xf numFmtId="0" fontId="0" fillId="0" borderId="11" xfId="0" applyNumberFormat="1" applyBorder="1"/>
    <xf numFmtId="0" fontId="0" fillId="0" borderId="10" xfId="0" applyNumberFormat="1" applyBorder="1"/>
    <xf numFmtId="0" fontId="0" fillId="0" borderId="12" xfId="0" applyNumberFormat="1" applyBorder="1"/>
    <xf numFmtId="0" fontId="0" fillId="0" borderId="0" xfId="0" applyNumberFormat="1"/>
    <xf numFmtId="3" fontId="0" fillId="0" borderId="12" xfId="0" applyNumberFormat="1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13" xfId="0" applyBorder="1"/>
    <xf numFmtId="3" fontId="0" fillId="0" borderId="0" xfId="0" applyNumberFormat="1"/>
    <xf numFmtId="0" fontId="1" fillId="0" borderId="22" xfId="0" applyFont="1" applyBorder="1" applyAlignment="1">
      <alignment horizontal="centerContinuous" vertical="center"/>
    </xf>
    <xf numFmtId="0" fontId="6" fillId="0" borderId="23" xfId="0" applyFont="1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5" fillId="0" borderId="25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Continuous"/>
    </xf>
    <xf numFmtId="0" fontId="5" fillId="0" borderId="26" xfId="0" applyFont="1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8" xfId="0" applyBorder="1"/>
    <xf numFmtId="0" fontId="0" fillId="0" borderId="20" xfId="0" applyBorder="1"/>
    <xf numFmtId="3" fontId="0" fillId="0" borderId="29" xfId="0" applyNumberFormat="1" applyBorder="1"/>
    <xf numFmtId="0" fontId="0" fillId="0" borderId="30" xfId="0" applyBorder="1"/>
    <xf numFmtId="3" fontId="0" fillId="0" borderId="31" xfId="0" applyNumberFormat="1" applyBorder="1"/>
    <xf numFmtId="0" fontId="0" fillId="0" borderId="32" xfId="0" applyBorder="1"/>
    <xf numFmtId="3" fontId="0" fillId="0" borderId="14" xfId="0" applyNumberFormat="1" applyBorder="1"/>
    <xf numFmtId="0" fontId="0" fillId="0" borderId="15" xfId="0" applyBorder="1"/>
    <xf numFmtId="0" fontId="0" fillId="0" borderId="33" xfId="0" applyBorder="1"/>
    <xf numFmtId="0" fontId="0" fillId="0" borderId="34" xfId="0" applyBorder="1"/>
    <xf numFmtId="0" fontId="7" fillId="0" borderId="16" xfId="0" applyFont="1" applyBorder="1"/>
    <xf numFmtId="3" fontId="0" fillId="0" borderId="35" xfId="0" applyNumberFormat="1" applyBorder="1"/>
    <xf numFmtId="0" fontId="0" fillId="0" borderId="36" xfId="0" applyBorder="1"/>
    <xf numFmtId="3" fontId="0" fillId="0" borderId="37" xfId="0" applyNumberFormat="1" applyBorder="1"/>
    <xf numFmtId="0" fontId="0" fillId="0" borderId="38" xfId="0" applyBorder="1"/>
    <xf numFmtId="0" fontId="0" fillId="0" borderId="39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1" xfId="0" applyNumberFormat="1" applyBorder="1" applyAlignment="1">
      <alignment horizontal="right"/>
    </xf>
    <xf numFmtId="165" fontId="0" fillId="0" borderId="14" xfId="0" applyNumberFormat="1" applyBorder="1"/>
    <xf numFmtId="165" fontId="0" fillId="0" borderId="0" xfId="0" applyNumberFormat="1" applyBorder="1"/>
    <xf numFmtId="0" fontId="6" fillId="0" borderId="36" xfId="0" applyFont="1" applyFill="1" applyBorder="1"/>
    <xf numFmtId="0" fontId="6" fillId="0" borderId="37" xfId="0" applyFont="1" applyFill="1" applyBorder="1"/>
    <xf numFmtId="0" fontId="6" fillId="0" borderId="40" xfId="0" applyFont="1" applyFill="1" applyBorder="1"/>
    <xf numFmtId="165" fontId="6" fillId="0" borderId="37" xfId="0" applyNumberFormat="1" applyFont="1" applyFill="1" applyBorder="1"/>
    <xf numFmtId="0" fontId="6" fillId="0" borderId="41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3" fillId="0" borderId="44" xfId="1" applyFont="1" applyBorder="1"/>
    <xf numFmtId="0" fontId="9" fillId="0" borderId="44" xfId="1" applyBorder="1"/>
    <xf numFmtId="0" fontId="9" fillId="0" borderId="44" xfId="1" applyBorder="1" applyAlignment="1">
      <alignment horizontal="right"/>
    </xf>
    <xf numFmtId="0" fontId="9" fillId="0" borderId="44" xfId="1" applyFont="1" applyBorder="1"/>
    <xf numFmtId="0" fontId="0" fillId="0" borderId="44" xfId="0" applyNumberFormat="1" applyBorder="1" applyAlignment="1">
      <alignment horizontal="left"/>
    </xf>
    <xf numFmtId="0" fontId="0" fillId="0" borderId="45" xfId="0" applyNumberFormat="1" applyBorder="1"/>
    <xf numFmtId="0" fontId="3" fillId="0" borderId="48" xfId="1" applyFont="1" applyBorder="1"/>
    <xf numFmtId="0" fontId="9" fillId="0" borderId="48" xfId="1" applyBorder="1"/>
    <xf numFmtId="0" fontId="9" fillId="0" borderId="48" xfId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5" fillId="0" borderId="25" xfId="0" applyNumberFormat="1" applyFont="1" applyFill="1" applyBorder="1"/>
    <xf numFmtId="0" fontId="5" fillId="0" borderId="26" xfId="0" applyFont="1" applyFill="1" applyBorder="1"/>
    <xf numFmtId="0" fontId="5" fillId="0" borderId="27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0" fillId="0" borderId="0" xfId="0" applyFill="1" applyBorder="1"/>
    <xf numFmtId="0" fontId="5" fillId="0" borderId="0" xfId="0" applyFont="1"/>
    <xf numFmtId="0" fontId="1" fillId="0" borderId="0" xfId="0" applyFont="1" applyFill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11" fillId="0" borderId="30" xfId="0" applyFont="1" applyFill="1" applyBorder="1"/>
    <xf numFmtId="0" fontId="11" fillId="0" borderId="31" xfId="0" applyFont="1" applyFill="1" applyBorder="1"/>
    <xf numFmtId="0" fontId="0" fillId="0" borderId="55" xfId="0" applyFill="1" applyBorder="1"/>
    <xf numFmtId="0" fontId="11" fillId="0" borderId="56" xfId="0" applyFont="1" applyFill="1" applyBorder="1" applyAlignment="1">
      <alignment horizontal="right"/>
    </xf>
    <xf numFmtId="0" fontId="11" fillId="0" borderId="31" xfId="0" applyFont="1" applyFill="1" applyBorder="1" applyAlignment="1">
      <alignment horizontal="right"/>
    </xf>
    <xf numFmtId="0" fontId="11" fillId="0" borderId="32" xfId="0" applyFont="1" applyFill="1" applyBorder="1" applyAlignment="1">
      <alignment horizontal="center"/>
    </xf>
    <xf numFmtId="4" fontId="12" fillId="0" borderId="31" xfId="0" applyNumberFormat="1" applyFont="1" applyFill="1" applyBorder="1" applyAlignment="1">
      <alignment horizontal="right"/>
    </xf>
    <xf numFmtId="4" fontId="12" fillId="0" borderId="55" xfId="0" applyNumberFormat="1" applyFont="1" applyFill="1" applyBorder="1" applyAlignment="1">
      <alignment horizontal="right"/>
    </xf>
    <xf numFmtId="0" fontId="7" fillId="0" borderId="34" xfId="0" applyFont="1" applyFill="1" applyBorder="1"/>
    <xf numFmtId="0" fontId="7" fillId="0" borderId="20" xfId="0" applyFont="1" applyFill="1" applyBorder="1"/>
    <xf numFmtId="0" fontId="7" fillId="0" borderId="21" xfId="0" applyFont="1" applyFill="1" applyBorder="1"/>
    <xf numFmtId="3" fontId="7" fillId="0" borderId="33" xfId="0" applyNumberFormat="1" applyFont="1" applyFill="1" applyBorder="1" applyAlignment="1">
      <alignment horizontal="right"/>
    </xf>
    <xf numFmtId="166" fontId="7" fillId="0" borderId="57" xfId="0" applyNumberFormat="1" applyFont="1" applyFill="1" applyBorder="1" applyAlignment="1">
      <alignment horizontal="right"/>
    </xf>
    <xf numFmtId="3" fontId="7" fillId="0" borderId="58" xfId="0" applyNumberFormat="1" applyFont="1" applyFill="1" applyBorder="1" applyAlignment="1">
      <alignment horizontal="right"/>
    </xf>
    <xf numFmtId="4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0" fontId="0" fillId="0" borderId="36" xfId="0" applyFill="1" applyBorder="1"/>
    <xf numFmtId="0" fontId="5" fillId="0" borderId="37" xfId="0" applyFont="1" applyFill="1" applyBorder="1"/>
    <xf numFmtId="0" fontId="0" fillId="0" borderId="37" xfId="0" applyFill="1" applyBorder="1"/>
    <xf numFmtId="4" fontId="0" fillId="0" borderId="59" xfId="0" applyNumberFormat="1" applyFill="1" applyBorder="1"/>
    <xf numFmtId="4" fontId="0" fillId="0" borderId="36" xfId="0" applyNumberFormat="1" applyFill="1" applyBorder="1"/>
    <xf numFmtId="4" fontId="0" fillId="0" borderId="37" xfId="0" applyNumberFormat="1" applyFill="1" applyBorder="1"/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9" fillId="0" borderId="0" xfId="1"/>
    <xf numFmtId="0" fontId="9" fillId="0" borderId="0" xfId="1" applyFill="1"/>
    <xf numFmtId="0" fontId="14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right"/>
    </xf>
    <xf numFmtId="0" fontId="3" fillId="0" borderId="44" xfId="1" applyFont="1" applyFill="1" applyBorder="1"/>
    <xf numFmtId="0" fontId="9" fillId="0" borderId="44" xfId="1" applyFill="1" applyBorder="1"/>
    <xf numFmtId="0" fontId="10" fillId="0" borderId="44" xfId="1" applyFont="1" applyFill="1" applyBorder="1" applyAlignment="1">
      <alignment horizontal="right"/>
    </xf>
    <xf numFmtId="0" fontId="9" fillId="0" borderId="44" xfId="1" applyFill="1" applyBorder="1" applyAlignment="1">
      <alignment horizontal="left"/>
    </xf>
    <xf numFmtId="0" fontId="9" fillId="0" borderId="45" xfId="1" applyFill="1" applyBorder="1"/>
    <xf numFmtId="0" fontId="3" fillId="0" borderId="48" xfId="1" applyFont="1" applyFill="1" applyBorder="1"/>
    <xf numFmtId="0" fontId="9" fillId="0" borderId="48" xfId="1" applyFill="1" applyBorder="1"/>
    <xf numFmtId="0" fontId="10" fillId="0" borderId="0" xfId="1" applyFont="1" applyFill="1"/>
    <xf numFmtId="0" fontId="9" fillId="0" borderId="0" xfId="1" applyFont="1" applyFill="1"/>
    <xf numFmtId="0" fontId="9" fillId="0" borderId="0" xfId="1" applyFill="1" applyAlignment="1">
      <alignment horizontal="right"/>
    </xf>
    <xf numFmtId="0" fontId="9" fillId="0" borderId="0" xfId="1" applyFill="1" applyAlignment="1"/>
    <xf numFmtId="49" fontId="4" fillId="0" borderId="57" xfId="1" applyNumberFormat="1" applyFont="1" applyFill="1" applyBorder="1"/>
    <xf numFmtId="0" fontId="4" fillId="0" borderId="15" xfId="1" applyFont="1" applyFill="1" applyBorder="1" applyAlignment="1">
      <alignment horizontal="center"/>
    </xf>
    <xf numFmtId="0" fontId="4" fillId="0" borderId="15" xfId="1" applyNumberFormat="1" applyFont="1" applyFill="1" applyBorder="1" applyAlignment="1">
      <alignment horizontal="center"/>
    </xf>
    <xf numFmtId="0" fontId="4" fillId="0" borderId="57" xfId="1" applyFont="1" applyFill="1" applyBorder="1" applyAlignment="1">
      <alignment horizontal="center"/>
    </xf>
    <xf numFmtId="0" fontId="9" fillId="0" borderId="0" xfId="1" applyNumberFormat="1"/>
    <xf numFmtId="0" fontId="16" fillId="0" borderId="0" xfId="1" applyFont="1"/>
    <xf numFmtId="0" fontId="19" fillId="0" borderId="0" xfId="1" applyFont="1"/>
    <xf numFmtId="3" fontId="9" fillId="0" borderId="0" xfId="1" applyNumberFormat="1"/>
    <xf numFmtId="0" fontId="9" fillId="0" borderId="0" xfId="1" applyBorder="1"/>
    <xf numFmtId="0" fontId="20" fillId="0" borderId="0" xfId="1" applyFont="1" applyAlignment="1"/>
    <xf numFmtId="0" fontId="9" fillId="0" borderId="0" xfId="1" applyAlignment="1">
      <alignment horizontal="right"/>
    </xf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9" fillId="0" borderId="0" xfId="1" applyBorder="1" applyAlignment="1">
      <alignment horizontal="right"/>
    </xf>
    <xf numFmtId="0" fontId="5" fillId="3" borderId="53" xfId="1" applyFont="1" applyFill="1" applyBorder="1" applyAlignment="1">
      <alignment horizontal="center"/>
    </xf>
    <xf numFmtId="49" fontId="5" fillId="3" borderId="53" xfId="1" applyNumberFormat="1" applyFont="1" applyFill="1" applyBorder="1" applyAlignment="1">
      <alignment horizontal="left"/>
    </xf>
    <xf numFmtId="0" fontId="5" fillId="3" borderId="53" xfId="1" applyFont="1" applyFill="1" applyBorder="1"/>
    <xf numFmtId="0" fontId="9" fillId="3" borderId="53" xfId="1" applyFill="1" applyBorder="1" applyAlignment="1">
      <alignment horizontal="center"/>
    </xf>
    <xf numFmtId="0" fontId="9" fillId="3" borderId="53" xfId="1" applyNumberFormat="1" applyFill="1" applyBorder="1" applyAlignment="1">
      <alignment horizontal="right"/>
    </xf>
    <xf numFmtId="0" fontId="9" fillId="3" borderId="53" xfId="1" applyNumberFormat="1" applyFill="1" applyBorder="1"/>
    <xf numFmtId="0" fontId="7" fillId="3" borderId="53" xfId="1" applyFont="1" applyFill="1" applyBorder="1" applyAlignment="1">
      <alignment horizontal="center"/>
    </xf>
    <xf numFmtId="49" fontId="8" fillId="3" borderId="53" xfId="1" applyNumberFormat="1" applyFont="1" applyFill="1" applyBorder="1" applyAlignment="1">
      <alignment horizontal="left"/>
    </xf>
    <xf numFmtId="0" fontId="8" fillId="3" borderId="53" xfId="1" applyFont="1" applyFill="1" applyBorder="1" applyAlignment="1">
      <alignment wrapText="1"/>
    </xf>
    <xf numFmtId="49" fontId="17" fillId="3" borderId="53" xfId="1" applyNumberFormat="1" applyFont="1" applyFill="1" applyBorder="1" applyAlignment="1">
      <alignment horizontal="center" shrinkToFit="1"/>
    </xf>
    <xf numFmtId="4" fontId="17" fillId="3" borderId="53" xfId="1" applyNumberFormat="1" applyFont="1" applyFill="1" applyBorder="1" applyAlignment="1">
      <alignment horizontal="right"/>
    </xf>
    <xf numFmtId="4" fontId="17" fillId="3" borderId="53" xfId="1" applyNumberFormat="1" applyFont="1" applyFill="1" applyBorder="1"/>
    <xf numFmtId="0" fontId="10" fillId="3" borderId="53" xfId="1" applyFont="1" applyFill="1" applyBorder="1" applyAlignment="1">
      <alignment horizontal="center"/>
    </xf>
    <xf numFmtId="49" fontId="10" fillId="3" borderId="53" xfId="1" applyNumberFormat="1" applyFont="1" applyFill="1" applyBorder="1" applyAlignment="1">
      <alignment horizontal="left"/>
    </xf>
    <xf numFmtId="4" fontId="18" fillId="3" borderId="53" xfId="1" applyNumberFormat="1" applyFont="1" applyFill="1" applyBorder="1" applyAlignment="1">
      <alignment horizontal="right" wrapText="1"/>
    </xf>
    <xf numFmtId="0" fontId="18" fillId="3" borderId="53" xfId="1" applyFont="1" applyFill="1" applyBorder="1" applyAlignment="1">
      <alignment horizontal="left" wrapText="1"/>
    </xf>
    <xf numFmtId="0" fontId="18" fillId="3" borderId="53" xfId="0" applyFont="1" applyFill="1" applyBorder="1" applyAlignment="1">
      <alignment horizontal="right"/>
    </xf>
    <xf numFmtId="0" fontId="9" fillId="3" borderId="60" xfId="1" applyFill="1" applyBorder="1" applyAlignment="1">
      <alignment horizontal="center"/>
    </xf>
    <xf numFmtId="49" fontId="3" fillId="3" borderId="60" xfId="1" applyNumberFormat="1" applyFont="1" applyFill="1" applyBorder="1" applyAlignment="1">
      <alignment horizontal="left"/>
    </xf>
    <xf numFmtId="0" fontId="3" fillId="3" borderId="60" xfId="1" applyFont="1" applyFill="1" applyBorder="1"/>
    <xf numFmtId="4" fontId="9" fillId="3" borderId="60" xfId="1" applyNumberFormat="1" applyFill="1" applyBorder="1" applyAlignment="1">
      <alignment horizontal="right"/>
    </xf>
    <xf numFmtId="4" fontId="5" fillId="3" borderId="60" xfId="1" applyNumberFormat="1" applyFont="1" applyFill="1" applyBorder="1"/>
    <xf numFmtId="0" fontId="0" fillId="0" borderId="0" xfId="0" applyAlignment="1">
      <alignment horizontal="left" wrapText="1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0" borderId="42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9" fillId="0" borderId="46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9" fillId="0" borderId="48" xfId="1" applyFont="1" applyBorder="1" applyAlignment="1">
      <alignment horizontal="left"/>
    </xf>
    <xf numFmtId="0" fontId="9" fillId="0" borderId="49" xfId="1" applyFont="1" applyBorder="1" applyAlignment="1">
      <alignment horizontal="left"/>
    </xf>
    <xf numFmtId="3" fontId="5" fillId="0" borderId="37" xfId="0" applyNumberFormat="1" applyFont="1" applyFill="1" applyBorder="1" applyAlignment="1">
      <alignment horizontal="right"/>
    </xf>
    <xf numFmtId="3" fontId="5" fillId="0" borderId="59" xfId="0" applyNumberFormat="1" applyFont="1" applyFill="1" applyBorder="1" applyAlignment="1">
      <alignment horizontal="right"/>
    </xf>
    <xf numFmtId="0" fontId="18" fillId="3" borderId="13" xfId="1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13" fillId="0" borderId="0" xfId="1" applyFont="1" applyAlignment="1">
      <alignment horizontal="center"/>
    </xf>
    <xf numFmtId="0" fontId="9" fillId="0" borderId="42" xfId="1" applyFont="1" applyFill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49" fontId="9" fillId="0" borderId="46" xfId="1" applyNumberFormat="1" applyFont="1" applyFill="1" applyBorder="1" applyAlignment="1">
      <alignment horizontal="center"/>
    </xf>
    <xf numFmtId="0" fontId="9" fillId="0" borderId="47" xfId="1" applyFont="1" applyFill="1" applyBorder="1" applyAlignment="1">
      <alignment horizontal="center"/>
    </xf>
    <xf numFmtId="0" fontId="9" fillId="0" borderId="48" xfId="1" applyFill="1" applyBorder="1" applyAlignment="1">
      <alignment horizontal="center" shrinkToFit="1"/>
    </xf>
    <xf numFmtId="0" fontId="9" fillId="0" borderId="49" xfId="1" applyFill="1" applyBorder="1" applyAlignment="1">
      <alignment horizontal="center" shrinkToFit="1"/>
    </xf>
    <xf numFmtId="49" fontId="10" fillId="3" borderId="5" xfId="0" applyNumberFormat="1" applyFont="1" applyFill="1" applyBorder="1"/>
    <xf numFmtId="0" fontId="10" fillId="3" borderId="0" xfId="0" applyFont="1" applyFill="1" applyBorder="1"/>
    <xf numFmtId="0" fontId="0" fillId="3" borderId="0" xfId="0" applyFill="1" applyBorder="1"/>
    <xf numFmtId="3" fontId="7" fillId="3" borderId="7" xfId="0" applyNumberFormat="1" applyFont="1" applyFill="1" applyBorder="1"/>
    <xf numFmtId="3" fontId="7" fillId="3" borderId="6" xfId="0" applyNumberFormat="1" applyFont="1" applyFill="1" applyBorder="1"/>
    <xf numFmtId="3" fontId="7" fillId="3" borderId="53" xfId="0" applyNumberFormat="1" applyFont="1" applyFill="1" applyBorder="1"/>
    <xf numFmtId="3" fontId="7" fillId="3" borderId="54" xfId="0" applyNumberFormat="1" applyFont="1" applyFill="1" applyBorder="1"/>
    <xf numFmtId="0" fontId="5" fillId="3" borderId="25" xfId="0" applyFont="1" applyFill="1" applyBorder="1"/>
    <xf numFmtId="0" fontId="5" fillId="3" borderId="26" xfId="0" applyFont="1" applyFill="1" applyBorder="1"/>
    <xf numFmtId="3" fontId="5" fillId="3" borderId="27" xfId="0" applyNumberFormat="1" applyFont="1" applyFill="1" applyBorder="1"/>
    <xf numFmtId="3" fontId="5" fillId="3" borderId="50" xfId="0" applyNumberFormat="1" applyFont="1" applyFill="1" applyBorder="1"/>
    <xf numFmtId="3" fontId="5" fillId="3" borderId="51" xfId="0" applyNumberFormat="1" applyFont="1" applyFill="1" applyBorder="1"/>
    <xf numFmtId="3" fontId="5" fillId="3" borderId="52" xfId="0" applyNumberFormat="1" applyFont="1" applyFill="1" applyBorder="1"/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tabSelected="1" workbookViewId="0">
      <selection activeCell="F33" sqref="F33"/>
    </sheetView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2.5703125" customWidth="1"/>
    <col min="6" max="6" width="19.7109375" customWidth="1"/>
    <col min="7" max="7" width="14.140625" customWidth="1"/>
  </cols>
  <sheetData>
    <row r="1" spans="1:57" ht="21.75" customHeight="1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/>
    <row r="3" spans="1:57" ht="12.95" customHeight="1">
      <c r="A3" s="3" t="s">
        <v>1</v>
      </c>
      <c r="B3" s="4"/>
      <c r="C3" s="5" t="s">
        <v>2</v>
      </c>
      <c r="D3" s="5"/>
      <c r="E3" s="5"/>
      <c r="F3" s="5" t="s">
        <v>3</v>
      </c>
      <c r="G3" s="6"/>
    </row>
    <row r="4" spans="1:57" ht="12.95" customHeight="1">
      <c r="A4" s="7"/>
      <c r="B4" s="8"/>
      <c r="C4" s="9" t="s">
        <v>68</v>
      </c>
      <c r="D4" s="10"/>
      <c r="E4" s="10"/>
      <c r="F4" s="11"/>
      <c r="G4" s="12"/>
    </row>
    <row r="5" spans="1:57" ht="12.95" customHeight="1">
      <c r="A5" s="13" t="s">
        <v>5</v>
      </c>
      <c r="B5" s="14"/>
      <c r="C5" s="15" t="s">
        <v>6</v>
      </c>
      <c r="D5" s="15"/>
      <c r="E5" s="15"/>
      <c r="F5" s="16" t="s">
        <v>7</v>
      </c>
      <c r="G5" s="17"/>
    </row>
    <row r="6" spans="1:57" ht="12.95" customHeight="1">
      <c r="A6" s="7"/>
      <c r="B6" s="8"/>
      <c r="C6" s="9" t="s">
        <v>67</v>
      </c>
      <c r="D6" s="10"/>
      <c r="E6" s="10"/>
      <c r="F6" s="18"/>
      <c r="G6" s="12"/>
    </row>
    <row r="7" spans="1:57">
      <c r="A7" s="13" t="s">
        <v>8</v>
      </c>
      <c r="B7" s="15"/>
      <c r="C7" s="171"/>
      <c r="D7" s="172"/>
      <c r="E7" s="19" t="s">
        <v>9</v>
      </c>
      <c r="F7" s="20"/>
      <c r="G7" s="21">
        <v>0</v>
      </c>
      <c r="H7" s="22"/>
      <c r="I7" s="22"/>
    </row>
    <row r="8" spans="1:57">
      <c r="A8" s="13" t="s">
        <v>10</v>
      </c>
      <c r="B8" s="15"/>
      <c r="C8" s="171"/>
      <c r="D8" s="172"/>
      <c r="E8" s="16" t="s">
        <v>11</v>
      </c>
      <c r="F8" s="15"/>
      <c r="G8" s="23">
        <f>IF(PocetMJ=0,,ROUND((F30+F32)/PocetMJ,1))</f>
        <v>0</v>
      </c>
    </row>
    <row r="9" spans="1:57">
      <c r="A9" s="24" t="s">
        <v>12</v>
      </c>
      <c r="B9" s="25"/>
      <c r="C9" s="25"/>
      <c r="D9" s="25"/>
      <c r="E9" s="26" t="s">
        <v>13</v>
      </c>
      <c r="F9" s="25"/>
      <c r="G9" s="27"/>
    </row>
    <row r="10" spans="1:57">
      <c r="A10" s="28" t="s">
        <v>14</v>
      </c>
      <c r="B10" s="11"/>
      <c r="C10" s="11"/>
      <c r="D10" s="11"/>
      <c r="E10" s="29" t="s">
        <v>15</v>
      </c>
      <c r="F10" s="11"/>
      <c r="G10" s="12"/>
      <c r="BA10" s="30"/>
      <c r="BB10" s="30"/>
      <c r="BC10" s="30"/>
      <c r="BD10" s="30"/>
      <c r="BE10" s="30"/>
    </row>
    <row r="11" spans="1:57">
      <c r="A11" s="28"/>
      <c r="B11" s="11"/>
      <c r="C11" s="11"/>
      <c r="D11" s="11"/>
      <c r="E11" s="173"/>
      <c r="F11" s="174"/>
      <c r="G11" s="175"/>
    </row>
    <row r="12" spans="1:57" ht="28.5" customHeight="1" thickBot="1">
      <c r="A12" s="31" t="s">
        <v>16</v>
      </c>
      <c r="B12" s="32"/>
      <c r="C12" s="32"/>
      <c r="D12" s="32"/>
      <c r="E12" s="33"/>
      <c r="F12" s="33"/>
      <c r="G12" s="34"/>
    </row>
    <row r="13" spans="1:57" ht="17.25" customHeight="1" thickBot="1">
      <c r="A13" s="35" t="s">
        <v>17</v>
      </c>
      <c r="B13" s="36"/>
      <c r="C13" s="37"/>
      <c r="D13" s="38" t="s">
        <v>18</v>
      </c>
      <c r="E13" s="39"/>
      <c r="F13" s="39"/>
      <c r="G13" s="37"/>
    </row>
    <row r="14" spans="1:57" ht="15.95" customHeight="1">
      <c r="A14" s="40"/>
      <c r="B14" s="41" t="s">
        <v>19</v>
      </c>
      <c r="C14" s="42">
        <f>Dodavka</f>
        <v>0</v>
      </c>
      <c r="D14" s="43" t="str">
        <f>Rekapitulace!A24</f>
        <v>Kompletační činnost zhotovitele</v>
      </c>
      <c r="E14" s="44"/>
      <c r="F14" s="45"/>
      <c r="G14" s="42">
        <f>Rekapitulace!I24</f>
        <v>0</v>
      </c>
    </row>
    <row r="15" spans="1:57" ht="15.95" customHeight="1">
      <c r="A15" s="40" t="s">
        <v>20</v>
      </c>
      <c r="B15" s="41" t="s">
        <v>21</v>
      </c>
      <c r="C15" s="42">
        <f>Mont</f>
        <v>0</v>
      </c>
      <c r="D15" s="24" t="str">
        <f>Rekapitulace!A25</f>
        <v>Zařízení staveniště</v>
      </c>
      <c r="E15" s="46"/>
      <c r="F15" s="47"/>
      <c r="G15" s="42">
        <f>Rekapitulace!I25</f>
        <v>0</v>
      </c>
    </row>
    <row r="16" spans="1:57" ht="15.95" customHeight="1">
      <c r="A16" s="40" t="s">
        <v>22</v>
      </c>
      <c r="B16" s="41" t="s">
        <v>23</v>
      </c>
      <c r="C16" s="42">
        <f>HSV</f>
        <v>0</v>
      </c>
      <c r="D16" s="24"/>
      <c r="E16" s="46"/>
      <c r="F16" s="47"/>
      <c r="G16" s="42"/>
    </row>
    <row r="17" spans="1:7" ht="15.95" customHeight="1">
      <c r="A17" s="48" t="s">
        <v>24</v>
      </c>
      <c r="B17" s="41" t="s">
        <v>25</v>
      </c>
      <c r="C17" s="42">
        <f>PSV</f>
        <v>0</v>
      </c>
      <c r="D17" s="24"/>
      <c r="E17" s="46"/>
      <c r="F17" s="47"/>
      <c r="G17" s="42"/>
    </row>
    <row r="18" spans="1:7" ht="15.95" customHeight="1">
      <c r="A18" s="49" t="s">
        <v>26</v>
      </c>
      <c r="B18" s="41"/>
      <c r="C18" s="42">
        <f>SUM(C14:C17)</f>
        <v>0</v>
      </c>
      <c r="D18" s="50"/>
      <c r="E18" s="46"/>
      <c r="F18" s="47"/>
      <c r="G18" s="42"/>
    </row>
    <row r="19" spans="1:7" ht="15.95" customHeight="1">
      <c r="A19" s="49"/>
      <c r="B19" s="41"/>
      <c r="C19" s="42"/>
      <c r="D19" s="24"/>
      <c r="E19" s="46"/>
      <c r="F19" s="47"/>
      <c r="G19" s="42"/>
    </row>
    <row r="20" spans="1:7" ht="15.95" customHeight="1">
      <c r="A20" s="49" t="s">
        <v>27</v>
      </c>
      <c r="B20" s="41"/>
      <c r="C20" s="42">
        <f>HZS</f>
        <v>0</v>
      </c>
      <c r="D20" s="24"/>
      <c r="E20" s="46"/>
      <c r="F20" s="47"/>
      <c r="G20" s="42"/>
    </row>
    <row r="21" spans="1:7" ht="15.95" customHeight="1">
      <c r="A21" s="28" t="s">
        <v>28</v>
      </c>
      <c r="B21" s="11"/>
      <c r="C21" s="42">
        <f>C18+C20</f>
        <v>0</v>
      </c>
      <c r="D21" s="24" t="s">
        <v>29</v>
      </c>
      <c r="E21" s="46"/>
      <c r="F21" s="47"/>
      <c r="G21" s="42">
        <f>G22-SUM(G14:G20)</f>
        <v>0</v>
      </c>
    </row>
    <row r="22" spans="1:7" ht="15.95" customHeight="1" thickBot="1">
      <c r="A22" s="24" t="s">
        <v>30</v>
      </c>
      <c r="B22" s="25"/>
      <c r="C22" s="51">
        <f>C21+G22</f>
        <v>0</v>
      </c>
      <c r="D22" s="52" t="s">
        <v>31</v>
      </c>
      <c r="E22" s="53"/>
      <c r="F22" s="54"/>
      <c r="G22" s="42">
        <f>VRN</f>
        <v>0</v>
      </c>
    </row>
    <row r="23" spans="1:7">
      <c r="A23" s="3" t="s">
        <v>32</v>
      </c>
      <c r="B23" s="5"/>
      <c r="C23" s="55" t="s">
        <v>33</v>
      </c>
      <c r="D23" s="5"/>
      <c r="E23" s="55" t="s">
        <v>34</v>
      </c>
      <c r="F23" s="5"/>
      <c r="G23" s="6"/>
    </row>
    <row r="24" spans="1:7">
      <c r="A24" s="13"/>
      <c r="B24" s="15"/>
      <c r="C24" s="16" t="s">
        <v>35</v>
      </c>
      <c r="D24" s="15"/>
      <c r="E24" s="16" t="s">
        <v>35</v>
      </c>
      <c r="F24" s="15"/>
      <c r="G24" s="17"/>
    </row>
    <row r="25" spans="1:7">
      <c r="A25" s="28" t="s">
        <v>36</v>
      </c>
      <c r="B25" s="56"/>
      <c r="C25" s="29" t="s">
        <v>36</v>
      </c>
      <c r="D25" s="11"/>
      <c r="E25" s="29" t="s">
        <v>36</v>
      </c>
      <c r="F25" s="11"/>
      <c r="G25" s="12"/>
    </row>
    <row r="26" spans="1:7">
      <c r="A26" s="28"/>
      <c r="B26" s="57"/>
      <c r="C26" s="29" t="s">
        <v>37</v>
      </c>
      <c r="D26" s="11"/>
      <c r="E26" s="29" t="s">
        <v>38</v>
      </c>
      <c r="F26" s="11"/>
      <c r="G26" s="12"/>
    </row>
    <row r="27" spans="1:7">
      <c r="A27" s="28"/>
      <c r="B27" s="11"/>
      <c r="C27" s="29"/>
      <c r="D27" s="11"/>
      <c r="E27" s="29"/>
      <c r="F27" s="11"/>
      <c r="G27" s="12"/>
    </row>
    <row r="28" spans="1:7" ht="97.5" customHeight="1">
      <c r="A28" s="28"/>
      <c r="B28" s="11"/>
      <c r="C28" s="29"/>
      <c r="D28" s="11"/>
      <c r="E28" s="29"/>
      <c r="F28" s="11"/>
      <c r="G28" s="12"/>
    </row>
    <row r="29" spans="1:7">
      <c r="A29" s="13" t="s">
        <v>39</v>
      </c>
      <c r="B29" s="15"/>
      <c r="C29" s="58">
        <v>0</v>
      </c>
      <c r="D29" s="15" t="s">
        <v>40</v>
      </c>
      <c r="E29" s="16"/>
      <c r="F29" s="59">
        <v>0</v>
      </c>
      <c r="G29" s="17"/>
    </row>
    <row r="30" spans="1:7">
      <c r="A30" s="13" t="s">
        <v>39</v>
      </c>
      <c r="B30" s="15"/>
      <c r="C30" s="58">
        <v>15</v>
      </c>
      <c r="D30" s="15" t="s">
        <v>40</v>
      </c>
      <c r="E30" s="16"/>
      <c r="F30" s="59">
        <v>0</v>
      </c>
      <c r="G30" s="17"/>
    </row>
    <row r="31" spans="1:7">
      <c r="A31" s="13" t="s">
        <v>41</v>
      </c>
      <c r="B31" s="15"/>
      <c r="C31" s="58">
        <v>15</v>
      </c>
      <c r="D31" s="15" t="s">
        <v>40</v>
      </c>
      <c r="E31" s="16"/>
      <c r="F31" s="60">
        <f>ROUND(PRODUCT(F30,C31/100),0)</f>
        <v>0</v>
      </c>
      <c r="G31" s="27"/>
    </row>
    <row r="32" spans="1:7">
      <c r="A32" s="13" t="s">
        <v>39</v>
      </c>
      <c r="B32" s="15"/>
      <c r="C32" s="58">
        <v>21</v>
      </c>
      <c r="D32" s="15" t="s">
        <v>40</v>
      </c>
      <c r="E32" s="16"/>
      <c r="F32" s="59">
        <v>0</v>
      </c>
      <c r="G32" s="17"/>
    </row>
    <row r="33" spans="1:8">
      <c r="A33" s="13" t="s">
        <v>41</v>
      </c>
      <c r="B33" s="15"/>
      <c r="C33" s="58">
        <v>21</v>
      </c>
      <c r="D33" s="15" t="s">
        <v>40</v>
      </c>
      <c r="E33" s="16"/>
      <c r="F33" s="60">
        <f>ROUND(PRODUCT(F32,C33/100),0)</f>
        <v>0</v>
      </c>
      <c r="G33" s="27"/>
    </row>
    <row r="34" spans="1:8" s="66" customFormat="1" ht="19.5" customHeight="1" thickBot="1">
      <c r="A34" s="61" t="s">
        <v>42</v>
      </c>
      <c r="B34" s="62"/>
      <c r="C34" s="62"/>
      <c r="D34" s="62"/>
      <c r="E34" s="63"/>
      <c r="F34" s="64">
        <f>ROUND(SUM(F29:F33),0)</f>
        <v>0</v>
      </c>
      <c r="G34" s="65"/>
    </row>
    <row r="36" spans="1:8">
      <c r="A36" s="67" t="s">
        <v>43</v>
      </c>
      <c r="B36" s="67"/>
      <c r="C36" s="67"/>
      <c r="D36" s="67"/>
      <c r="E36" s="67"/>
      <c r="F36" s="67"/>
      <c r="G36" s="67"/>
      <c r="H36" t="s">
        <v>4</v>
      </c>
    </row>
    <row r="37" spans="1:8" ht="14.25" customHeight="1">
      <c r="A37" s="67"/>
      <c r="B37" s="176"/>
      <c r="C37" s="176"/>
      <c r="D37" s="176"/>
      <c r="E37" s="176"/>
      <c r="F37" s="176"/>
      <c r="G37" s="176"/>
      <c r="H37" t="s">
        <v>4</v>
      </c>
    </row>
    <row r="38" spans="1:8" ht="12.75" customHeight="1">
      <c r="A38" s="68"/>
      <c r="B38" s="176"/>
      <c r="C38" s="176"/>
      <c r="D38" s="176"/>
      <c r="E38" s="176"/>
      <c r="F38" s="176"/>
      <c r="G38" s="176"/>
      <c r="H38" t="s">
        <v>4</v>
      </c>
    </row>
    <row r="39" spans="1:8">
      <c r="A39" s="68"/>
      <c r="B39" s="176"/>
      <c r="C39" s="176"/>
      <c r="D39" s="176"/>
      <c r="E39" s="176"/>
      <c r="F39" s="176"/>
      <c r="G39" s="176"/>
      <c r="H39" t="s">
        <v>4</v>
      </c>
    </row>
    <row r="40" spans="1:8">
      <c r="A40" s="68"/>
      <c r="B40" s="176"/>
      <c r="C40" s="176"/>
      <c r="D40" s="176"/>
      <c r="E40" s="176"/>
      <c r="F40" s="176"/>
      <c r="G40" s="176"/>
      <c r="H40" t="s">
        <v>4</v>
      </c>
    </row>
    <row r="41" spans="1:8">
      <c r="A41" s="68"/>
      <c r="B41" s="176"/>
      <c r="C41" s="176"/>
      <c r="D41" s="176"/>
      <c r="E41" s="176"/>
      <c r="F41" s="176"/>
      <c r="G41" s="176"/>
      <c r="H41" t="s">
        <v>4</v>
      </c>
    </row>
    <row r="42" spans="1:8">
      <c r="A42" s="68"/>
      <c r="B42" s="176"/>
      <c r="C42" s="176"/>
      <c r="D42" s="176"/>
      <c r="E42" s="176"/>
      <c r="F42" s="176"/>
      <c r="G42" s="176"/>
      <c r="H42" t="s">
        <v>4</v>
      </c>
    </row>
    <row r="43" spans="1:8">
      <c r="A43" s="68"/>
      <c r="B43" s="176"/>
      <c r="C43" s="176"/>
      <c r="D43" s="176"/>
      <c r="E43" s="176"/>
      <c r="F43" s="176"/>
      <c r="G43" s="176"/>
      <c r="H43" t="s">
        <v>4</v>
      </c>
    </row>
    <row r="44" spans="1:8">
      <c r="A44" s="68"/>
      <c r="B44" s="176"/>
      <c r="C44" s="176"/>
      <c r="D44" s="176"/>
      <c r="E44" s="176"/>
      <c r="F44" s="176"/>
      <c r="G44" s="176"/>
      <c r="H44" t="s">
        <v>4</v>
      </c>
    </row>
    <row r="45" spans="1:8" ht="3" customHeight="1">
      <c r="A45" s="68"/>
      <c r="B45" s="176"/>
      <c r="C45" s="176"/>
      <c r="D45" s="176"/>
      <c r="E45" s="176"/>
      <c r="F45" s="176"/>
      <c r="G45" s="176"/>
      <c r="H45" t="s">
        <v>4</v>
      </c>
    </row>
    <row r="46" spans="1:8">
      <c r="B46" s="170"/>
      <c r="C46" s="170"/>
      <c r="D46" s="170"/>
      <c r="E46" s="170"/>
      <c r="F46" s="170"/>
      <c r="G46" s="170"/>
    </row>
    <row r="47" spans="1:8">
      <c r="B47" s="170"/>
      <c r="C47" s="170"/>
      <c r="D47" s="170"/>
      <c r="E47" s="170"/>
      <c r="F47" s="170"/>
      <c r="G47" s="170"/>
    </row>
    <row r="48" spans="1:8">
      <c r="B48" s="170"/>
      <c r="C48" s="170"/>
      <c r="D48" s="170"/>
      <c r="E48" s="170"/>
      <c r="F48" s="170"/>
      <c r="G48" s="170"/>
    </row>
    <row r="49" spans="2:7">
      <c r="B49" s="170"/>
      <c r="C49" s="170"/>
      <c r="D49" s="170"/>
      <c r="E49" s="170"/>
      <c r="F49" s="170"/>
      <c r="G49" s="170"/>
    </row>
    <row r="50" spans="2:7">
      <c r="B50" s="170"/>
      <c r="C50" s="170"/>
      <c r="D50" s="170"/>
      <c r="E50" s="170"/>
      <c r="F50" s="170"/>
      <c r="G50" s="170"/>
    </row>
    <row r="51" spans="2:7">
      <c r="B51" s="170"/>
      <c r="C51" s="170"/>
      <c r="D51" s="170"/>
      <c r="E51" s="170"/>
      <c r="F51" s="170"/>
      <c r="G51" s="170"/>
    </row>
    <row r="52" spans="2:7">
      <c r="B52" s="170"/>
      <c r="C52" s="170"/>
      <c r="D52" s="170"/>
      <c r="E52" s="170"/>
      <c r="F52" s="170"/>
      <c r="G52" s="170"/>
    </row>
    <row r="53" spans="2:7">
      <c r="B53" s="170"/>
      <c r="C53" s="170"/>
      <c r="D53" s="170"/>
      <c r="E53" s="170"/>
      <c r="F53" s="170"/>
      <c r="G53" s="170"/>
    </row>
    <row r="54" spans="2:7">
      <c r="B54" s="170"/>
      <c r="C54" s="170"/>
      <c r="D54" s="170"/>
      <c r="E54" s="170"/>
      <c r="F54" s="170"/>
      <c r="G54" s="170"/>
    </row>
    <row r="55" spans="2:7">
      <c r="B55" s="170"/>
      <c r="C55" s="170"/>
      <c r="D55" s="170"/>
      <c r="E55" s="170"/>
      <c r="F55" s="170"/>
      <c r="G55" s="170"/>
    </row>
  </sheetData>
  <mergeCells count="14">
    <mergeCell ref="B47:G47"/>
    <mergeCell ref="C7:D7"/>
    <mergeCell ref="C8:D8"/>
    <mergeCell ref="E11:G11"/>
    <mergeCell ref="B37:G45"/>
    <mergeCell ref="B46:G46"/>
    <mergeCell ref="B54:G54"/>
    <mergeCell ref="B55:G55"/>
    <mergeCell ref="B48:G48"/>
    <mergeCell ref="B49:G49"/>
    <mergeCell ref="B50:G50"/>
    <mergeCell ref="B51:G51"/>
    <mergeCell ref="B52:G52"/>
    <mergeCell ref="B53:G53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77"/>
  <sheetViews>
    <sheetView workbookViewId="0">
      <selection activeCell="A7" sqref="A7:I19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>
      <c r="A1" s="177" t="s">
        <v>5</v>
      </c>
      <c r="B1" s="178"/>
      <c r="C1" s="69" t="str">
        <f>CONCATENATE(cislostavby," ",nazevstavby)</f>
        <v xml:space="preserve"> Úprava soc. zaříz. hostovny</v>
      </c>
      <c r="D1" s="70"/>
      <c r="E1" s="71"/>
      <c r="F1" s="70"/>
      <c r="G1" s="72"/>
      <c r="H1" s="73"/>
      <c r="I1" s="74"/>
    </row>
    <row r="2" spans="1:9" ht="13.5" thickBot="1">
      <c r="A2" s="179" t="s">
        <v>1</v>
      </c>
      <c r="B2" s="180"/>
      <c r="C2" s="75" t="str">
        <f>CONCATENATE(cisloobjektu," ",nazevobjektu)</f>
        <v xml:space="preserve"> Admin. budova "B"</v>
      </c>
      <c r="D2" s="76"/>
      <c r="E2" s="77"/>
      <c r="F2" s="76"/>
      <c r="G2" s="181"/>
      <c r="H2" s="181"/>
      <c r="I2" s="182"/>
    </row>
    <row r="3" spans="1:9" ht="13.5" thickTop="1">
      <c r="F3" s="11"/>
    </row>
    <row r="4" spans="1:9" ht="19.5" customHeight="1">
      <c r="A4" s="78" t="s">
        <v>44</v>
      </c>
      <c r="B4" s="1"/>
      <c r="C4" s="1"/>
      <c r="D4" s="1"/>
      <c r="E4" s="79"/>
      <c r="F4" s="1"/>
      <c r="G4" s="1"/>
      <c r="H4" s="1"/>
      <c r="I4" s="1"/>
    </row>
    <row r="5" spans="1:9" ht="13.5" thickBot="1"/>
    <row r="6" spans="1:9" s="11" customFormat="1" ht="13.5" thickBot="1">
      <c r="A6" s="80"/>
      <c r="B6" s="81" t="s">
        <v>45</v>
      </c>
      <c r="C6" s="81"/>
      <c r="D6" s="82"/>
      <c r="E6" s="83" t="s">
        <v>46</v>
      </c>
      <c r="F6" s="84" t="s">
        <v>47</v>
      </c>
      <c r="G6" s="84" t="s">
        <v>48</v>
      </c>
      <c r="H6" s="84" t="s">
        <v>49</v>
      </c>
      <c r="I6" s="85" t="s">
        <v>27</v>
      </c>
    </row>
    <row r="7" spans="1:9" s="11" customFormat="1">
      <c r="A7" s="194" t="str">
        <f>Položky!B7</f>
        <v>3</v>
      </c>
      <c r="B7" s="195" t="str">
        <f>Položky!C7</f>
        <v>Svislé a kompletní konstrukce</v>
      </c>
      <c r="C7" s="196"/>
      <c r="D7" s="197"/>
      <c r="E7" s="198">
        <f>Položky!BA20</f>
        <v>0</v>
      </c>
      <c r="F7" s="199">
        <f>Položky!BB20</f>
        <v>0</v>
      </c>
      <c r="G7" s="199">
        <f>Položky!BC20</f>
        <v>0</v>
      </c>
      <c r="H7" s="199">
        <f>Položky!BD20</f>
        <v>0</v>
      </c>
      <c r="I7" s="200">
        <f>Položky!BE20</f>
        <v>0</v>
      </c>
    </row>
    <row r="8" spans="1:9" s="11" customFormat="1">
      <c r="A8" s="194" t="str">
        <f>Položky!B21</f>
        <v>64</v>
      </c>
      <c r="B8" s="195" t="str">
        <f>Položky!C21</f>
        <v>Výplně otvorů</v>
      </c>
      <c r="C8" s="196"/>
      <c r="D8" s="197"/>
      <c r="E8" s="198">
        <f>Položky!BA23</f>
        <v>0</v>
      </c>
      <c r="F8" s="199">
        <f>Položky!BB23</f>
        <v>0</v>
      </c>
      <c r="G8" s="199">
        <f>Položky!BC23</f>
        <v>0</v>
      </c>
      <c r="H8" s="199">
        <f>Položky!BD23</f>
        <v>0</v>
      </c>
      <c r="I8" s="200">
        <f>Položky!BE23</f>
        <v>0</v>
      </c>
    </row>
    <row r="9" spans="1:9" s="11" customFormat="1">
      <c r="A9" s="194" t="str">
        <f>Položky!B24</f>
        <v>97</v>
      </c>
      <c r="B9" s="195" t="str">
        <f>Položky!C24</f>
        <v>Prorážení otvorů</v>
      </c>
      <c r="C9" s="196"/>
      <c r="D9" s="197"/>
      <c r="E9" s="198">
        <f>Položky!BA30</f>
        <v>0</v>
      </c>
      <c r="F9" s="199">
        <f>Položky!BB30</f>
        <v>0</v>
      </c>
      <c r="G9" s="199">
        <f>Položky!BC30</f>
        <v>0</v>
      </c>
      <c r="H9" s="199">
        <f>Položky!BD30</f>
        <v>0</v>
      </c>
      <c r="I9" s="200">
        <f>Položky!BE30</f>
        <v>0</v>
      </c>
    </row>
    <row r="10" spans="1:9" s="11" customFormat="1">
      <c r="A10" s="194" t="str">
        <f>Položky!B31</f>
        <v>99</v>
      </c>
      <c r="B10" s="195" t="str">
        <f>Položky!C31</f>
        <v>Staveništní přesun hmot</v>
      </c>
      <c r="C10" s="196"/>
      <c r="D10" s="197"/>
      <c r="E10" s="198">
        <f>Položky!BA34</f>
        <v>0</v>
      </c>
      <c r="F10" s="199">
        <f>Položky!BB34</f>
        <v>0</v>
      </c>
      <c r="G10" s="199">
        <f>Položky!BC34</f>
        <v>0</v>
      </c>
      <c r="H10" s="199">
        <f>Položky!BD34</f>
        <v>0</v>
      </c>
      <c r="I10" s="200">
        <f>Položky!BE34</f>
        <v>0</v>
      </c>
    </row>
    <row r="11" spans="1:9" s="11" customFormat="1">
      <c r="A11" s="194" t="str">
        <f>Položky!B35</f>
        <v>721</v>
      </c>
      <c r="B11" s="195" t="str">
        <f>Položky!C35</f>
        <v>Vnitřní kanalizace</v>
      </c>
      <c r="C11" s="196"/>
      <c r="D11" s="197"/>
      <c r="E11" s="198">
        <f>Položky!BA43</f>
        <v>0</v>
      </c>
      <c r="F11" s="199">
        <f>Položky!BB43</f>
        <v>0</v>
      </c>
      <c r="G11" s="199">
        <f>Položky!BC43</f>
        <v>0</v>
      </c>
      <c r="H11" s="199">
        <f>Položky!BD43</f>
        <v>0</v>
      </c>
      <c r="I11" s="200">
        <f>Položky!BE43</f>
        <v>0</v>
      </c>
    </row>
    <row r="12" spans="1:9" s="11" customFormat="1">
      <c r="A12" s="194" t="str">
        <f>Položky!B44</f>
        <v>722</v>
      </c>
      <c r="B12" s="195" t="str">
        <f>Položky!C44</f>
        <v>Vnitřní vodovod</v>
      </c>
      <c r="C12" s="196"/>
      <c r="D12" s="197"/>
      <c r="E12" s="198">
        <f>Položky!BA49</f>
        <v>0</v>
      </c>
      <c r="F12" s="199">
        <f>Položky!BB49</f>
        <v>0</v>
      </c>
      <c r="G12" s="199">
        <f>Položky!BC49</f>
        <v>0</v>
      </c>
      <c r="H12" s="199">
        <f>Položky!BD49</f>
        <v>0</v>
      </c>
      <c r="I12" s="200">
        <f>Položky!BE49</f>
        <v>0</v>
      </c>
    </row>
    <row r="13" spans="1:9" s="11" customFormat="1">
      <c r="A13" s="194" t="str">
        <f>Položky!B50</f>
        <v>725</v>
      </c>
      <c r="B13" s="195" t="str">
        <f>Položky!C50</f>
        <v>Zařizovací předměty</v>
      </c>
      <c r="C13" s="196"/>
      <c r="D13" s="197"/>
      <c r="E13" s="198">
        <f>Položky!BA59</f>
        <v>0</v>
      </c>
      <c r="F13" s="199">
        <f>Položky!BB59</f>
        <v>0</v>
      </c>
      <c r="G13" s="199">
        <f>Položky!BC59</f>
        <v>0</v>
      </c>
      <c r="H13" s="199">
        <f>Položky!BD59</f>
        <v>0</v>
      </c>
      <c r="I13" s="200">
        <f>Položky!BE59</f>
        <v>0</v>
      </c>
    </row>
    <row r="14" spans="1:9" s="11" customFormat="1">
      <c r="A14" s="194" t="str">
        <f>Položky!B60</f>
        <v>766</v>
      </c>
      <c r="B14" s="195" t="str">
        <f>Položky!C60</f>
        <v>Konstrukce truhlářské</v>
      </c>
      <c r="C14" s="196"/>
      <c r="D14" s="197"/>
      <c r="E14" s="198">
        <f>Položky!BA67</f>
        <v>0</v>
      </c>
      <c r="F14" s="199">
        <f>Položky!BB67</f>
        <v>0</v>
      </c>
      <c r="G14" s="199">
        <f>Položky!BC67</f>
        <v>0</v>
      </c>
      <c r="H14" s="199">
        <f>Položky!BD67</f>
        <v>0</v>
      </c>
      <c r="I14" s="200">
        <f>Položky!BE67</f>
        <v>0</v>
      </c>
    </row>
    <row r="15" spans="1:9" s="11" customFormat="1">
      <c r="A15" s="194" t="str">
        <f>Položky!B68</f>
        <v>771</v>
      </c>
      <c r="B15" s="195" t="str">
        <f>Položky!C68</f>
        <v>Podlahy z dlaždic a obklady</v>
      </c>
      <c r="C15" s="196"/>
      <c r="D15" s="197"/>
      <c r="E15" s="198">
        <f>Položky!BA84</f>
        <v>0</v>
      </c>
      <c r="F15" s="199">
        <f>Položky!BB84</f>
        <v>0</v>
      </c>
      <c r="G15" s="199">
        <f>Položky!BC84</f>
        <v>0</v>
      </c>
      <c r="H15" s="199">
        <f>Položky!BD84</f>
        <v>0</v>
      </c>
      <c r="I15" s="200">
        <f>Položky!BE84</f>
        <v>0</v>
      </c>
    </row>
    <row r="16" spans="1:9" s="11" customFormat="1">
      <c r="A16" s="194" t="str">
        <f>Položky!B85</f>
        <v>776</v>
      </c>
      <c r="B16" s="195" t="str">
        <f>Položky!C85</f>
        <v>Podlahy povlakové</v>
      </c>
      <c r="C16" s="196"/>
      <c r="D16" s="197"/>
      <c r="E16" s="198">
        <f>Položky!BA98</f>
        <v>0</v>
      </c>
      <c r="F16" s="199">
        <f>Položky!BB98</f>
        <v>0</v>
      </c>
      <c r="G16" s="199">
        <f>Položky!BC98</f>
        <v>0</v>
      </c>
      <c r="H16" s="199">
        <f>Položky!BD98</f>
        <v>0</v>
      </c>
      <c r="I16" s="200">
        <f>Položky!BE98</f>
        <v>0</v>
      </c>
    </row>
    <row r="17" spans="1:57" s="11" customFormat="1">
      <c r="A17" s="194" t="str">
        <f>Položky!B99</f>
        <v>784</v>
      </c>
      <c r="B17" s="195" t="str">
        <f>Položky!C99</f>
        <v>Malby</v>
      </c>
      <c r="C17" s="196"/>
      <c r="D17" s="197"/>
      <c r="E17" s="198">
        <f>Položky!BA102</f>
        <v>0</v>
      </c>
      <c r="F17" s="199">
        <f>Položky!BB102</f>
        <v>0</v>
      </c>
      <c r="G17" s="199">
        <f>Položky!BC102</f>
        <v>0</v>
      </c>
      <c r="H17" s="199">
        <f>Položky!BD102</f>
        <v>0</v>
      </c>
      <c r="I17" s="200">
        <f>Položky!BE102</f>
        <v>0</v>
      </c>
    </row>
    <row r="18" spans="1:57" s="11" customFormat="1" ht="13.5" thickBot="1">
      <c r="A18" s="194" t="str">
        <f>Položky!B103</f>
        <v>M21</v>
      </c>
      <c r="B18" s="195" t="str">
        <f>Položky!C103</f>
        <v>Elektromontáže</v>
      </c>
      <c r="C18" s="196"/>
      <c r="D18" s="197"/>
      <c r="E18" s="198">
        <f>Položky!BA109</f>
        <v>0</v>
      </c>
      <c r="F18" s="199">
        <f>Položky!BB109</f>
        <v>0</v>
      </c>
      <c r="G18" s="199">
        <f>Položky!BC109</f>
        <v>0</v>
      </c>
      <c r="H18" s="199">
        <f>Položky!BD109</f>
        <v>0</v>
      </c>
      <c r="I18" s="200">
        <f>Položky!BE109</f>
        <v>0</v>
      </c>
    </row>
    <row r="19" spans="1:57" s="87" customFormat="1" ht="13.5" thickBot="1">
      <c r="A19" s="201"/>
      <c r="B19" s="202" t="s">
        <v>50</v>
      </c>
      <c r="C19" s="202"/>
      <c r="D19" s="203"/>
      <c r="E19" s="204">
        <f>SUM(E7:E18)</f>
        <v>0</v>
      </c>
      <c r="F19" s="205">
        <f>SUM(F7:F18)</f>
        <v>0</v>
      </c>
      <c r="G19" s="205">
        <f>SUM(G7:G18)</f>
        <v>0</v>
      </c>
      <c r="H19" s="205">
        <f>SUM(H7:H18)</f>
        <v>0</v>
      </c>
      <c r="I19" s="206">
        <f>SUM(I7:I18)</f>
        <v>0</v>
      </c>
    </row>
    <row r="20" spans="1:57">
      <c r="A20" s="86"/>
      <c r="B20" s="86"/>
      <c r="C20" s="86"/>
      <c r="D20" s="86"/>
      <c r="E20" s="86"/>
      <c r="F20" s="86"/>
      <c r="G20" s="86"/>
      <c r="H20" s="86"/>
      <c r="I20" s="86"/>
    </row>
    <row r="21" spans="1:57" ht="19.5" customHeight="1">
      <c r="A21" s="88" t="s">
        <v>51</v>
      </c>
      <c r="B21" s="88"/>
      <c r="C21" s="88"/>
      <c r="D21" s="88"/>
      <c r="E21" s="88"/>
      <c r="F21" s="88"/>
      <c r="G21" s="89"/>
      <c r="H21" s="88"/>
      <c r="I21" s="88"/>
      <c r="BA21" s="30"/>
      <c r="BB21" s="30"/>
      <c r="BC21" s="30"/>
      <c r="BD21" s="30"/>
      <c r="BE21" s="30"/>
    </row>
    <row r="22" spans="1:57" ht="13.5" thickBot="1">
      <c r="A22" s="90"/>
      <c r="B22" s="90"/>
      <c r="C22" s="90"/>
      <c r="D22" s="90"/>
      <c r="E22" s="90"/>
      <c r="F22" s="90"/>
      <c r="G22" s="90"/>
      <c r="H22" s="90"/>
      <c r="I22" s="90"/>
    </row>
    <row r="23" spans="1:57">
      <c r="A23" s="91" t="s">
        <v>52</v>
      </c>
      <c r="B23" s="92"/>
      <c r="C23" s="92"/>
      <c r="D23" s="93"/>
      <c r="E23" s="94" t="s">
        <v>53</v>
      </c>
      <c r="F23" s="95" t="s">
        <v>54</v>
      </c>
      <c r="G23" s="96" t="s">
        <v>55</v>
      </c>
      <c r="H23" s="97"/>
      <c r="I23" s="98" t="s">
        <v>53</v>
      </c>
    </row>
    <row r="24" spans="1:57">
      <c r="A24" s="99" t="s">
        <v>230</v>
      </c>
      <c r="B24" s="100"/>
      <c r="C24" s="100"/>
      <c r="D24" s="101"/>
      <c r="E24" s="102">
        <v>0</v>
      </c>
      <c r="F24" s="103">
        <v>0</v>
      </c>
      <c r="G24" s="104">
        <f>CHOOSE(BA24+1,HSV+PSV,HSV+PSV+Mont,HSV+PSV+Dodavka+Mont,HSV,PSV,Mont,Dodavka,Mont+Dodavka,0)</f>
        <v>0</v>
      </c>
      <c r="H24" s="105"/>
      <c r="I24" s="106">
        <f>E24+F24*G24/100</f>
        <v>0</v>
      </c>
      <c r="BA24">
        <v>0</v>
      </c>
    </row>
    <row r="25" spans="1:57">
      <c r="A25" s="99" t="s">
        <v>231</v>
      </c>
      <c r="B25" s="100"/>
      <c r="C25" s="100"/>
      <c r="D25" s="101"/>
      <c r="E25" s="102">
        <v>0</v>
      </c>
      <c r="F25" s="103">
        <v>0</v>
      </c>
      <c r="G25" s="104">
        <f>CHOOSE(BA25+1,HSV+PSV,HSV+PSV+Mont,HSV+PSV+Dodavka+Mont,HSV,PSV,Mont,Dodavka,Mont+Dodavka,0)</f>
        <v>0</v>
      </c>
      <c r="H25" s="105"/>
      <c r="I25" s="106">
        <f>E25+F25*G25/100</f>
        <v>0</v>
      </c>
      <c r="BA25">
        <v>0</v>
      </c>
    </row>
    <row r="26" spans="1:57" ht="13.5" thickBot="1">
      <c r="A26" s="107"/>
      <c r="B26" s="108" t="s">
        <v>56</v>
      </c>
      <c r="C26" s="109"/>
      <c r="D26" s="110"/>
      <c r="E26" s="111"/>
      <c r="F26" s="112"/>
      <c r="G26" s="112"/>
      <c r="H26" s="183">
        <f>SUM(I24:I25)</f>
        <v>0</v>
      </c>
      <c r="I26" s="184"/>
    </row>
    <row r="27" spans="1:57">
      <c r="A27" s="90"/>
      <c r="B27" s="90"/>
      <c r="C27" s="90"/>
      <c r="D27" s="90"/>
      <c r="E27" s="90"/>
      <c r="F27" s="90"/>
      <c r="G27" s="90"/>
      <c r="H27" s="90"/>
      <c r="I27" s="90"/>
    </row>
    <row r="28" spans="1:57">
      <c r="B28" s="87"/>
      <c r="F28" s="113"/>
      <c r="G28" s="114"/>
      <c r="H28" s="114"/>
      <c r="I28" s="115"/>
    </row>
    <row r="29" spans="1:57">
      <c r="F29" s="113"/>
      <c r="G29" s="114"/>
      <c r="H29" s="114"/>
      <c r="I29" s="115"/>
    </row>
    <row r="30" spans="1:57">
      <c r="F30" s="113"/>
      <c r="G30" s="114"/>
      <c r="H30" s="114"/>
      <c r="I30" s="115"/>
    </row>
    <row r="31" spans="1:57">
      <c r="F31" s="113"/>
      <c r="G31" s="114"/>
      <c r="H31" s="114"/>
      <c r="I31" s="115"/>
    </row>
    <row r="32" spans="1:57">
      <c r="F32" s="113"/>
      <c r="G32" s="114"/>
      <c r="H32" s="114"/>
      <c r="I32" s="115"/>
    </row>
    <row r="33" spans="6:9">
      <c r="F33" s="113"/>
      <c r="G33" s="114"/>
      <c r="H33" s="114"/>
      <c r="I33" s="115"/>
    </row>
    <row r="34" spans="6:9">
      <c r="F34" s="113"/>
      <c r="G34" s="114"/>
      <c r="H34" s="114"/>
      <c r="I34" s="115"/>
    </row>
    <row r="35" spans="6:9">
      <c r="F35" s="113"/>
      <c r="G35" s="114"/>
      <c r="H35" s="114"/>
      <c r="I35" s="115"/>
    </row>
    <row r="36" spans="6:9">
      <c r="F36" s="113"/>
      <c r="G36" s="114"/>
      <c r="H36" s="114"/>
      <c r="I36" s="115"/>
    </row>
    <row r="37" spans="6:9">
      <c r="F37" s="113"/>
      <c r="G37" s="114"/>
      <c r="H37" s="114"/>
      <c r="I37" s="115"/>
    </row>
    <row r="38" spans="6:9">
      <c r="F38" s="113"/>
      <c r="G38" s="114"/>
      <c r="H38" s="114"/>
      <c r="I38" s="115"/>
    </row>
    <row r="39" spans="6:9">
      <c r="F39" s="113"/>
      <c r="G39" s="114"/>
      <c r="H39" s="114"/>
      <c r="I39" s="115"/>
    </row>
    <row r="40" spans="6:9">
      <c r="F40" s="113"/>
      <c r="G40" s="114"/>
      <c r="H40" s="114"/>
      <c r="I40" s="115"/>
    </row>
    <row r="41" spans="6:9">
      <c r="F41" s="113"/>
      <c r="G41" s="114"/>
      <c r="H41" s="114"/>
      <c r="I41" s="115"/>
    </row>
    <row r="42" spans="6:9">
      <c r="F42" s="113"/>
      <c r="G42" s="114"/>
      <c r="H42" s="114"/>
      <c r="I42" s="115"/>
    </row>
    <row r="43" spans="6:9">
      <c r="F43" s="113"/>
      <c r="G43" s="114"/>
      <c r="H43" s="114"/>
      <c r="I43" s="115"/>
    </row>
    <row r="44" spans="6:9">
      <c r="F44" s="113"/>
      <c r="G44" s="114"/>
      <c r="H44" s="114"/>
      <c r="I44" s="115"/>
    </row>
    <row r="45" spans="6:9">
      <c r="F45" s="113"/>
      <c r="G45" s="114"/>
      <c r="H45" s="114"/>
      <c r="I45" s="115"/>
    </row>
    <row r="46" spans="6:9">
      <c r="F46" s="113"/>
      <c r="G46" s="114"/>
      <c r="H46" s="114"/>
      <c r="I46" s="115"/>
    </row>
    <row r="47" spans="6:9">
      <c r="F47" s="113"/>
      <c r="G47" s="114"/>
      <c r="H47" s="114"/>
      <c r="I47" s="115"/>
    </row>
    <row r="48" spans="6:9">
      <c r="F48" s="113"/>
      <c r="G48" s="114"/>
      <c r="H48" s="114"/>
      <c r="I48" s="115"/>
    </row>
    <row r="49" spans="6:9">
      <c r="F49" s="113"/>
      <c r="G49" s="114"/>
      <c r="H49" s="114"/>
      <c r="I49" s="115"/>
    </row>
    <row r="50" spans="6:9">
      <c r="F50" s="113"/>
      <c r="G50" s="114"/>
      <c r="H50" s="114"/>
      <c r="I50" s="115"/>
    </row>
    <row r="51" spans="6:9">
      <c r="F51" s="113"/>
      <c r="G51" s="114"/>
      <c r="H51" s="114"/>
      <c r="I51" s="115"/>
    </row>
    <row r="52" spans="6:9">
      <c r="F52" s="113"/>
      <c r="G52" s="114"/>
      <c r="H52" s="114"/>
      <c r="I52" s="115"/>
    </row>
    <row r="53" spans="6:9">
      <c r="F53" s="113"/>
      <c r="G53" s="114"/>
      <c r="H53" s="114"/>
      <c r="I53" s="115"/>
    </row>
    <row r="54" spans="6:9">
      <c r="F54" s="113"/>
      <c r="G54" s="114"/>
      <c r="H54" s="114"/>
      <c r="I54" s="115"/>
    </row>
    <row r="55" spans="6:9">
      <c r="F55" s="113"/>
      <c r="G55" s="114"/>
      <c r="H55" s="114"/>
      <c r="I55" s="115"/>
    </row>
    <row r="56" spans="6:9">
      <c r="F56" s="113"/>
      <c r="G56" s="114"/>
      <c r="H56" s="114"/>
      <c r="I56" s="115"/>
    </row>
    <row r="57" spans="6:9">
      <c r="F57" s="113"/>
      <c r="G57" s="114"/>
      <c r="H57" s="114"/>
      <c r="I57" s="115"/>
    </row>
    <row r="58" spans="6:9">
      <c r="F58" s="113"/>
      <c r="G58" s="114"/>
      <c r="H58" s="114"/>
      <c r="I58" s="115"/>
    </row>
    <row r="59" spans="6:9">
      <c r="F59" s="113"/>
      <c r="G59" s="114"/>
      <c r="H59" s="114"/>
      <c r="I59" s="115"/>
    </row>
    <row r="60" spans="6:9">
      <c r="F60" s="113"/>
      <c r="G60" s="114"/>
      <c r="H60" s="114"/>
      <c r="I60" s="115"/>
    </row>
    <row r="61" spans="6:9">
      <c r="F61" s="113"/>
      <c r="G61" s="114"/>
      <c r="H61" s="114"/>
      <c r="I61" s="115"/>
    </row>
    <row r="62" spans="6:9">
      <c r="F62" s="113"/>
      <c r="G62" s="114"/>
      <c r="H62" s="114"/>
      <c r="I62" s="115"/>
    </row>
    <row r="63" spans="6:9">
      <c r="F63" s="113"/>
      <c r="G63" s="114"/>
      <c r="H63" s="114"/>
      <c r="I63" s="115"/>
    </row>
    <row r="64" spans="6:9">
      <c r="F64" s="113"/>
      <c r="G64" s="114"/>
      <c r="H64" s="114"/>
      <c r="I64" s="115"/>
    </row>
    <row r="65" spans="6:9">
      <c r="F65" s="113"/>
      <c r="G65" s="114"/>
      <c r="H65" s="114"/>
      <c r="I65" s="115"/>
    </row>
    <row r="66" spans="6:9">
      <c r="F66" s="113"/>
      <c r="G66" s="114"/>
      <c r="H66" s="114"/>
      <c r="I66" s="115"/>
    </row>
    <row r="67" spans="6:9">
      <c r="F67" s="113"/>
      <c r="G67" s="114"/>
      <c r="H67" s="114"/>
      <c r="I67" s="115"/>
    </row>
    <row r="68" spans="6:9">
      <c r="F68" s="113"/>
      <c r="G68" s="114"/>
      <c r="H68" s="114"/>
      <c r="I68" s="115"/>
    </row>
    <row r="69" spans="6:9">
      <c r="F69" s="113"/>
      <c r="G69" s="114"/>
      <c r="H69" s="114"/>
      <c r="I69" s="115"/>
    </row>
    <row r="70" spans="6:9">
      <c r="F70" s="113"/>
      <c r="G70" s="114"/>
      <c r="H70" s="114"/>
      <c r="I70" s="115"/>
    </row>
    <row r="71" spans="6:9">
      <c r="F71" s="113"/>
      <c r="G71" s="114"/>
      <c r="H71" s="114"/>
      <c r="I71" s="115"/>
    </row>
    <row r="72" spans="6:9">
      <c r="F72" s="113"/>
      <c r="G72" s="114"/>
      <c r="H72" s="114"/>
      <c r="I72" s="115"/>
    </row>
    <row r="73" spans="6:9">
      <c r="F73" s="113"/>
      <c r="G73" s="114"/>
      <c r="H73" s="114"/>
      <c r="I73" s="115"/>
    </row>
    <row r="74" spans="6:9">
      <c r="F74" s="113"/>
      <c r="G74" s="114"/>
      <c r="H74" s="114"/>
      <c r="I74" s="115"/>
    </row>
    <row r="75" spans="6:9">
      <c r="F75" s="113"/>
      <c r="G75" s="114"/>
      <c r="H75" s="114"/>
      <c r="I75" s="115"/>
    </row>
    <row r="76" spans="6:9">
      <c r="F76" s="113"/>
      <c r="G76" s="114"/>
      <c r="H76" s="114"/>
      <c r="I76" s="115"/>
    </row>
    <row r="77" spans="6:9">
      <c r="F77" s="113"/>
      <c r="G77" s="114"/>
      <c r="H77" s="114"/>
      <c r="I77" s="115"/>
    </row>
  </sheetData>
  <mergeCells count="4">
    <mergeCell ref="A1:B1"/>
    <mergeCell ref="A2:B2"/>
    <mergeCell ref="G2:I2"/>
    <mergeCell ref="H26:I26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Z182"/>
  <sheetViews>
    <sheetView showGridLines="0" showZeros="0" topLeftCell="A82" zoomScaleNormal="100" workbookViewId="0">
      <selection activeCell="N27" sqref="N27"/>
    </sheetView>
  </sheetViews>
  <sheetFormatPr defaultRowHeight="12.75"/>
  <cols>
    <col min="1" max="1" width="3.85546875" style="116" customWidth="1"/>
    <col min="2" max="2" width="14.42578125" style="116" customWidth="1"/>
    <col min="3" max="3" width="40.42578125" style="116" customWidth="1"/>
    <col min="4" max="4" width="5.5703125" style="116" customWidth="1"/>
    <col min="5" max="5" width="8.5703125" style="142" customWidth="1"/>
    <col min="6" max="6" width="9.85546875" style="116" customWidth="1"/>
    <col min="7" max="7" width="13.85546875" style="116" customWidth="1"/>
    <col min="8" max="16384" width="9.140625" style="116"/>
  </cols>
  <sheetData>
    <row r="1" spans="1:104" ht="15.75">
      <c r="A1" s="187" t="s">
        <v>57</v>
      </c>
      <c r="B1" s="187"/>
      <c r="C1" s="187"/>
      <c r="D1" s="187"/>
      <c r="E1" s="187"/>
      <c r="F1" s="187"/>
      <c r="G1" s="187"/>
    </row>
    <row r="2" spans="1:104" ht="13.5" thickBot="1">
      <c r="A2" s="117"/>
      <c r="B2" s="118"/>
      <c r="C2" s="119"/>
      <c r="D2" s="119"/>
      <c r="E2" s="120"/>
      <c r="F2" s="119"/>
      <c r="G2" s="119"/>
    </row>
    <row r="3" spans="1:104" ht="13.5" thickTop="1">
      <c r="A3" s="188" t="s">
        <v>5</v>
      </c>
      <c r="B3" s="189"/>
      <c r="C3" s="121" t="str">
        <f>CONCATENATE(cislostavby," ",nazevstavby)</f>
        <v xml:space="preserve"> Úprava soc. zaříz. hostovny</v>
      </c>
      <c r="D3" s="122"/>
      <c r="E3" s="123"/>
      <c r="F3" s="124">
        <f>Rekapitulace!H1</f>
        <v>0</v>
      </c>
      <c r="G3" s="125"/>
    </row>
    <row r="4" spans="1:104" ht="13.5" thickBot="1">
      <c r="A4" s="190" t="s">
        <v>1</v>
      </c>
      <c r="B4" s="191"/>
      <c r="C4" s="126" t="str">
        <f>CONCATENATE(cisloobjektu," ",nazevobjektu)</f>
        <v xml:space="preserve"> Admin. budova "B"</v>
      </c>
      <c r="D4" s="127"/>
      <c r="E4" s="192"/>
      <c r="F4" s="192"/>
      <c r="G4" s="193"/>
    </row>
    <row r="5" spans="1:104" ht="13.5" thickTop="1">
      <c r="A5" s="128"/>
      <c r="B5" s="129"/>
      <c r="C5" s="129"/>
      <c r="D5" s="117"/>
      <c r="E5" s="130"/>
      <c r="F5" s="117"/>
      <c r="G5" s="131"/>
    </row>
    <row r="6" spans="1:104">
      <c r="A6" s="132" t="s">
        <v>58</v>
      </c>
      <c r="B6" s="133" t="s">
        <v>59</v>
      </c>
      <c r="C6" s="133" t="s">
        <v>60</v>
      </c>
      <c r="D6" s="133" t="s">
        <v>61</v>
      </c>
      <c r="E6" s="134" t="s">
        <v>62</v>
      </c>
      <c r="F6" s="133" t="s">
        <v>63</v>
      </c>
      <c r="G6" s="135" t="s">
        <v>64</v>
      </c>
    </row>
    <row r="7" spans="1:104">
      <c r="A7" s="148" t="s">
        <v>65</v>
      </c>
      <c r="B7" s="149" t="s">
        <v>69</v>
      </c>
      <c r="C7" s="150" t="s">
        <v>70</v>
      </c>
      <c r="D7" s="151"/>
      <c r="E7" s="152"/>
      <c r="F7" s="152"/>
      <c r="G7" s="153"/>
      <c r="H7" s="136"/>
      <c r="I7" s="136"/>
      <c r="O7" s="137">
        <v>1</v>
      </c>
    </row>
    <row r="8" spans="1:104" ht="22.5">
      <c r="A8" s="154">
        <v>1</v>
      </c>
      <c r="B8" s="155" t="s">
        <v>71</v>
      </c>
      <c r="C8" s="156" t="s">
        <v>72</v>
      </c>
      <c r="D8" s="157" t="s">
        <v>73</v>
      </c>
      <c r="E8" s="158">
        <v>5.9850000000000003</v>
      </c>
      <c r="F8" s="158"/>
      <c r="G8" s="159">
        <f>E8*F8</f>
        <v>0</v>
      </c>
      <c r="O8" s="137">
        <v>2</v>
      </c>
      <c r="AA8" s="116">
        <v>12</v>
      </c>
      <c r="AB8" s="116">
        <v>0</v>
      </c>
      <c r="AC8" s="116">
        <v>1</v>
      </c>
      <c r="AZ8" s="116">
        <v>1</v>
      </c>
      <c r="BA8" s="116">
        <f>IF(AZ8=1,G8,0)</f>
        <v>0</v>
      </c>
      <c r="BB8" s="116">
        <f>IF(AZ8=2,G8,0)</f>
        <v>0</v>
      </c>
      <c r="BC8" s="116">
        <f>IF(AZ8=3,G8,0)</f>
        <v>0</v>
      </c>
      <c r="BD8" s="116">
        <f>IF(AZ8=4,G8,0)</f>
        <v>0</v>
      </c>
      <c r="BE8" s="116">
        <f>IF(AZ8=5,G8,0)</f>
        <v>0</v>
      </c>
      <c r="CZ8" s="116">
        <v>2.0119999999999999E-2</v>
      </c>
    </row>
    <row r="9" spans="1:104">
      <c r="A9" s="160"/>
      <c r="B9" s="161"/>
      <c r="C9" s="185" t="s">
        <v>74</v>
      </c>
      <c r="D9" s="186"/>
      <c r="E9" s="162">
        <v>5.9850000000000003</v>
      </c>
      <c r="F9" s="163"/>
      <c r="G9" s="164"/>
      <c r="M9" s="138" t="s">
        <v>74</v>
      </c>
      <c r="O9" s="137"/>
    </row>
    <row r="10" spans="1:104" ht="22.5">
      <c r="A10" s="154">
        <v>2</v>
      </c>
      <c r="B10" s="155" t="s">
        <v>75</v>
      </c>
      <c r="C10" s="156" t="s">
        <v>76</v>
      </c>
      <c r="D10" s="157" t="s">
        <v>73</v>
      </c>
      <c r="E10" s="158">
        <v>2.85</v>
      </c>
      <c r="F10" s="158"/>
      <c r="G10" s="159">
        <f>E10*F10</f>
        <v>0</v>
      </c>
      <c r="O10" s="137">
        <v>2</v>
      </c>
      <c r="AA10" s="116">
        <v>12</v>
      </c>
      <c r="AB10" s="116">
        <v>0</v>
      </c>
      <c r="AC10" s="116">
        <v>2</v>
      </c>
      <c r="AZ10" s="116">
        <v>1</v>
      </c>
      <c r="BA10" s="116">
        <f>IF(AZ10=1,G10,0)</f>
        <v>0</v>
      </c>
      <c r="BB10" s="116">
        <f>IF(AZ10=2,G10,0)</f>
        <v>0</v>
      </c>
      <c r="BC10" s="116">
        <f>IF(AZ10=3,G10,0)</f>
        <v>0</v>
      </c>
      <c r="BD10" s="116">
        <f>IF(AZ10=4,G10,0)</f>
        <v>0</v>
      </c>
      <c r="BE10" s="116">
        <f>IF(AZ10=5,G10,0)</f>
        <v>0</v>
      </c>
      <c r="CZ10" s="116">
        <v>2.1000000000000001E-2</v>
      </c>
    </row>
    <row r="11" spans="1:104">
      <c r="A11" s="160"/>
      <c r="B11" s="161"/>
      <c r="C11" s="185" t="s">
        <v>77</v>
      </c>
      <c r="D11" s="186"/>
      <c r="E11" s="162">
        <v>2.85</v>
      </c>
      <c r="F11" s="163"/>
      <c r="G11" s="164"/>
      <c r="M11" s="138" t="s">
        <v>77</v>
      </c>
      <c r="O11" s="137"/>
    </row>
    <row r="12" spans="1:104">
      <c r="A12" s="154">
        <v>3</v>
      </c>
      <c r="B12" s="155" t="s">
        <v>78</v>
      </c>
      <c r="C12" s="156" t="s">
        <v>79</v>
      </c>
      <c r="D12" s="157" t="s">
        <v>80</v>
      </c>
      <c r="E12" s="158">
        <v>1</v>
      </c>
      <c r="F12" s="158"/>
      <c r="G12" s="159">
        <f>E12*F12</f>
        <v>0</v>
      </c>
      <c r="O12" s="137">
        <v>2</v>
      </c>
      <c r="AA12" s="116">
        <v>12</v>
      </c>
      <c r="AB12" s="116">
        <v>0</v>
      </c>
      <c r="AC12" s="116">
        <v>3</v>
      </c>
      <c r="AZ12" s="116">
        <v>1</v>
      </c>
      <c r="BA12" s="116">
        <f>IF(AZ12=1,G12,0)</f>
        <v>0</v>
      </c>
      <c r="BB12" s="116">
        <f>IF(AZ12=2,G12,0)</f>
        <v>0</v>
      </c>
      <c r="BC12" s="116">
        <f>IF(AZ12=3,G12,0)</f>
        <v>0</v>
      </c>
      <c r="BD12" s="116">
        <f>IF(AZ12=4,G12,0)</f>
        <v>0</v>
      </c>
      <c r="BE12" s="116">
        <f>IF(AZ12=5,G12,0)</f>
        <v>0</v>
      </c>
      <c r="CZ12" s="116">
        <v>5.1399999999999996E-3</v>
      </c>
    </row>
    <row r="13" spans="1:104">
      <c r="A13" s="154">
        <v>4</v>
      </c>
      <c r="B13" s="155" t="s">
        <v>81</v>
      </c>
      <c r="C13" s="156" t="s">
        <v>82</v>
      </c>
      <c r="D13" s="157" t="s">
        <v>80</v>
      </c>
      <c r="E13" s="158">
        <v>1</v>
      </c>
      <c r="F13" s="158"/>
      <c r="G13" s="159">
        <f>E13*F13</f>
        <v>0</v>
      </c>
      <c r="O13" s="137">
        <v>2</v>
      </c>
      <c r="AA13" s="116">
        <v>12</v>
      </c>
      <c r="AB13" s="116">
        <v>0</v>
      </c>
      <c r="AC13" s="116">
        <v>4</v>
      </c>
      <c r="AZ13" s="116">
        <v>1</v>
      </c>
      <c r="BA13" s="116">
        <f>IF(AZ13=1,G13,0)</f>
        <v>0</v>
      </c>
      <c r="BB13" s="116">
        <f>IF(AZ13=2,G13,0)</f>
        <v>0</v>
      </c>
      <c r="BC13" s="116">
        <f>IF(AZ13=3,G13,0)</f>
        <v>0</v>
      </c>
      <c r="BD13" s="116">
        <f>IF(AZ13=4,G13,0)</f>
        <v>0</v>
      </c>
      <c r="BE13" s="116">
        <f>IF(AZ13=5,G13,0)</f>
        <v>0</v>
      </c>
      <c r="CZ13" s="116">
        <v>1.2E-2</v>
      </c>
    </row>
    <row r="14" spans="1:104">
      <c r="A14" s="154">
        <v>5</v>
      </c>
      <c r="B14" s="155" t="s">
        <v>83</v>
      </c>
      <c r="C14" s="156" t="s">
        <v>84</v>
      </c>
      <c r="D14" s="157" t="s">
        <v>80</v>
      </c>
      <c r="E14" s="158">
        <v>2</v>
      </c>
      <c r="F14" s="158"/>
      <c r="G14" s="159">
        <f>E14*F14</f>
        <v>0</v>
      </c>
      <c r="O14" s="137">
        <v>2</v>
      </c>
      <c r="AA14" s="116">
        <v>12</v>
      </c>
      <c r="AB14" s="116">
        <v>0</v>
      </c>
      <c r="AC14" s="116">
        <v>5</v>
      </c>
      <c r="AZ14" s="116">
        <v>1</v>
      </c>
      <c r="BA14" s="116">
        <f>IF(AZ14=1,G14,0)</f>
        <v>0</v>
      </c>
      <c r="BB14" s="116">
        <f>IF(AZ14=2,G14,0)</f>
        <v>0</v>
      </c>
      <c r="BC14" s="116">
        <f>IF(AZ14=3,G14,0)</f>
        <v>0</v>
      </c>
      <c r="BD14" s="116">
        <f>IF(AZ14=4,G14,0)</f>
        <v>0</v>
      </c>
      <c r="BE14" s="116">
        <f>IF(AZ14=5,G14,0)</f>
        <v>0</v>
      </c>
      <c r="CZ14" s="116">
        <v>5.0000000000000001E-4</v>
      </c>
    </row>
    <row r="15" spans="1:104">
      <c r="A15" s="154">
        <v>6</v>
      </c>
      <c r="B15" s="155" t="s">
        <v>85</v>
      </c>
      <c r="C15" s="156" t="s">
        <v>86</v>
      </c>
      <c r="D15" s="157" t="s">
        <v>80</v>
      </c>
      <c r="E15" s="158">
        <v>2</v>
      </c>
      <c r="F15" s="158"/>
      <c r="G15" s="159">
        <f>E15*F15</f>
        <v>0</v>
      </c>
      <c r="O15" s="137">
        <v>2</v>
      </c>
      <c r="AA15" s="116">
        <v>12</v>
      </c>
      <c r="AB15" s="116">
        <v>0</v>
      </c>
      <c r="AC15" s="116">
        <v>6</v>
      </c>
      <c r="AZ15" s="116">
        <v>1</v>
      </c>
      <c r="BA15" s="116">
        <f>IF(AZ15=1,G15,0)</f>
        <v>0</v>
      </c>
      <c r="BB15" s="116">
        <f>IF(AZ15=2,G15,0)</f>
        <v>0</v>
      </c>
      <c r="BC15" s="116">
        <f>IF(AZ15=3,G15,0)</f>
        <v>0</v>
      </c>
      <c r="BD15" s="116">
        <f>IF(AZ15=4,G15,0)</f>
        <v>0</v>
      </c>
      <c r="BE15" s="116">
        <f>IF(AZ15=5,G15,0)</f>
        <v>0</v>
      </c>
      <c r="CZ15" s="116">
        <v>2.4000000000000001E-4</v>
      </c>
    </row>
    <row r="16" spans="1:104" ht="22.5">
      <c r="A16" s="154">
        <v>7</v>
      </c>
      <c r="B16" s="155" t="s">
        <v>87</v>
      </c>
      <c r="C16" s="156" t="s">
        <v>88</v>
      </c>
      <c r="D16" s="157" t="s">
        <v>89</v>
      </c>
      <c r="E16" s="158">
        <v>6.6</v>
      </c>
      <c r="F16" s="158"/>
      <c r="G16" s="159">
        <f>E16*F16</f>
        <v>0</v>
      </c>
      <c r="O16" s="137">
        <v>2</v>
      </c>
      <c r="AA16" s="116">
        <v>12</v>
      </c>
      <c r="AB16" s="116">
        <v>0</v>
      </c>
      <c r="AC16" s="116">
        <v>7</v>
      </c>
      <c r="AZ16" s="116">
        <v>1</v>
      </c>
      <c r="BA16" s="116">
        <f>IF(AZ16=1,G16,0)</f>
        <v>0</v>
      </c>
      <c r="BB16" s="116">
        <f>IF(AZ16=2,G16,0)</f>
        <v>0</v>
      </c>
      <c r="BC16" s="116">
        <f>IF(AZ16=3,G16,0)</f>
        <v>0</v>
      </c>
      <c r="BD16" s="116">
        <f>IF(AZ16=4,G16,0)</f>
        <v>0</v>
      </c>
      <c r="BE16" s="116">
        <f>IF(AZ16=5,G16,0)</f>
        <v>0</v>
      </c>
      <c r="CZ16" s="116">
        <v>1.1560000000000001E-2</v>
      </c>
    </row>
    <row r="17" spans="1:104">
      <c r="A17" s="160"/>
      <c r="B17" s="161"/>
      <c r="C17" s="185" t="s">
        <v>90</v>
      </c>
      <c r="D17" s="186"/>
      <c r="E17" s="162">
        <v>6.6</v>
      </c>
      <c r="F17" s="163"/>
      <c r="G17" s="164"/>
      <c r="M17" s="138" t="s">
        <v>90</v>
      </c>
      <c r="O17" s="137"/>
    </row>
    <row r="18" spans="1:104" ht="22.5">
      <c r="A18" s="154">
        <v>8</v>
      </c>
      <c r="B18" s="155" t="s">
        <v>91</v>
      </c>
      <c r="C18" s="156" t="s">
        <v>92</v>
      </c>
      <c r="D18" s="157" t="s">
        <v>73</v>
      </c>
      <c r="E18" s="158">
        <v>3.7050000000000001</v>
      </c>
      <c r="F18" s="158"/>
      <c r="G18" s="159">
        <f>E18*F18</f>
        <v>0</v>
      </c>
      <c r="O18" s="137">
        <v>2</v>
      </c>
      <c r="AA18" s="116">
        <v>12</v>
      </c>
      <c r="AB18" s="116">
        <v>0</v>
      </c>
      <c r="AC18" s="116">
        <v>8</v>
      </c>
      <c r="AZ18" s="116">
        <v>1</v>
      </c>
      <c r="BA18" s="116">
        <f>IF(AZ18=1,G18,0)</f>
        <v>0</v>
      </c>
      <c r="BB18" s="116">
        <f>IF(AZ18=2,G18,0)</f>
        <v>0</v>
      </c>
      <c r="BC18" s="116">
        <f>IF(AZ18=3,G18,0)</f>
        <v>0</v>
      </c>
      <c r="BD18" s="116">
        <f>IF(AZ18=4,G18,0)</f>
        <v>0</v>
      </c>
      <c r="BE18" s="116">
        <f>IF(AZ18=5,G18,0)</f>
        <v>0</v>
      </c>
      <c r="CZ18" s="116">
        <v>2.5340000000000001E-2</v>
      </c>
    </row>
    <row r="19" spans="1:104">
      <c r="A19" s="160"/>
      <c r="B19" s="161"/>
      <c r="C19" s="185" t="s">
        <v>93</v>
      </c>
      <c r="D19" s="186"/>
      <c r="E19" s="162">
        <v>3.7050000000000001</v>
      </c>
      <c r="F19" s="163"/>
      <c r="G19" s="164"/>
      <c r="M19" s="138" t="s">
        <v>93</v>
      </c>
      <c r="O19" s="137"/>
    </row>
    <row r="20" spans="1:104">
      <c r="A20" s="165"/>
      <c r="B20" s="166" t="s">
        <v>66</v>
      </c>
      <c r="C20" s="167" t="str">
        <f>CONCATENATE(B7," ",C7)</f>
        <v>3 Svislé a kompletní konstrukce</v>
      </c>
      <c r="D20" s="165"/>
      <c r="E20" s="168"/>
      <c r="F20" s="168"/>
      <c r="G20" s="169">
        <f>SUM(G7:G19)</f>
        <v>0</v>
      </c>
      <c r="O20" s="137">
        <v>4</v>
      </c>
      <c r="BA20" s="139">
        <f>SUM(BA7:BA19)</f>
        <v>0</v>
      </c>
      <c r="BB20" s="139">
        <f>SUM(BB7:BB19)</f>
        <v>0</v>
      </c>
      <c r="BC20" s="139">
        <f>SUM(BC7:BC19)</f>
        <v>0</v>
      </c>
      <c r="BD20" s="139">
        <f>SUM(BD7:BD19)</f>
        <v>0</v>
      </c>
      <c r="BE20" s="139">
        <f>SUM(BE7:BE19)</f>
        <v>0</v>
      </c>
    </row>
    <row r="21" spans="1:104">
      <c r="A21" s="148" t="s">
        <v>65</v>
      </c>
      <c r="B21" s="149" t="s">
        <v>94</v>
      </c>
      <c r="C21" s="150" t="s">
        <v>95</v>
      </c>
      <c r="D21" s="151"/>
      <c r="E21" s="152"/>
      <c r="F21" s="152"/>
      <c r="G21" s="153"/>
      <c r="H21" s="136"/>
      <c r="I21" s="136"/>
      <c r="O21" s="137">
        <v>1</v>
      </c>
    </row>
    <row r="22" spans="1:104" ht="22.5">
      <c r="A22" s="154">
        <v>9</v>
      </c>
      <c r="B22" s="155" t="s">
        <v>96</v>
      </c>
      <c r="C22" s="156" t="s">
        <v>97</v>
      </c>
      <c r="D22" s="157" t="s">
        <v>80</v>
      </c>
      <c r="E22" s="158">
        <v>1</v>
      </c>
      <c r="F22" s="158"/>
      <c r="G22" s="159">
        <f>E22*F22</f>
        <v>0</v>
      </c>
      <c r="O22" s="137">
        <v>2</v>
      </c>
      <c r="AA22" s="116">
        <v>12</v>
      </c>
      <c r="AB22" s="116">
        <v>0</v>
      </c>
      <c r="AC22" s="116">
        <v>9</v>
      </c>
      <c r="AZ22" s="116">
        <v>1</v>
      </c>
      <c r="BA22" s="116">
        <f>IF(AZ22=1,G22,0)</f>
        <v>0</v>
      </c>
      <c r="BB22" s="116">
        <f>IF(AZ22=2,G22,0)</f>
        <v>0</v>
      </c>
      <c r="BC22" s="116">
        <f>IF(AZ22=3,G22,0)</f>
        <v>0</v>
      </c>
      <c r="BD22" s="116">
        <f>IF(AZ22=4,G22,0)</f>
        <v>0</v>
      </c>
      <c r="BE22" s="116">
        <f>IF(AZ22=5,G22,0)</f>
        <v>0</v>
      </c>
      <c r="CZ22" s="116">
        <v>0.16353999999999999</v>
      </c>
    </row>
    <row r="23" spans="1:104">
      <c r="A23" s="165"/>
      <c r="B23" s="166" t="s">
        <v>66</v>
      </c>
      <c r="C23" s="167" t="str">
        <f>CONCATENATE(B21," ",C21)</f>
        <v>64 Výplně otvorů</v>
      </c>
      <c r="D23" s="165"/>
      <c r="E23" s="168"/>
      <c r="F23" s="168"/>
      <c r="G23" s="169">
        <f>SUM(G21:G22)</f>
        <v>0</v>
      </c>
      <c r="O23" s="137">
        <v>4</v>
      </c>
      <c r="BA23" s="139">
        <f>SUM(BA21:BA22)</f>
        <v>0</v>
      </c>
      <c r="BB23" s="139">
        <f>SUM(BB21:BB22)</f>
        <v>0</v>
      </c>
      <c r="BC23" s="139">
        <f>SUM(BC21:BC22)</f>
        <v>0</v>
      </c>
      <c r="BD23" s="139">
        <f>SUM(BD21:BD22)</f>
        <v>0</v>
      </c>
      <c r="BE23" s="139">
        <f>SUM(BE21:BE22)</f>
        <v>0</v>
      </c>
    </row>
    <row r="24" spans="1:104">
      <c r="A24" s="148" t="s">
        <v>65</v>
      </c>
      <c r="B24" s="149" t="s">
        <v>98</v>
      </c>
      <c r="C24" s="150" t="s">
        <v>99</v>
      </c>
      <c r="D24" s="151"/>
      <c r="E24" s="152"/>
      <c r="F24" s="152"/>
      <c r="G24" s="153"/>
      <c r="H24" s="136"/>
      <c r="I24" s="136"/>
      <c r="O24" s="137">
        <v>1</v>
      </c>
    </row>
    <row r="25" spans="1:104">
      <c r="A25" s="154">
        <v>10</v>
      </c>
      <c r="B25" s="155" t="s">
        <v>100</v>
      </c>
      <c r="C25" s="156" t="s">
        <v>101</v>
      </c>
      <c r="D25" s="157" t="s">
        <v>80</v>
      </c>
      <c r="E25" s="158">
        <v>2</v>
      </c>
      <c r="F25" s="158"/>
      <c r="G25" s="159">
        <f>E25*F25</f>
        <v>0</v>
      </c>
      <c r="O25" s="137">
        <v>2</v>
      </c>
      <c r="AA25" s="116">
        <v>12</v>
      </c>
      <c r="AB25" s="116">
        <v>0</v>
      </c>
      <c r="AC25" s="116">
        <v>10</v>
      </c>
      <c r="AZ25" s="116">
        <v>1</v>
      </c>
      <c r="BA25" s="116">
        <f>IF(AZ25=1,G25,0)</f>
        <v>0</v>
      </c>
      <c r="BB25" s="116">
        <f>IF(AZ25=2,G25,0)</f>
        <v>0</v>
      </c>
      <c r="BC25" s="116">
        <f>IF(AZ25=3,G25,0)</f>
        <v>0</v>
      </c>
      <c r="BD25" s="116">
        <f>IF(AZ25=4,G25,0)</f>
        <v>0</v>
      </c>
      <c r="BE25" s="116">
        <f>IF(AZ25=5,G25,0)</f>
        <v>0</v>
      </c>
      <c r="CZ25" s="116">
        <v>0</v>
      </c>
    </row>
    <row r="26" spans="1:104">
      <c r="A26" s="154">
        <v>11</v>
      </c>
      <c r="B26" s="155" t="s">
        <v>102</v>
      </c>
      <c r="C26" s="156" t="s">
        <v>103</v>
      </c>
      <c r="D26" s="157" t="s">
        <v>89</v>
      </c>
      <c r="E26" s="158">
        <v>2</v>
      </c>
      <c r="F26" s="158"/>
      <c r="G26" s="159">
        <f>E26*F26</f>
        <v>0</v>
      </c>
      <c r="O26" s="137">
        <v>2</v>
      </c>
      <c r="AA26" s="116">
        <v>12</v>
      </c>
      <c r="AB26" s="116">
        <v>0</v>
      </c>
      <c r="AC26" s="116">
        <v>11</v>
      </c>
      <c r="AZ26" s="116">
        <v>1</v>
      </c>
      <c r="BA26" s="116">
        <f>IF(AZ26=1,G26,0)</f>
        <v>0</v>
      </c>
      <c r="BB26" s="116">
        <f>IF(AZ26=2,G26,0)</f>
        <v>0</v>
      </c>
      <c r="BC26" s="116">
        <f>IF(AZ26=3,G26,0)</f>
        <v>0</v>
      </c>
      <c r="BD26" s="116">
        <f>IF(AZ26=4,G26,0)</f>
        <v>0</v>
      </c>
      <c r="BE26" s="116">
        <f>IF(AZ26=5,G26,0)</f>
        <v>0</v>
      </c>
      <c r="CZ26" s="116">
        <v>4.8999999999999998E-4</v>
      </c>
    </row>
    <row r="27" spans="1:104">
      <c r="A27" s="160"/>
      <c r="B27" s="161"/>
      <c r="C27" s="185">
        <v>2</v>
      </c>
      <c r="D27" s="186"/>
      <c r="E27" s="162">
        <v>2</v>
      </c>
      <c r="F27" s="163"/>
      <c r="G27" s="164"/>
      <c r="M27" s="138">
        <v>2</v>
      </c>
      <c r="O27" s="137"/>
    </row>
    <row r="28" spans="1:104">
      <c r="A28" s="154">
        <v>12</v>
      </c>
      <c r="B28" s="155" t="s">
        <v>104</v>
      </c>
      <c r="C28" s="156" t="s">
        <v>105</v>
      </c>
      <c r="D28" s="157" t="s">
        <v>106</v>
      </c>
      <c r="E28" s="158">
        <v>0.45800000000000002</v>
      </c>
      <c r="F28" s="158"/>
      <c r="G28" s="159">
        <f>E28*F28</f>
        <v>0</v>
      </c>
      <c r="O28" s="137">
        <v>2</v>
      </c>
      <c r="AA28" s="116">
        <v>12</v>
      </c>
      <c r="AB28" s="116">
        <v>0</v>
      </c>
      <c r="AC28" s="116">
        <v>12</v>
      </c>
      <c r="AZ28" s="116">
        <v>1</v>
      </c>
      <c r="BA28" s="116">
        <f>IF(AZ28=1,G28,0)</f>
        <v>0</v>
      </c>
      <c r="BB28" s="116">
        <f>IF(AZ28=2,G28,0)</f>
        <v>0</v>
      </c>
      <c r="BC28" s="116">
        <f>IF(AZ28=3,G28,0)</f>
        <v>0</v>
      </c>
      <c r="BD28" s="116">
        <f>IF(AZ28=4,G28,0)</f>
        <v>0</v>
      </c>
      <c r="BE28" s="116">
        <f>IF(AZ28=5,G28,0)</f>
        <v>0</v>
      </c>
      <c r="CZ28" s="116">
        <v>0</v>
      </c>
    </row>
    <row r="29" spans="1:104">
      <c r="A29" s="154">
        <v>13</v>
      </c>
      <c r="B29" s="155" t="s">
        <v>107</v>
      </c>
      <c r="C29" s="156" t="s">
        <v>108</v>
      </c>
      <c r="D29" s="157" t="s">
        <v>106</v>
      </c>
      <c r="E29" s="158">
        <v>0.45800000000000002</v>
      </c>
      <c r="F29" s="158"/>
      <c r="G29" s="159">
        <f>E29*F29</f>
        <v>0</v>
      </c>
      <c r="O29" s="137">
        <v>2</v>
      </c>
      <c r="AA29" s="116">
        <v>12</v>
      </c>
      <c r="AB29" s="116">
        <v>0</v>
      </c>
      <c r="AC29" s="116">
        <v>13</v>
      </c>
      <c r="AZ29" s="116">
        <v>1</v>
      </c>
      <c r="BA29" s="116">
        <f>IF(AZ29=1,G29,0)</f>
        <v>0</v>
      </c>
      <c r="BB29" s="116">
        <f>IF(AZ29=2,G29,0)</f>
        <v>0</v>
      </c>
      <c r="BC29" s="116">
        <f>IF(AZ29=3,G29,0)</f>
        <v>0</v>
      </c>
      <c r="BD29" s="116">
        <f>IF(AZ29=4,G29,0)</f>
        <v>0</v>
      </c>
      <c r="BE29" s="116">
        <f>IF(AZ29=5,G29,0)</f>
        <v>0</v>
      </c>
      <c r="CZ29" s="116">
        <v>0</v>
      </c>
    </row>
    <row r="30" spans="1:104">
      <c r="A30" s="165"/>
      <c r="B30" s="166" t="s">
        <v>66</v>
      </c>
      <c r="C30" s="167" t="str">
        <f>CONCATENATE(B24," ",C24)</f>
        <v>97 Prorážení otvorů</v>
      </c>
      <c r="D30" s="165"/>
      <c r="E30" s="168"/>
      <c r="F30" s="168"/>
      <c r="G30" s="169">
        <f>SUM(G24:G29)</f>
        <v>0</v>
      </c>
      <c r="O30" s="137">
        <v>4</v>
      </c>
      <c r="BA30" s="139">
        <f>SUM(BA24:BA29)</f>
        <v>0</v>
      </c>
      <c r="BB30" s="139">
        <f>SUM(BB24:BB29)</f>
        <v>0</v>
      </c>
      <c r="BC30" s="139">
        <f>SUM(BC24:BC29)</f>
        <v>0</v>
      </c>
      <c r="BD30" s="139">
        <f>SUM(BD24:BD29)</f>
        <v>0</v>
      </c>
      <c r="BE30" s="139">
        <f>SUM(BE24:BE29)</f>
        <v>0</v>
      </c>
    </row>
    <row r="31" spans="1:104">
      <c r="A31" s="148" t="s">
        <v>65</v>
      </c>
      <c r="B31" s="149" t="s">
        <v>109</v>
      </c>
      <c r="C31" s="150" t="s">
        <v>110</v>
      </c>
      <c r="D31" s="151"/>
      <c r="E31" s="152"/>
      <c r="F31" s="152"/>
      <c r="G31" s="153"/>
      <c r="H31" s="136"/>
      <c r="I31" s="136"/>
      <c r="O31" s="137">
        <v>1</v>
      </c>
    </row>
    <row r="32" spans="1:104">
      <c r="A32" s="154">
        <v>14</v>
      </c>
      <c r="B32" s="155" t="s">
        <v>111</v>
      </c>
      <c r="C32" s="156" t="s">
        <v>112</v>
      </c>
      <c r="D32" s="157" t="s">
        <v>106</v>
      </c>
      <c r="E32" s="158">
        <v>0.5474</v>
      </c>
      <c r="F32" s="158"/>
      <c r="G32" s="159">
        <f>E32*F32</f>
        <v>0</v>
      </c>
      <c r="O32" s="137">
        <v>2</v>
      </c>
      <c r="AA32" s="116">
        <v>12</v>
      </c>
      <c r="AB32" s="116">
        <v>0</v>
      </c>
      <c r="AC32" s="116">
        <v>14</v>
      </c>
      <c r="AZ32" s="116">
        <v>1</v>
      </c>
      <c r="BA32" s="116">
        <f>IF(AZ32=1,G32,0)</f>
        <v>0</v>
      </c>
      <c r="BB32" s="116">
        <f>IF(AZ32=2,G32,0)</f>
        <v>0</v>
      </c>
      <c r="BC32" s="116">
        <f>IF(AZ32=3,G32,0)</f>
        <v>0</v>
      </c>
      <c r="BD32" s="116">
        <f>IF(AZ32=4,G32,0)</f>
        <v>0</v>
      </c>
      <c r="BE32" s="116">
        <f>IF(AZ32=5,G32,0)</f>
        <v>0</v>
      </c>
      <c r="CZ32" s="116">
        <v>0</v>
      </c>
    </row>
    <row r="33" spans="1:104">
      <c r="A33" s="160"/>
      <c r="B33" s="161"/>
      <c r="C33" s="185" t="s">
        <v>113</v>
      </c>
      <c r="D33" s="186"/>
      <c r="E33" s="162">
        <v>0.5474</v>
      </c>
      <c r="F33" s="163"/>
      <c r="G33" s="164"/>
      <c r="M33" s="138" t="s">
        <v>113</v>
      </c>
      <c r="O33" s="137"/>
    </row>
    <row r="34" spans="1:104">
      <c r="A34" s="165"/>
      <c r="B34" s="166" t="s">
        <v>66</v>
      </c>
      <c r="C34" s="167" t="str">
        <f>CONCATENATE(B31," ",C31)</f>
        <v>99 Staveništní přesun hmot</v>
      </c>
      <c r="D34" s="165"/>
      <c r="E34" s="168"/>
      <c r="F34" s="168"/>
      <c r="G34" s="169">
        <f>SUM(G31:G33)</f>
        <v>0</v>
      </c>
      <c r="O34" s="137">
        <v>4</v>
      </c>
      <c r="BA34" s="139">
        <f>SUM(BA31:BA33)</f>
        <v>0</v>
      </c>
      <c r="BB34" s="139">
        <f>SUM(BB31:BB33)</f>
        <v>0</v>
      </c>
      <c r="BC34" s="139">
        <f>SUM(BC31:BC33)</f>
        <v>0</v>
      </c>
      <c r="BD34" s="139">
        <f>SUM(BD31:BD33)</f>
        <v>0</v>
      </c>
      <c r="BE34" s="139">
        <f>SUM(BE31:BE33)</f>
        <v>0</v>
      </c>
    </row>
    <row r="35" spans="1:104">
      <c r="A35" s="148" t="s">
        <v>65</v>
      </c>
      <c r="B35" s="149" t="s">
        <v>114</v>
      </c>
      <c r="C35" s="150" t="s">
        <v>115</v>
      </c>
      <c r="D35" s="151"/>
      <c r="E35" s="152"/>
      <c r="F35" s="152"/>
      <c r="G35" s="153"/>
      <c r="H35" s="136"/>
      <c r="I35" s="136"/>
      <c r="O35" s="137">
        <v>1</v>
      </c>
    </row>
    <row r="36" spans="1:104" ht="22.5">
      <c r="A36" s="154">
        <v>15</v>
      </c>
      <c r="B36" s="155" t="s">
        <v>116</v>
      </c>
      <c r="C36" s="156" t="s">
        <v>117</v>
      </c>
      <c r="D36" s="157" t="s">
        <v>89</v>
      </c>
      <c r="E36" s="158">
        <v>2.5</v>
      </c>
      <c r="F36" s="158"/>
      <c r="G36" s="159">
        <f t="shared" ref="G36:G42" si="0">E36*F36</f>
        <v>0</v>
      </c>
      <c r="O36" s="137">
        <v>2</v>
      </c>
      <c r="AA36" s="116">
        <v>12</v>
      </c>
      <c r="AB36" s="116">
        <v>0</v>
      </c>
      <c r="AC36" s="116">
        <v>15</v>
      </c>
      <c r="AZ36" s="116">
        <v>2</v>
      </c>
      <c r="BA36" s="116">
        <f t="shared" ref="BA36:BA42" si="1">IF(AZ36=1,G36,0)</f>
        <v>0</v>
      </c>
      <c r="BB36" s="116">
        <f t="shared" ref="BB36:BB42" si="2">IF(AZ36=2,G36,0)</f>
        <v>0</v>
      </c>
      <c r="BC36" s="116">
        <f t="shared" ref="BC36:BC42" si="3">IF(AZ36=3,G36,0)</f>
        <v>0</v>
      </c>
      <c r="BD36" s="116">
        <f t="shared" ref="BD36:BD42" si="4">IF(AZ36=4,G36,0)</f>
        <v>0</v>
      </c>
      <c r="BE36" s="116">
        <f t="shared" ref="BE36:BE42" si="5">IF(AZ36=5,G36,0)</f>
        <v>0</v>
      </c>
      <c r="CZ36" s="116">
        <v>3.0769999999999999E-2</v>
      </c>
    </row>
    <row r="37" spans="1:104">
      <c r="A37" s="154">
        <v>16</v>
      </c>
      <c r="B37" s="155" t="s">
        <v>118</v>
      </c>
      <c r="C37" s="156" t="s">
        <v>119</v>
      </c>
      <c r="D37" s="157" t="s">
        <v>89</v>
      </c>
      <c r="E37" s="158">
        <v>5</v>
      </c>
      <c r="F37" s="158"/>
      <c r="G37" s="159">
        <f t="shared" si="0"/>
        <v>0</v>
      </c>
      <c r="O37" s="137">
        <v>2</v>
      </c>
      <c r="AA37" s="116">
        <v>12</v>
      </c>
      <c r="AB37" s="116">
        <v>0</v>
      </c>
      <c r="AC37" s="116">
        <v>16</v>
      </c>
      <c r="AZ37" s="116">
        <v>2</v>
      </c>
      <c r="BA37" s="116">
        <f t="shared" si="1"/>
        <v>0</v>
      </c>
      <c r="BB37" s="116">
        <f t="shared" si="2"/>
        <v>0</v>
      </c>
      <c r="BC37" s="116">
        <f t="shared" si="3"/>
        <v>0</v>
      </c>
      <c r="BD37" s="116">
        <f t="shared" si="4"/>
        <v>0</v>
      </c>
      <c r="BE37" s="116">
        <f t="shared" si="5"/>
        <v>0</v>
      </c>
      <c r="CZ37" s="116">
        <v>4.6999999999999999E-4</v>
      </c>
    </row>
    <row r="38" spans="1:104">
      <c r="A38" s="154">
        <v>17</v>
      </c>
      <c r="B38" s="155" t="s">
        <v>120</v>
      </c>
      <c r="C38" s="156" t="s">
        <v>121</v>
      </c>
      <c r="D38" s="157" t="s">
        <v>89</v>
      </c>
      <c r="E38" s="158">
        <v>6.8</v>
      </c>
      <c r="F38" s="158"/>
      <c r="G38" s="159">
        <f t="shared" si="0"/>
        <v>0</v>
      </c>
      <c r="O38" s="137">
        <v>2</v>
      </c>
      <c r="AA38" s="116">
        <v>12</v>
      </c>
      <c r="AB38" s="116">
        <v>0</v>
      </c>
      <c r="AC38" s="116">
        <v>17</v>
      </c>
      <c r="AZ38" s="116">
        <v>2</v>
      </c>
      <c r="BA38" s="116">
        <f t="shared" si="1"/>
        <v>0</v>
      </c>
      <c r="BB38" s="116">
        <f t="shared" si="2"/>
        <v>0</v>
      </c>
      <c r="BC38" s="116">
        <f t="shared" si="3"/>
        <v>0</v>
      </c>
      <c r="BD38" s="116">
        <f t="shared" si="4"/>
        <v>0</v>
      </c>
      <c r="BE38" s="116">
        <f t="shared" si="5"/>
        <v>0</v>
      </c>
      <c r="CZ38" s="116">
        <v>1.31E-3</v>
      </c>
    </row>
    <row r="39" spans="1:104">
      <c r="A39" s="154">
        <v>18</v>
      </c>
      <c r="B39" s="155" t="s">
        <v>122</v>
      </c>
      <c r="C39" s="156" t="s">
        <v>123</v>
      </c>
      <c r="D39" s="157" t="s">
        <v>80</v>
      </c>
      <c r="E39" s="158">
        <v>4</v>
      </c>
      <c r="F39" s="158"/>
      <c r="G39" s="159">
        <f t="shared" si="0"/>
        <v>0</v>
      </c>
      <c r="O39" s="137">
        <v>2</v>
      </c>
      <c r="AA39" s="116">
        <v>12</v>
      </c>
      <c r="AB39" s="116">
        <v>1</v>
      </c>
      <c r="AC39" s="116">
        <v>18</v>
      </c>
      <c r="AZ39" s="116">
        <v>2</v>
      </c>
      <c r="BA39" s="116">
        <f t="shared" si="1"/>
        <v>0</v>
      </c>
      <c r="BB39" s="116">
        <f t="shared" si="2"/>
        <v>0</v>
      </c>
      <c r="BC39" s="116">
        <f t="shared" si="3"/>
        <v>0</v>
      </c>
      <c r="BD39" s="116">
        <f t="shared" si="4"/>
        <v>0</v>
      </c>
      <c r="BE39" s="116">
        <f t="shared" si="5"/>
        <v>0</v>
      </c>
      <c r="CZ39" s="116">
        <v>3.2000000000000003E-4</v>
      </c>
    </row>
    <row r="40" spans="1:104">
      <c r="A40" s="154">
        <v>19</v>
      </c>
      <c r="B40" s="155" t="s">
        <v>124</v>
      </c>
      <c r="C40" s="156" t="s">
        <v>125</v>
      </c>
      <c r="D40" s="157" t="s">
        <v>80</v>
      </c>
      <c r="E40" s="158">
        <v>1</v>
      </c>
      <c r="F40" s="158"/>
      <c r="G40" s="159">
        <f t="shared" si="0"/>
        <v>0</v>
      </c>
      <c r="O40" s="137">
        <v>2</v>
      </c>
      <c r="AA40" s="116">
        <v>12</v>
      </c>
      <c r="AB40" s="116">
        <v>1</v>
      </c>
      <c r="AC40" s="116">
        <v>19</v>
      </c>
      <c r="AZ40" s="116">
        <v>2</v>
      </c>
      <c r="BA40" s="116">
        <f t="shared" si="1"/>
        <v>0</v>
      </c>
      <c r="BB40" s="116">
        <f t="shared" si="2"/>
        <v>0</v>
      </c>
      <c r="BC40" s="116">
        <f t="shared" si="3"/>
        <v>0</v>
      </c>
      <c r="BD40" s="116">
        <f t="shared" si="4"/>
        <v>0</v>
      </c>
      <c r="BE40" s="116">
        <f t="shared" si="5"/>
        <v>0</v>
      </c>
      <c r="CZ40" s="116">
        <v>1.1E-4</v>
      </c>
    </row>
    <row r="41" spans="1:104" ht="22.5">
      <c r="A41" s="154">
        <v>20</v>
      </c>
      <c r="B41" s="155" t="s">
        <v>126</v>
      </c>
      <c r="C41" s="156" t="s">
        <v>127</v>
      </c>
      <c r="D41" s="157" t="s">
        <v>80</v>
      </c>
      <c r="E41" s="158">
        <v>1</v>
      </c>
      <c r="F41" s="158"/>
      <c r="G41" s="159">
        <f t="shared" si="0"/>
        <v>0</v>
      </c>
      <c r="O41" s="137">
        <v>2</v>
      </c>
      <c r="AA41" s="116">
        <v>12</v>
      </c>
      <c r="AB41" s="116">
        <v>1</v>
      </c>
      <c r="AC41" s="116">
        <v>20</v>
      </c>
      <c r="AZ41" s="116">
        <v>2</v>
      </c>
      <c r="BA41" s="116">
        <f t="shared" si="1"/>
        <v>0</v>
      </c>
      <c r="BB41" s="116">
        <f t="shared" si="2"/>
        <v>0</v>
      </c>
      <c r="BC41" s="116">
        <f t="shared" si="3"/>
        <v>0</v>
      </c>
      <c r="BD41" s="116">
        <f t="shared" si="4"/>
        <v>0</v>
      </c>
      <c r="BE41" s="116">
        <f t="shared" si="5"/>
        <v>0</v>
      </c>
      <c r="CZ41" s="116">
        <v>5.6999999999999998E-4</v>
      </c>
    </row>
    <row r="42" spans="1:104">
      <c r="A42" s="154">
        <v>21</v>
      </c>
      <c r="B42" s="155" t="s">
        <v>128</v>
      </c>
      <c r="C42" s="156" t="s">
        <v>129</v>
      </c>
      <c r="D42" s="157" t="s">
        <v>106</v>
      </c>
      <c r="E42" s="158">
        <v>9.01E-2</v>
      </c>
      <c r="F42" s="158"/>
      <c r="G42" s="159">
        <f t="shared" si="0"/>
        <v>0</v>
      </c>
      <c r="O42" s="137">
        <v>2</v>
      </c>
      <c r="AA42" s="116">
        <v>12</v>
      </c>
      <c r="AB42" s="116">
        <v>0</v>
      </c>
      <c r="AC42" s="116">
        <v>21</v>
      </c>
      <c r="AZ42" s="116">
        <v>2</v>
      </c>
      <c r="BA42" s="116">
        <f t="shared" si="1"/>
        <v>0</v>
      </c>
      <c r="BB42" s="116">
        <f t="shared" si="2"/>
        <v>0</v>
      </c>
      <c r="BC42" s="116">
        <f t="shared" si="3"/>
        <v>0</v>
      </c>
      <c r="BD42" s="116">
        <f t="shared" si="4"/>
        <v>0</v>
      </c>
      <c r="BE42" s="116">
        <f t="shared" si="5"/>
        <v>0</v>
      </c>
      <c r="CZ42" s="116">
        <v>0</v>
      </c>
    </row>
    <row r="43" spans="1:104">
      <c r="A43" s="165"/>
      <c r="B43" s="166" t="s">
        <v>66</v>
      </c>
      <c r="C43" s="167" t="str">
        <f>CONCATENATE(B35," ",C35)</f>
        <v>721 Vnitřní kanalizace</v>
      </c>
      <c r="D43" s="165"/>
      <c r="E43" s="168"/>
      <c r="F43" s="168"/>
      <c r="G43" s="169">
        <f>SUM(G35:G42)</f>
        <v>0</v>
      </c>
      <c r="O43" s="137">
        <v>4</v>
      </c>
      <c r="BA43" s="139">
        <f>SUM(BA35:BA42)</f>
        <v>0</v>
      </c>
      <c r="BB43" s="139">
        <f>SUM(BB35:BB42)</f>
        <v>0</v>
      </c>
      <c r="BC43" s="139">
        <f>SUM(BC35:BC42)</f>
        <v>0</v>
      </c>
      <c r="BD43" s="139">
        <f>SUM(BD35:BD42)</f>
        <v>0</v>
      </c>
      <c r="BE43" s="139">
        <f>SUM(BE35:BE42)</f>
        <v>0</v>
      </c>
    </row>
    <row r="44" spans="1:104">
      <c r="A44" s="148" t="s">
        <v>65</v>
      </c>
      <c r="B44" s="149" t="s">
        <v>130</v>
      </c>
      <c r="C44" s="150" t="s">
        <v>131</v>
      </c>
      <c r="D44" s="151"/>
      <c r="E44" s="152"/>
      <c r="F44" s="152"/>
      <c r="G44" s="153"/>
      <c r="H44" s="136"/>
      <c r="I44" s="136"/>
      <c r="O44" s="137">
        <v>1</v>
      </c>
    </row>
    <row r="45" spans="1:104">
      <c r="A45" s="154">
        <v>22</v>
      </c>
      <c r="B45" s="155" t="s">
        <v>132</v>
      </c>
      <c r="C45" s="156" t="s">
        <v>133</v>
      </c>
      <c r="D45" s="157" t="s">
        <v>89</v>
      </c>
      <c r="E45" s="158">
        <v>7</v>
      </c>
      <c r="F45" s="158"/>
      <c r="G45" s="159">
        <f>E45*F45</f>
        <v>0</v>
      </c>
      <c r="O45" s="137">
        <v>2</v>
      </c>
      <c r="AA45" s="116">
        <v>12</v>
      </c>
      <c r="AB45" s="116">
        <v>0</v>
      </c>
      <c r="AC45" s="116">
        <v>22</v>
      </c>
      <c r="AZ45" s="116">
        <v>2</v>
      </c>
      <c r="BA45" s="116">
        <f>IF(AZ45=1,G45,0)</f>
        <v>0</v>
      </c>
      <c r="BB45" s="116">
        <f>IF(AZ45=2,G45,0)</f>
        <v>0</v>
      </c>
      <c r="BC45" s="116">
        <f>IF(AZ45=3,G45,0)</f>
        <v>0</v>
      </c>
      <c r="BD45" s="116">
        <f>IF(AZ45=4,G45,0)</f>
        <v>0</v>
      </c>
      <c r="BE45" s="116">
        <f>IF(AZ45=5,G45,0)</f>
        <v>0</v>
      </c>
      <c r="CZ45" s="116">
        <v>6.1500000000000001E-3</v>
      </c>
    </row>
    <row r="46" spans="1:104">
      <c r="A46" s="160"/>
      <c r="B46" s="161"/>
      <c r="C46" s="185" t="s">
        <v>134</v>
      </c>
      <c r="D46" s="186"/>
      <c r="E46" s="162">
        <v>7</v>
      </c>
      <c r="F46" s="163"/>
      <c r="G46" s="164"/>
      <c r="M46" s="138" t="s">
        <v>134</v>
      </c>
      <c r="O46" s="137"/>
    </row>
    <row r="47" spans="1:104">
      <c r="A47" s="154">
        <v>23</v>
      </c>
      <c r="B47" s="155" t="s">
        <v>135</v>
      </c>
      <c r="C47" s="156" t="s">
        <v>136</v>
      </c>
      <c r="D47" s="157" t="s">
        <v>80</v>
      </c>
      <c r="E47" s="158">
        <v>3</v>
      </c>
      <c r="F47" s="158"/>
      <c r="G47" s="159">
        <f>E47*F47</f>
        <v>0</v>
      </c>
      <c r="O47" s="137">
        <v>2</v>
      </c>
      <c r="AA47" s="116">
        <v>12</v>
      </c>
      <c r="AB47" s="116">
        <v>1</v>
      </c>
      <c r="AC47" s="116">
        <v>23</v>
      </c>
      <c r="AZ47" s="116">
        <v>2</v>
      </c>
      <c r="BA47" s="116">
        <f>IF(AZ47=1,G47,0)</f>
        <v>0</v>
      </c>
      <c r="BB47" s="116">
        <f>IF(AZ47=2,G47,0)</f>
        <v>0</v>
      </c>
      <c r="BC47" s="116">
        <f>IF(AZ47=3,G47,0)</f>
        <v>0</v>
      </c>
      <c r="BD47" s="116">
        <f>IF(AZ47=4,G47,0)</f>
        <v>0</v>
      </c>
      <c r="BE47" s="116">
        <f>IF(AZ47=5,G47,0)</f>
        <v>0</v>
      </c>
      <c r="CZ47" s="116">
        <v>2.0000000000000001E-4</v>
      </c>
    </row>
    <row r="48" spans="1:104">
      <c r="A48" s="154">
        <v>24</v>
      </c>
      <c r="B48" s="155" t="s">
        <v>137</v>
      </c>
      <c r="C48" s="156" t="s">
        <v>138</v>
      </c>
      <c r="D48" s="157" t="s">
        <v>106</v>
      </c>
      <c r="E48" s="158">
        <v>4.3650000000000001E-2</v>
      </c>
      <c r="F48" s="158"/>
      <c r="G48" s="159">
        <f>E48*F48</f>
        <v>0</v>
      </c>
      <c r="O48" s="137">
        <v>2</v>
      </c>
      <c r="AA48" s="116">
        <v>12</v>
      </c>
      <c r="AB48" s="116">
        <v>0</v>
      </c>
      <c r="AC48" s="116">
        <v>24</v>
      </c>
      <c r="AZ48" s="116">
        <v>2</v>
      </c>
      <c r="BA48" s="116">
        <f>IF(AZ48=1,G48,0)</f>
        <v>0</v>
      </c>
      <c r="BB48" s="116">
        <f>IF(AZ48=2,G48,0)</f>
        <v>0</v>
      </c>
      <c r="BC48" s="116">
        <f>IF(AZ48=3,G48,0)</f>
        <v>0</v>
      </c>
      <c r="BD48" s="116">
        <f>IF(AZ48=4,G48,0)</f>
        <v>0</v>
      </c>
      <c r="BE48" s="116">
        <f>IF(AZ48=5,G48,0)</f>
        <v>0</v>
      </c>
      <c r="CZ48" s="116">
        <v>0</v>
      </c>
    </row>
    <row r="49" spans="1:104">
      <c r="A49" s="165"/>
      <c r="B49" s="166" t="s">
        <v>66</v>
      </c>
      <c r="C49" s="167" t="str">
        <f>CONCATENATE(B44," ",C44)</f>
        <v>722 Vnitřní vodovod</v>
      </c>
      <c r="D49" s="165"/>
      <c r="E49" s="168"/>
      <c r="F49" s="168"/>
      <c r="G49" s="169">
        <f>SUM(G44:G48)</f>
        <v>0</v>
      </c>
      <c r="O49" s="137">
        <v>4</v>
      </c>
      <c r="BA49" s="139">
        <f>SUM(BA44:BA48)</f>
        <v>0</v>
      </c>
      <c r="BB49" s="139">
        <f>SUM(BB44:BB48)</f>
        <v>0</v>
      </c>
      <c r="BC49" s="139">
        <f>SUM(BC44:BC48)</f>
        <v>0</v>
      </c>
      <c r="BD49" s="139">
        <f>SUM(BD44:BD48)</f>
        <v>0</v>
      </c>
      <c r="BE49" s="139">
        <f>SUM(BE44:BE48)</f>
        <v>0</v>
      </c>
    </row>
    <row r="50" spans="1:104">
      <c r="A50" s="148" t="s">
        <v>65</v>
      </c>
      <c r="B50" s="149" t="s">
        <v>139</v>
      </c>
      <c r="C50" s="150" t="s">
        <v>140</v>
      </c>
      <c r="D50" s="151"/>
      <c r="E50" s="152"/>
      <c r="F50" s="152"/>
      <c r="G50" s="153"/>
      <c r="H50" s="136"/>
      <c r="I50" s="136"/>
      <c r="O50" s="137">
        <v>1</v>
      </c>
    </row>
    <row r="51" spans="1:104" ht="22.5">
      <c r="A51" s="154">
        <v>25</v>
      </c>
      <c r="B51" s="155" t="s">
        <v>141</v>
      </c>
      <c r="C51" s="156" t="s">
        <v>142</v>
      </c>
      <c r="D51" s="157" t="s">
        <v>143</v>
      </c>
      <c r="E51" s="158">
        <v>1</v>
      </c>
      <c r="F51" s="158"/>
      <c r="G51" s="159">
        <f t="shared" ref="G51:G57" si="6">E51*F51</f>
        <v>0</v>
      </c>
      <c r="O51" s="137">
        <v>2</v>
      </c>
      <c r="AA51" s="116">
        <v>12</v>
      </c>
      <c r="AB51" s="116">
        <v>0</v>
      </c>
      <c r="AC51" s="116">
        <v>25</v>
      </c>
      <c r="AZ51" s="116">
        <v>2</v>
      </c>
      <c r="BA51" s="116">
        <f t="shared" ref="BA51:BA57" si="7">IF(AZ51=1,G51,0)</f>
        <v>0</v>
      </c>
      <c r="BB51" s="116">
        <f t="shared" ref="BB51:BB57" si="8">IF(AZ51=2,G51,0)</f>
        <v>0</v>
      </c>
      <c r="BC51" s="116">
        <f t="shared" ref="BC51:BC57" si="9">IF(AZ51=3,G51,0)</f>
        <v>0</v>
      </c>
      <c r="BD51" s="116">
        <f t="shared" ref="BD51:BD57" si="10">IF(AZ51=4,G51,0)</f>
        <v>0</v>
      </c>
      <c r="BE51" s="116">
        <f t="shared" ref="BE51:BE57" si="11">IF(AZ51=5,G51,0)</f>
        <v>0</v>
      </c>
      <c r="CZ51" s="116">
        <v>1.772E-2</v>
      </c>
    </row>
    <row r="52" spans="1:104">
      <c r="A52" s="154">
        <v>26</v>
      </c>
      <c r="B52" s="155" t="s">
        <v>144</v>
      </c>
      <c r="C52" s="156" t="s">
        <v>145</v>
      </c>
      <c r="D52" s="157" t="s">
        <v>80</v>
      </c>
      <c r="E52" s="158">
        <v>1</v>
      </c>
      <c r="F52" s="158"/>
      <c r="G52" s="159">
        <f t="shared" si="6"/>
        <v>0</v>
      </c>
      <c r="O52" s="137">
        <v>2</v>
      </c>
      <c r="AA52" s="116">
        <v>12</v>
      </c>
      <c r="AB52" s="116">
        <v>0</v>
      </c>
      <c r="AC52" s="116">
        <v>26</v>
      </c>
      <c r="AZ52" s="116">
        <v>2</v>
      </c>
      <c r="BA52" s="116">
        <f t="shared" si="7"/>
        <v>0</v>
      </c>
      <c r="BB52" s="116">
        <f t="shared" si="8"/>
        <v>0</v>
      </c>
      <c r="BC52" s="116">
        <f t="shared" si="9"/>
        <v>0</v>
      </c>
      <c r="BD52" s="116">
        <f t="shared" si="10"/>
        <v>0</v>
      </c>
      <c r="BE52" s="116">
        <f t="shared" si="11"/>
        <v>0</v>
      </c>
      <c r="CZ52" s="116">
        <v>2.0070000000000001E-2</v>
      </c>
    </row>
    <row r="53" spans="1:104">
      <c r="A53" s="154">
        <v>27</v>
      </c>
      <c r="B53" s="155" t="s">
        <v>146</v>
      </c>
      <c r="C53" s="156" t="s">
        <v>147</v>
      </c>
      <c r="D53" s="157" t="s">
        <v>80</v>
      </c>
      <c r="E53" s="158">
        <v>1</v>
      </c>
      <c r="F53" s="158"/>
      <c r="G53" s="159">
        <f t="shared" si="6"/>
        <v>0</v>
      </c>
      <c r="O53" s="137">
        <v>2</v>
      </c>
      <c r="AA53" s="116">
        <v>12</v>
      </c>
      <c r="AB53" s="116">
        <v>0</v>
      </c>
      <c r="AC53" s="116">
        <v>27</v>
      </c>
      <c r="AZ53" s="116">
        <v>2</v>
      </c>
      <c r="BA53" s="116">
        <f t="shared" si="7"/>
        <v>0</v>
      </c>
      <c r="BB53" s="116">
        <f t="shared" si="8"/>
        <v>0</v>
      </c>
      <c r="BC53" s="116">
        <f t="shared" si="9"/>
        <v>0</v>
      </c>
      <c r="BD53" s="116">
        <f t="shared" si="10"/>
        <v>0</v>
      </c>
      <c r="BE53" s="116">
        <f t="shared" si="11"/>
        <v>0</v>
      </c>
      <c r="CZ53" s="116">
        <v>3.8280000000000002E-2</v>
      </c>
    </row>
    <row r="54" spans="1:104">
      <c r="A54" s="154">
        <v>28</v>
      </c>
      <c r="B54" s="155" t="s">
        <v>148</v>
      </c>
      <c r="C54" s="156" t="s">
        <v>149</v>
      </c>
      <c r="D54" s="157" t="s">
        <v>80</v>
      </c>
      <c r="E54" s="158">
        <v>1</v>
      </c>
      <c r="F54" s="158"/>
      <c r="G54" s="159">
        <f t="shared" si="6"/>
        <v>0</v>
      </c>
      <c r="O54" s="137">
        <v>2</v>
      </c>
      <c r="AA54" s="116">
        <v>12</v>
      </c>
      <c r="AB54" s="116">
        <v>0</v>
      </c>
      <c r="AC54" s="116">
        <v>28</v>
      </c>
      <c r="AZ54" s="116">
        <v>2</v>
      </c>
      <c r="BA54" s="116">
        <f t="shared" si="7"/>
        <v>0</v>
      </c>
      <c r="BB54" s="116">
        <f t="shared" si="8"/>
        <v>0</v>
      </c>
      <c r="BC54" s="116">
        <f t="shared" si="9"/>
        <v>0</v>
      </c>
      <c r="BD54" s="116">
        <f t="shared" si="10"/>
        <v>0</v>
      </c>
      <c r="BE54" s="116">
        <f t="shared" si="11"/>
        <v>0</v>
      </c>
      <c r="CZ54" s="116">
        <v>5.0000000000000001E-4</v>
      </c>
    </row>
    <row r="55" spans="1:104">
      <c r="A55" s="154">
        <v>29</v>
      </c>
      <c r="B55" s="155" t="s">
        <v>150</v>
      </c>
      <c r="C55" s="156" t="s">
        <v>151</v>
      </c>
      <c r="D55" s="157" t="s">
        <v>80</v>
      </c>
      <c r="E55" s="158">
        <v>1</v>
      </c>
      <c r="F55" s="158"/>
      <c r="G55" s="159">
        <f t="shared" si="6"/>
        <v>0</v>
      </c>
      <c r="O55" s="137">
        <v>2</v>
      </c>
      <c r="AA55" s="116">
        <v>12</v>
      </c>
      <c r="AB55" s="116">
        <v>0</v>
      </c>
      <c r="AC55" s="116">
        <v>29</v>
      </c>
      <c r="AZ55" s="116">
        <v>2</v>
      </c>
      <c r="BA55" s="116">
        <f t="shared" si="7"/>
        <v>0</v>
      </c>
      <c r="BB55" s="116">
        <f t="shared" si="8"/>
        <v>0</v>
      </c>
      <c r="BC55" s="116">
        <f t="shared" si="9"/>
        <v>0</v>
      </c>
      <c r="BD55" s="116">
        <f t="shared" si="10"/>
        <v>0</v>
      </c>
      <c r="BE55" s="116">
        <f t="shared" si="11"/>
        <v>0</v>
      </c>
      <c r="CZ55" s="116">
        <v>6.9999999999999999E-4</v>
      </c>
    </row>
    <row r="56" spans="1:104">
      <c r="A56" s="154">
        <v>30</v>
      </c>
      <c r="B56" s="155" t="s">
        <v>152</v>
      </c>
      <c r="C56" s="156" t="s">
        <v>153</v>
      </c>
      <c r="D56" s="157" t="s">
        <v>80</v>
      </c>
      <c r="E56" s="158">
        <v>1</v>
      </c>
      <c r="F56" s="158"/>
      <c r="G56" s="159">
        <f t="shared" si="6"/>
        <v>0</v>
      </c>
      <c r="O56" s="137">
        <v>2</v>
      </c>
      <c r="AA56" s="116">
        <v>12</v>
      </c>
      <c r="AB56" s="116">
        <v>1</v>
      </c>
      <c r="AC56" s="116">
        <v>30</v>
      </c>
      <c r="AZ56" s="116">
        <v>2</v>
      </c>
      <c r="BA56" s="116">
        <f t="shared" si="7"/>
        <v>0</v>
      </c>
      <c r="BB56" s="116">
        <f t="shared" si="8"/>
        <v>0</v>
      </c>
      <c r="BC56" s="116">
        <f t="shared" si="9"/>
        <v>0</v>
      </c>
      <c r="BD56" s="116">
        <f t="shared" si="10"/>
        <v>0</v>
      </c>
      <c r="BE56" s="116">
        <f t="shared" si="11"/>
        <v>0</v>
      </c>
      <c r="CZ56" s="116">
        <v>1.4E-3</v>
      </c>
    </row>
    <row r="57" spans="1:104">
      <c r="A57" s="154">
        <v>31</v>
      </c>
      <c r="B57" s="155" t="s">
        <v>154</v>
      </c>
      <c r="C57" s="156" t="s">
        <v>155</v>
      </c>
      <c r="D57" s="157" t="s">
        <v>106</v>
      </c>
      <c r="E57" s="158">
        <v>7.8700000000000006E-2</v>
      </c>
      <c r="F57" s="158"/>
      <c r="G57" s="159">
        <f t="shared" si="6"/>
        <v>0</v>
      </c>
      <c r="O57" s="137">
        <v>2</v>
      </c>
      <c r="AA57" s="116">
        <v>12</v>
      </c>
      <c r="AB57" s="116">
        <v>0</v>
      </c>
      <c r="AC57" s="116">
        <v>31</v>
      </c>
      <c r="AZ57" s="116">
        <v>2</v>
      </c>
      <c r="BA57" s="116">
        <f t="shared" si="7"/>
        <v>0</v>
      </c>
      <c r="BB57" s="116">
        <f t="shared" si="8"/>
        <v>0</v>
      </c>
      <c r="BC57" s="116">
        <f t="shared" si="9"/>
        <v>0</v>
      </c>
      <c r="BD57" s="116">
        <f t="shared" si="10"/>
        <v>0</v>
      </c>
      <c r="BE57" s="116">
        <f t="shared" si="11"/>
        <v>0</v>
      </c>
      <c r="CZ57" s="116">
        <v>0</v>
      </c>
    </row>
    <row r="58" spans="1:104">
      <c r="A58" s="160"/>
      <c r="B58" s="161"/>
      <c r="C58" s="185" t="s">
        <v>156</v>
      </c>
      <c r="D58" s="186"/>
      <c r="E58" s="162">
        <v>7.8700000000000006E-2</v>
      </c>
      <c r="F58" s="163"/>
      <c r="G58" s="164"/>
      <c r="M58" s="138" t="s">
        <v>156</v>
      </c>
      <c r="O58" s="137"/>
    </row>
    <row r="59" spans="1:104">
      <c r="A59" s="165"/>
      <c r="B59" s="166" t="s">
        <v>66</v>
      </c>
      <c r="C59" s="167" t="str">
        <f>CONCATENATE(B50," ",C50)</f>
        <v>725 Zařizovací předměty</v>
      </c>
      <c r="D59" s="165"/>
      <c r="E59" s="168"/>
      <c r="F59" s="168"/>
      <c r="G59" s="169">
        <f>SUM(G50:G58)</f>
        <v>0</v>
      </c>
      <c r="O59" s="137">
        <v>4</v>
      </c>
      <c r="BA59" s="139">
        <f>SUM(BA50:BA58)</f>
        <v>0</v>
      </c>
      <c r="BB59" s="139">
        <f>SUM(BB50:BB58)</f>
        <v>0</v>
      </c>
      <c r="BC59" s="139">
        <f>SUM(BC50:BC58)</f>
        <v>0</v>
      </c>
      <c r="BD59" s="139">
        <f>SUM(BD50:BD58)</f>
        <v>0</v>
      </c>
      <c r="BE59" s="139">
        <f>SUM(BE50:BE58)</f>
        <v>0</v>
      </c>
    </row>
    <row r="60" spans="1:104">
      <c r="A60" s="148" t="s">
        <v>65</v>
      </c>
      <c r="B60" s="149" t="s">
        <v>157</v>
      </c>
      <c r="C60" s="150" t="s">
        <v>158</v>
      </c>
      <c r="D60" s="151"/>
      <c r="E60" s="152"/>
      <c r="F60" s="152"/>
      <c r="G60" s="153"/>
      <c r="H60" s="136"/>
      <c r="I60" s="136"/>
      <c r="O60" s="137">
        <v>1</v>
      </c>
    </row>
    <row r="61" spans="1:104" ht="22.5">
      <c r="A61" s="154">
        <v>32</v>
      </c>
      <c r="B61" s="155" t="s">
        <v>159</v>
      </c>
      <c r="C61" s="156" t="s">
        <v>160</v>
      </c>
      <c r="D61" s="157" t="s">
        <v>73</v>
      </c>
      <c r="E61" s="158">
        <v>23.9</v>
      </c>
      <c r="F61" s="158"/>
      <c r="G61" s="159">
        <f>E61*F61</f>
        <v>0</v>
      </c>
      <c r="O61" s="137">
        <v>2</v>
      </c>
      <c r="AA61" s="116">
        <v>12</v>
      </c>
      <c r="AB61" s="116">
        <v>0</v>
      </c>
      <c r="AC61" s="116">
        <v>32</v>
      </c>
      <c r="AZ61" s="116">
        <v>2</v>
      </c>
      <c r="BA61" s="116">
        <f>IF(AZ61=1,G61,0)</f>
        <v>0</v>
      </c>
      <c r="BB61" s="116">
        <f>IF(AZ61=2,G61,0)</f>
        <v>0</v>
      </c>
      <c r="BC61" s="116">
        <f>IF(AZ61=3,G61,0)</f>
        <v>0</v>
      </c>
      <c r="BD61" s="116">
        <f>IF(AZ61=4,G61,0)</f>
        <v>0</v>
      </c>
      <c r="BE61" s="116">
        <f>IF(AZ61=5,G61,0)</f>
        <v>0</v>
      </c>
      <c r="CZ61" s="116">
        <v>1.223E-2</v>
      </c>
    </row>
    <row r="62" spans="1:104">
      <c r="A62" s="160"/>
      <c r="B62" s="161"/>
      <c r="C62" s="185" t="s">
        <v>161</v>
      </c>
      <c r="D62" s="186"/>
      <c r="E62" s="162">
        <v>23.9</v>
      </c>
      <c r="F62" s="163"/>
      <c r="G62" s="164"/>
      <c r="M62" s="138" t="s">
        <v>161</v>
      </c>
      <c r="O62" s="137"/>
    </row>
    <row r="63" spans="1:104">
      <c r="A63" s="154">
        <v>33</v>
      </c>
      <c r="B63" s="155" t="s">
        <v>162</v>
      </c>
      <c r="C63" s="156" t="s">
        <v>163</v>
      </c>
      <c r="D63" s="157" t="s">
        <v>73</v>
      </c>
      <c r="E63" s="158">
        <v>12.5</v>
      </c>
      <c r="F63" s="158"/>
      <c r="G63" s="159">
        <f>E63*F63</f>
        <v>0</v>
      </c>
      <c r="O63" s="137">
        <v>2</v>
      </c>
      <c r="AA63" s="116">
        <v>12</v>
      </c>
      <c r="AB63" s="116">
        <v>0</v>
      </c>
      <c r="AC63" s="116">
        <v>33</v>
      </c>
      <c r="AZ63" s="116">
        <v>2</v>
      </c>
      <c r="BA63" s="116">
        <f>IF(AZ63=1,G63,0)</f>
        <v>0</v>
      </c>
      <c r="BB63" s="116">
        <f>IF(AZ63=2,G63,0)</f>
        <v>0</v>
      </c>
      <c r="BC63" s="116">
        <f>IF(AZ63=3,G63,0)</f>
        <v>0</v>
      </c>
      <c r="BD63" s="116">
        <f>IF(AZ63=4,G63,0)</f>
        <v>0</v>
      </c>
      <c r="BE63" s="116">
        <f>IF(AZ63=5,G63,0)</f>
        <v>0</v>
      </c>
      <c r="CZ63" s="116">
        <v>0</v>
      </c>
    </row>
    <row r="64" spans="1:104">
      <c r="A64" s="160"/>
      <c r="B64" s="161"/>
      <c r="C64" s="185" t="s">
        <v>164</v>
      </c>
      <c r="D64" s="186"/>
      <c r="E64" s="162">
        <v>12.5</v>
      </c>
      <c r="F64" s="163"/>
      <c r="G64" s="164"/>
      <c r="M64" s="138" t="s">
        <v>164</v>
      </c>
      <c r="O64" s="137"/>
    </row>
    <row r="65" spans="1:104">
      <c r="A65" s="154">
        <v>34</v>
      </c>
      <c r="B65" s="155" t="s">
        <v>165</v>
      </c>
      <c r="C65" s="156" t="s">
        <v>166</v>
      </c>
      <c r="D65" s="157" t="s">
        <v>106</v>
      </c>
      <c r="E65" s="158">
        <v>0.42959999999999998</v>
      </c>
      <c r="F65" s="158"/>
      <c r="G65" s="159">
        <f>E65*F65</f>
        <v>0</v>
      </c>
      <c r="O65" s="137">
        <v>2</v>
      </c>
      <c r="AA65" s="116">
        <v>12</v>
      </c>
      <c r="AB65" s="116">
        <v>0</v>
      </c>
      <c r="AC65" s="116">
        <v>34</v>
      </c>
      <c r="AZ65" s="116">
        <v>2</v>
      </c>
      <c r="BA65" s="116">
        <f>IF(AZ65=1,G65,0)</f>
        <v>0</v>
      </c>
      <c r="BB65" s="116">
        <f>IF(AZ65=2,G65,0)</f>
        <v>0</v>
      </c>
      <c r="BC65" s="116">
        <f>IF(AZ65=3,G65,0)</f>
        <v>0</v>
      </c>
      <c r="BD65" s="116">
        <f>IF(AZ65=4,G65,0)</f>
        <v>0</v>
      </c>
      <c r="BE65" s="116">
        <f>IF(AZ65=5,G65,0)</f>
        <v>0</v>
      </c>
      <c r="CZ65" s="116">
        <v>0</v>
      </c>
    </row>
    <row r="66" spans="1:104">
      <c r="A66" s="160"/>
      <c r="B66" s="161"/>
      <c r="C66" s="185" t="s">
        <v>167</v>
      </c>
      <c r="D66" s="186"/>
      <c r="E66" s="162">
        <v>0.42959999999999998</v>
      </c>
      <c r="F66" s="163"/>
      <c r="G66" s="164"/>
      <c r="M66" s="138" t="s">
        <v>167</v>
      </c>
      <c r="O66" s="137"/>
    </row>
    <row r="67" spans="1:104">
      <c r="A67" s="165"/>
      <c r="B67" s="166" t="s">
        <v>66</v>
      </c>
      <c r="C67" s="167" t="str">
        <f>CONCATENATE(B60," ",C60)</f>
        <v>766 Konstrukce truhlářské</v>
      </c>
      <c r="D67" s="165"/>
      <c r="E67" s="168"/>
      <c r="F67" s="168"/>
      <c r="G67" s="169">
        <f>SUM(G60:G66)</f>
        <v>0</v>
      </c>
      <c r="O67" s="137">
        <v>4</v>
      </c>
      <c r="BA67" s="139">
        <f>SUM(BA60:BA66)</f>
        <v>0</v>
      </c>
      <c r="BB67" s="139">
        <f>SUM(BB60:BB66)</f>
        <v>0</v>
      </c>
      <c r="BC67" s="139">
        <f>SUM(BC60:BC66)</f>
        <v>0</v>
      </c>
      <c r="BD67" s="139">
        <f>SUM(BD60:BD66)</f>
        <v>0</v>
      </c>
      <c r="BE67" s="139">
        <f>SUM(BE60:BE66)</f>
        <v>0</v>
      </c>
    </row>
    <row r="68" spans="1:104">
      <c r="A68" s="148" t="s">
        <v>65</v>
      </c>
      <c r="B68" s="149" t="s">
        <v>168</v>
      </c>
      <c r="C68" s="150" t="s">
        <v>169</v>
      </c>
      <c r="D68" s="151"/>
      <c r="E68" s="152"/>
      <c r="F68" s="152"/>
      <c r="G68" s="153"/>
      <c r="H68" s="136"/>
      <c r="I68" s="136"/>
      <c r="O68" s="137">
        <v>1</v>
      </c>
    </row>
    <row r="69" spans="1:104" ht="22.5">
      <c r="A69" s="154">
        <v>35</v>
      </c>
      <c r="B69" s="155" t="s">
        <v>170</v>
      </c>
      <c r="C69" s="156" t="s">
        <v>171</v>
      </c>
      <c r="D69" s="157" t="s">
        <v>73</v>
      </c>
      <c r="E69" s="158">
        <v>12.967499999999999</v>
      </c>
      <c r="F69" s="158"/>
      <c r="G69" s="159">
        <f>E69*F69</f>
        <v>0</v>
      </c>
      <c r="O69" s="137">
        <v>2</v>
      </c>
      <c r="AA69" s="116">
        <v>12</v>
      </c>
      <c r="AB69" s="116">
        <v>0</v>
      </c>
      <c r="AC69" s="116">
        <v>35</v>
      </c>
      <c r="AZ69" s="116">
        <v>2</v>
      </c>
      <c r="BA69" s="116">
        <f>IF(AZ69=1,G69,0)</f>
        <v>0</v>
      </c>
      <c r="BB69" s="116">
        <f>IF(AZ69=2,G69,0)</f>
        <v>0</v>
      </c>
      <c r="BC69" s="116">
        <f>IF(AZ69=3,G69,0)</f>
        <v>0</v>
      </c>
      <c r="BD69" s="116">
        <f>IF(AZ69=4,G69,0)</f>
        <v>0</v>
      </c>
      <c r="BE69" s="116">
        <f>IF(AZ69=5,G69,0)</f>
        <v>0</v>
      </c>
      <c r="CZ69" s="116">
        <v>1.728E-2</v>
      </c>
    </row>
    <row r="70" spans="1:104">
      <c r="A70" s="160"/>
      <c r="B70" s="161"/>
      <c r="C70" s="185" t="s">
        <v>172</v>
      </c>
      <c r="D70" s="186"/>
      <c r="E70" s="162">
        <v>12.967499999999999</v>
      </c>
      <c r="F70" s="163"/>
      <c r="G70" s="164"/>
      <c r="M70" s="138" t="s">
        <v>172</v>
      </c>
      <c r="O70" s="137"/>
    </row>
    <row r="71" spans="1:104" ht="22.5">
      <c r="A71" s="154">
        <v>36</v>
      </c>
      <c r="B71" s="155" t="s">
        <v>173</v>
      </c>
      <c r="C71" s="156" t="s">
        <v>174</v>
      </c>
      <c r="D71" s="157" t="s">
        <v>73</v>
      </c>
      <c r="E71" s="158">
        <v>7.923</v>
      </c>
      <c r="F71" s="158"/>
      <c r="G71" s="159">
        <f>E71*F71</f>
        <v>0</v>
      </c>
      <c r="O71" s="137">
        <v>2</v>
      </c>
      <c r="AA71" s="116">
        <v>12</v>
      </c>
      <c r="AB71" s="116">
        <v>0</v>
      </c>
      <c r="AC71" s="116">
        <v>36</v>
      </c>
      <c r="AZ71" s="116">
        <v>2</v>
      </c>
      <c r="BA71" s="116">
        <f>IF(AZ71=1,G71,0)</f>
        <v>0</v>
      </c>
      <c r="BB71" s="116">
        <f>IF(AZ71=2,G71,0)</f>
        <v>0</v>
      </c>
      <c r="BC71" s="116">
        <f>IF(AZ71=3,G71,0)</f>
        <v>0</v>
      </c>
      <c r="BD71" s="116">
        <f>IF(AZ71=4,G71,0)</f>
        <v>0</v>
      </c>
      <c r="BE71" s="116">
        <f>IF(AZ71=5,G71,0)</f>
        <v>0</v>
      </c>
      <c r="CZ71" s="116">
        <v>9.7199999999999995E-3</v>
      </c>
    </row>
    <row r="72" spans="1:104">
      <c r="A72" s="160"/>
      <c r="B72" s="161"/>
      <c r="C72" s="185" t="s">
        <v>175</v>
      </c>
      <c r="D72" s="186"/>
      <c r="E72" s="162">
        <v>7.923</v>
      </c>
      <c r="F72" s="163"/>
      <c r="G72" s="164"/>
      <c r="M72" s="138" t="s">
        <v>175</v>
      </c>
      <c r="O72" s="137"/>
    </row>
    <row r="73" spans="1:104" ht="22.5">
      <c r="A73" s="154">
        <v>37</v>
      </c>
      <c r="B73" s="155" t="s">
        <v>176</v>
      </c>
      <c r="C73" s="156" t="s">
        <v>177</v>
      </c>
      <c r="D73" s="157" t="s">
        <v>73</v>
      </c>
      <c r="E73" s="158">
        <v>8.7152999999999992</v>
      </c>
      <c r="F73" s="158"/>
      <c r="G73" s="159">
        <f>E73*F73</f>
        <v>0</v>
      </c>
      <c r="O73" s="137">
        <v>2</v>
      </c>
      <c r="AA73" s="116">
        <v>12</v>
      </c>
      <c r="AB73" s="116">
        <v>0</v>
      </c>
      <c r="AC73" s="116">
        <v>37</v>
      </c>
      <c r="AZ73" s="116">
        <v>2</v>
      </c>
      <c r="BA73" s="116">
        <f>IF(AZ73=1,G73,0)</f>
        <v>0</v>
      </c>
      <c r="BB73" s="116">
        <f>IF(AZ73=2,G73,0)</f>
        <v>0</v>
      </c>
      <c r="BC73" s="116">
        <f>IF(AZ73=3,G73,0)</f>
        <v>0</v>
      </c>
      <c r="BD73" s="116">
        <f>IF(AZ73=4,G73,0)</f>
        <v>0</v>
      </c>
      <c r="BE73" s="116">
        <f>IF(AZ73=5,G73,0)</f>
        <v>0</v>
      </c>
      <c r="CZ73" s="116">
        <v>5.5999999999999999E-3</v>
      </c>
    </row>
    <row r="74" spans="1:104">
      <c r="A74" s="160"/>
      <c r="B74" s="161"/>
      <c r="C74" s="185" t="s">
        <v>178</v>
      </c>
      <c r="D74" s="186"/>
      <c r="E74" s="162">
        <v>8.7152999999999992</v>
      </c>
      <c r="F74" s="163"/>
      <c r="G74" s="164"/>
      <c r="M74" s="138" t="s">
        <v>178</v>
      </c>
      <c r="O74" s="137"/>
    </row>
    <row r="75" spans="1:104">
      <c r="A75" s="154">
        <v>38</v>
      </c>
      <c r="B75" s="155" t="s">
        <v>179</v>
      </c>
      <c r="C75" s="156" t="s">
        <v>180</v>
      </c>
      <c r="D75" s="157" t="s">
        <v>80</v>
      </c>
      <c r="E75" s="158">
        <v>1</v>
      </c>
      <c r="F75" s="158"/>
      <c r="G75" s="159">
        <f>E75*F75</f>
        <v>0</v>
      </c>
      <c r="O75" s="137">
        <v>2</v>
      </c>
      <c r="AA75" s="116">
        <v>12</v>
      </c>
      <c r="AB75" s="116">
        <v>1</v>
      </c>
      <c r="AC75" s="116">
        <v>38</v>
      </c>
      <c r="AZ75" s="116">
        <v>2</v>
      </c>
      <c r="BA75" s="116">
        <f>IF(AZ75=1,G75,0)</f>
        <v>0</v>
      </c>
      <c r="BB75" s="116">
        <f>IF(AZ75=2,G75,0)</f>
        <v>0</v>
      </c>
      <c r="BC75" s="116">
        <f>IF(AZ75=3,G75,0)</f>
        <v>0</v>
      </c>
      <c r="BD75" s="116">
        <f>IF(AZ75=4,G75,0)</f>
        <v>0</v>
      </c>
      <c r="BE75" s="116">
        <f>IF(AZ75=5,G75,0)</f>
        <v>0</v>
      </c>
      <c r="CZ75" s="116">
        <v>3.3E-4</v>
      </c>
    </row>
    <row r="76" spans="1:104">
      <c r="A76" s="154">
        <v>39</v>
      </c>
      <c r="B76" s="155" t="s">
        <v>181</v>
      </c>
      <c r="C76" s="156" t="s">
        <v>182</v>
      </c>
      <c r="D76" s="157" t="s">
        <v>73</v>
      </c>
      <c r="E76" s="158">
        <v>0.79100000000000004</v>
      </c>
      <c r="F76" s="158"/>
      <c r="G76" s="159">
        <f>E76*F76</f>
        <v>0</v>
      </c>
      <c r="O76" s="137">
        <v>2</v>
      </c>
      <c r="AA76" s="116">
        <v>12</v>
      </c>
      <c r="AB76" s="116">
        <v>1</v>
      </c>
      <c r="AC76" s="116">
        <v>39</v>
      </c>
      <c r="AZ76" s="116">
        <v>2</v>
      </c>
      <c r="BA76" s="116">
        <f>IF(AZ76=1,G76,0)</f>
        <v>0</v>
      </c>
      <c r="BB76" s="116">
        <f>IF(AZ76=2,G76,0)</f>
        <v>0</v>
      </c>
      <c r="BC76" s="116">
        <f>IF(AZ76=3,G76,0)</f>
        <v>0</v>
      </c>
      <c r="BD76" s="116">
        <f>IF(AZ76=4,G76,0)</f>
        <v>0</v>
      </c>
      <c r="BE76" s="116">
        <f>IF(AZ76=5,G76,0)</f>
        <v>0</v>
      </c>
      <c r="CZ76" s="116">
        <v>1.9199999999999998E-2</v>
      </c>
    </row>
    <row r="77" spans="1:104">
      <c r="A77" s="160"/>
      <c r="B77" s="161"/>
      <c r="C77" s="185" t="s">
        <v>183</v>
      </c>
      <c r="D77" s="186"/>
      <c r="E77" s="162">
        <v>0.79100000000000004</v>
      </c>
      <c r="F77" s="163"/>
      <c r="G77" s="164"/>
      <c r="M77" s="138" t="s">
        <v>183</v>
      </c>
      <c r="O77" s="137"/>
    </row>
    <row r="78" spans="1:104">
      <c r="A78" s="154">
        <v>40</v>
      </c>
      <c r="B78" s="155" t="s">
        <v>184</v>
      </c>
      <c r="C78" s="156" t="s">
        <v>185</v>
      </c>
      <c r="D78" s="157" t="s">
        <v>73</v>
      </c>
      <c r="E78" s="158">
        <v>8.7152999999999992</v>
      </c>
      <c r="F78" s="158"/>
      <c r="G78" s="159">
        <f>E78*F78</f>
        <v>0</v>
      </c>
      <c r="O78" s="137">
        <v>2</v>
      </c>
      <c r="AA78" s="116">
        <v>12</v>
      </c>
      <c r="AB78" s="116">
        <v>1</v>
      </c>
      <c r="AC78" s="116">
        <v>40</v>
      </c>
      <c r="AZ78" s="116">
        <v>2</v>
      </c>
      <c r="BA78" s="116">
        <f>IF(AZ78=1,G78,0)</f>
        <v>0</v>
      </c>
      <c r="BB78" s="116">
        <f>IF(AZ78=2,G78,0)</f>
        <v>0</v>
      </c>
      <c r="BC78" s="116">
        <f>IF(AZ78=3,G78,0)</f>
        <v>0</v>
      </c>
      <c r="BD78" s="116">
        <f>IF(AZ78=4,G78,0)</f>
        <v>0</v>
      </c>
      <c r="BE78" s="116">
        <f>IF(AZ78=5,G78,0)</f>
        <v>0</v>
      </c>
      <c r="CZ78" s="116">
        <v>1.9199999999999998E-2</v>
      </c>
    </row>
    <row r="79" spans="1:104">
      <c r="A79" s="160"/>
      <c r="B79" s="161"/>
      <c r="C79" s="185" t="s">
        <v>178</v>
      </c>
      <c r="D79" s="186"/>
      <c r="E79" s="162">
        <v>8.7152999999999992</v>
      </c>
      <c r="F79" s="163"/>
      <c r="G79" s="164"/>
      <c r="M79" s="138" t="s">
        <v>178</v>
      </c>
      <c r="O79" s="137"/>
    </row>
    <row r="80" spans="1:104">
      <c r="A80" s="154">
        <v>41</v>
      </c>
      <c r="B80" s="155" t="s">
        <v>186</v>
      </c>
      <c r="C80" s="156" t="s">
        <v>187</v>
      </c>
      <c r="D80" s="157" t="s">
        <v>73</v>
      </c>
      <c r="E80" s="158">
        <v>12.967499999999999</v>
      </c>
      <c r="F80" s="158"/>
      <c r="G80" s="159">
        <f>E80*F80</f>
        <v>0</v>
      </c>
      <c r="O80" s="137">
        <v>2</v>
      </c>
      <c r="AA80" s="116">
        <v>12</v>
      </c>
      <c r="AB80" s="116">
        <v>1</v>
      </c>
      <c r="AC80" s="116">
        <v>41</v>
      </c>
      <c r="AZ80" s="116">
        <v>2</v>
      </c>
      <c r="BA80" s="116">
        <f>IF(AZ80=1,G80,0)</f>
        <v>0</v>
      </c>
      <c r="BB80" s="116">
        <f>IF(AZ80=2,G80,0)</f>
        <v>0</v>
      </c>
      <c r="BC80" s="116">
        <f>IF(AZ80=3,G80,0)</f>
        <v>0</v>
      </c>
      <c r="BD80" s="116">
        <f>IF(AZ80=4,G80,0)</f>
        <v>0</v>
      </c>
      <c r="BE80" s="116">
        <f>IF(AZ80=5,G80,0)</f>
        <v>0</v>
      </c>
      <c r="CZ80" s="116">
        <v>1.0500000000000001E-2</v>
      </c>
    </row>
    <row r="81" spans="1:104">
      <c r="A81" s="160"/>
      <c r="B81" s="161"/>
      <c r="C81" s="185" t="s">
        <v>172</v>
      </c>
      <c r="D81" s="186"/>
      <c r="E81" s="162">
        <v>12.967499999999999</v>
      </c>
      <c r="F81" s="163"/>
      <c r="G81" s="164"/>
      <c r="M81" s="138" t="s">
        <v>172</v>
      </c>
      <c r="O81" s="137"/>
    </row>
    <row r="82" spans="1:104">
      <c r="A82" s="154">
        <v>42</v>
      </c>
      <c r="B82" s="155" t="s">
        <v>188</v>
      </c>
      <c r="C82" s="156" t="s">
        <v>189</v>
      </c>
      <c r="D82" s="157" t="s">
        <v>106</v>
      </c>
      <c r="E82" s="158">
        <v>0.66890000000000005</v>
      </c>
      <c r="F82" s="158"/>
      <c r="G82" s="159">
        <f>E82*F82</f>
        <v>0</v>
      </c>
      <c r="O82" s="137">
        <v>2</v>
      </c>
      <c r="AA82" s="116">
        <v>12</v>
      </c>
      <c r="AB82" s="116">
        <v>0</v>
      </c>
      <c r="AC82" s="116">
        <v>42</v>
      </c>
      <c r="AZ82" s="116">
        <v>2</v>
      </c>
      <c r="BA82" s="116">
        <f>IF(AZ82=1,G82,0)</f>
        <v>0</v>
      </c>
      <c r="BB82" s="116">
        <f>IF(AZ82=2,G82,0)</f>
        <v>0</v>
      </c>
      <c r="BC82" s="116">
        <f>IF(AZ82=3,G82,0)</f>
        <v>0</v>
      </c>
      <c r="BD82" s="116">
        <f>IF(AZ82=4,G82,0)</f>
        <v>0</v>
      </c>
      <c r="BE82" s="116">
        <f>IF(AZ82=5,G82,0)</f>
        <v>0</v>
      </c>
      <c r="CZ82" s="116">
        <v>0</v>
      </c>
    </row>
    <row r="83" spans="1:104">
      <c r="A83" s="160"/>
      <c r="B83" s="161"/>
      <c r="C83" s="185" t="s">
        <v>190</v>
      </c>
      <c r="D83" s="186"/>
      <c r="E83" s="162">
        <v>0.66890000000000005</v>
      </c>
      <c r="F83" s="163"/>
      <c r="G83" s="164"/>
      <c r="M83" s="138" t="s">
        <v>190</v>
      </c>
      <c r="O83" s="137"/>
    </row>
    <row r="84" spans="1:104">
      <c r="A84" s="165"/>
      <c r="B84" s="166" t="s">
        <v>66</v>
      </c>
      <c r="C84" s="167" t="str">
        <f>CONCATENATE(B68," ",C68)</f>
        <v>771 Podlahy z dlaždic a obklady</v>
      </c>
      <c r="D84" s="165"/>
      <c r="E84" s="168"/>
      <c r="F84" s="168"/>
      <c r="G84" s="169">
        <f>SUM(G68:G83)</f>
        <v>0</v>
      </c>
      <c r="O84" s="137">
        <v>4</v>
      </c>
      <c r="BA84" s="139">
        <f>SUM(BA68:BA83)</f>
        <v>0</v>
      </c>
      <c r="BB84" s="139">
        <f>SUM(BB68:BB83)</f>
        <v>0</v>
      </c>
      <c r="BC84" s="139">
        <f>SUM(BC68:BC83)</f>
        <v>0</v>
      </c>
      <c r="BD84" s="139">
        <f>SUM(BD68:BD83)</f>
        <v>0</v>
      </c>
      <c r="BE84" s="139">
        <f>SUM(BE68:BE83)</f>
        <v>0</v>
      </c>
    </row>
    <row r="85" spans="1:104">
      <c r="A85" s="148" t="s">
        <v>65</v>
      </c>
      <c r="B85" s="149" t="s">
        <v>191</v>
      </c>
      <c r="C85" s="150" t="s">
        <v>192</v>
      </c>
      <c r="D85" s="151"/>
      <c r="E85" s="152"/>
      <c r="F85" s="152"/>
      <c r="G85" s="153"/>
      <c r="H85" s="136"/>
      <c r="I85" s="136"/>
      <c r="O85" s="137">
        <v>1</v>
      </c>
    </row>
    <row r="86" spans="1:104">
      <c r="A86" s="154">
        <v>43</v>
      </c>
      <c r="B86" s="155" t="s">
        <v>193</v>
      </c>
      <c r="C86" s="156" t="s">
        <v>194</v>
      </c>
      <c r="D86" s="157" t="s">
        <v>73</v>
      </c>
      <c r="E86" s="158">
        <v>19.995000000000001</v>
      </c>
      <c r="F86" s="158"/>
      <c r="G86" s="159">
        <f>E86*F86</f>
        <v>0</v>
      </c>
      <c r="O86" s="137">
        <v>2</v>
      </c>
      <c r="AA86" s="116">
        <v>12</v>
      </c>
      <c r="AB86" s="116">
        <v>0</v>
      </c>
      <c r="AC86" s="116">
        <v>43</v>
      </c>
      <c r="AZ86" s="116">
        <v>2</v>
      </c>
      <c r="BA86" s="116">
        <f>IF(AZ86=1,G86,0)</f>
        <v>0</v>
      </c>
      <c r="BB86" s="116">
        <f>IF(AZ86=2,G86,0)</f>
        <v>0</v>
      </c>
      <c r="BC86" s="116">
        <f>IF(AZ86=3,G86,0)</f>
        <v>0</v>
      </c>
      <c r="BD86" s="116">
        <f>IF(AZ86=4,G86,0)</f>
        <v>0</v>
      </c>
      <c r="BE86" s="116">
        <f>IF(AZ86=5,G86,0)</f>
        <v>0</v>
      </c>
      <c r="CZ86" s="116">
        <v>0</v>
      </c>
    </row>
    <row r="87" spans="1:104">
      <c r="A87" s="154">
        <v>44</v>
      </c>
      <c r="B87" s="155" t="s">
        <v>195</v>
      </c>
      <c r="C87" s="156" t="s">
        <v>196</v>
      </c>
      <c r="D87" s="157" t="s">
        <v>73</v>
      </c>
      <c r="E87" s="158">
        <v>19.995000000000001</v>
      </c>
      <c r="F87" s="158"/>
      <c r="G87" s="159">
        <f>E87*F87</f>
        <v>0</v>
      </c>
      <c r="O87" s="137">
        <v>2</v>
      </c>
      <c r="AA87" s="116">
        <v>12</v>
      </c>
      <c r="AB87" s="116">
        <v>0</v>
      </c>
      <c r="AC87" s="116">
        <v>44</v>
      </c>
      <c r="AZ87" s="116">
        <v>2</v>
      </c>
      <c r="BA87" s="116">
        <f>IF(AZ87=1,G87,0)</f>
        <v>0</v>
      </c>
      <c r="BB87" s="116">
        <f>IF(AZ87=2,G87,0)</f>
        <v>0</v>
      </c>
      <c r="BC87" s="116">
        <f>IF(AZ87=3,G87,0)</f>
        <v>0</v>
      </c>
      <c r="BD87" s="116">
        <f>IF(AZ87=4,G87,0)</f>
        <v>0</v>
      </c>
      <c r="BE87" s="116">
        <f>IF(AZ87=5,G87,0)</f>
        <v>0</v>
      </c>
      <c r="CZ87" s="116">
        <v>0</v>
      </c>
    </row>
    <row r="88" spans="1:104">
      <c r="A88" s="154">
        <v>45</v>
      </c>
      <c r="B88" s="155" t="s">
        <v>197</v>
      </c>
      <c r="C88" s="156" t="s">
        <v>198</v>
      </c>
      <c r="D88" s="157" t="s">
        <v>89</v>
      </c>
      <c r="E88" s="158">
        <v>10.46</v>
      </c>
      <c r="F88" s="158"/>
      <c r="G88" s="159">
        <f>E88*F88</f>
        <v>0</v>
      </c>
      <c r="O88" s="137">
        <v>2</v>
      </c>
      <c r="AA88" s="116">
        <v>12</v>
      </c>
      <c r="AB88" s="116">
        <v>0</v>
      </c>
      <c r="AC88" s="116">
        <v>45</v>
      </c>
      <c r="AZ88" s="116">
        <v>2</v>
      </c>
      <c r="BA88" s="116">
        <f>IF(AZ88=1,G88,0)</f>
        <v>0</v>
      </c>
      <c r="BB88" s="116">
        <f>IF(AZ88=2,G88,0)</f>
        <v>0</v>
      </c>
      <c r="BC88" s="116">
        <f>IF(AZ88=3,G88,0)</f>
        <v>0</v>
      </c>
      <c r="BD88" s="116">
        <f>IF(AZ88=4,G88,0)</f>
        <v>0</v>
      </c>
      <c r="BE88" s="116">
        <f>IF(AZ88=5,G88,0)</f>
        <v>0</v>
      </c>
      <c r="CZ88" s="116">
        <v>0</v>
      </c>
    </row>
    <row r="89" spans="1:104">
      <c r="A89" s="160"/>
      <c r="B89" s="161"/>
      <c r="C89" s="185" t="s">
        <v>199</v>
      </c>
      <c r="D89" s="186"/>
      <c r="E89" s="162">
        <v>10.46</v>
      </c>
      <c r="F89" s="163"/>
      <c r="G89" s="164"/>
      <c r="M89" s="138" t="s">
        <v>199</v>
      </c>
      <c r="O89" s="137"/>
    </row>
    <row r="90" spans="1:104">
      <c r="A90" s="154">
        <v>46</v>
      </c>
      <c r="B90" s="155" t="s">
        <v>200</v>
      </c>
      <c r="C90" s="156" t="s">
        <v>201</v>
      </c>
      <c r="D90" s="157" t="s">
        <v>89</v>
      </c>
      <c r="E90" s="158">
        <v>13.05</v>
      </c>
      <c r="F90" s="158"/>
      <c r="G90" s="159">
        <f>E90*F90</f>
        <v>0</v>
      </c>
      <c r="O90" s="137">
        <v>2</v>
      </c>
      <c r="AA90" s="116">
        <v>12</v>
      </c>
      <c r="AB90" s="116">
        <v>0</v>
      </c>
      <c r="AC90" s="116">
        <v>46</v>
      </c>
      <c r="AZ90" s="116">
        <v>2</v>
      </c>
      <c r="BA90" s="116">
        <f>IF(AZ90=1,G90,0)</f>
        <v>0</v>
      </c>
      <c r="BB90" s="116">
        <f>IF(AZ90=2,G90,0)</f>
        <v>0</v>
      </c>
      <c r="BC90" s="116">
        <f>IF(AZ90=3,G90,0)</f>
        <v>0</v>
      </c>
      <c r="BD90" s="116">
        <f>IF(AZ90=4,G90,0)</f>
        <v>0</v>
      </c>
      <c r="BE90" s="116">
        <f>IF(AZ90=5,G90,0)</f>
        <v>0</v>
      </c>
      <c r="CZ90" s="116">
        <v>1.9000000000000001E-4</v>
      </c>
    </row>
    <row r="91" spans="1:104">
      <c r="A91" s="160"/>
      <c r="B91" s="161"/>
      <c r="C91" s="185" t="s">
        <v>202</v>
      </c>
      <c r="D91" s="186"/>
      <c r="E91" s="162">
        <v>13.05</v>
      </c>
      <c r="F91" s="163"/>
      <c r="G91" s="164"/>
      <c r="M91" s="138" t="s">
        <v>202</v>
      </c>
      <c r="O91" s="137"/>
    </row>
    <row r="92" spans="1:104">
      <c r="A92" s="154">
        <v>47</v>
      </c>
      <c r="B92" s="155" t="s">
        <v>203</v>
      </c>
      <c r="C92" s="156" t="s">
        <v>204</v>
      </c>
      <c r="D92" s="157" t="s">
        <v>73</v>
      </c>
      <c r="E92" s="158">
        <v>27.917999999999999</v>
      </c>
      <c r="F92" s="158"/>
      <c r="G92" s="159">
        <f>E92*F92</f>
        <v>0</v>
      </c>
      <c r="O92" s="137">
        <v>2</v>
      </c>
      <c r="AA92" s="116">
        <v>12</v>
      </c>
      <c r="AB92" s="116">
        <v>0</v>
      </c>
      <c r="AC92" s="116">
        <v>47</v>
      </c>
      <c r="AZ92" s="116">
        <v>2</v>
      </c>
      <c r="BA92" s="116">
        <f>IF(AZ92=1,G92,0)</f>
        <v>0</v>
      </c>
      <c r="BB92" s="116">
        <f>IF(AZ92=2,G92,0)</f>
        <v>0</v>
      </c>
      <c r="BC92" s="116">
        <f>IF(AZ92=3,G92,0)</f>
        <v>0</v>
      </c>
      <c r="BD92" s="116">
        <f>IF(AZ92=4,G92,0)</f>
        <v>0</v>
      </c>
      <c r="BE92" s="116">
        <f>IF(AZ92=5,G92,0)</f>
        <v>0</v>
      </c>
      <c r="CZ92" s="116">
        <v>0</v>
      </c>
    </row>
    <row r="93" spans="1:104">
      <c r="A93" s="160"/>
      <c r="B93" s="161"/>
      <c r="C93" s="185" t="s">
        <v>205</v>
      </c>
      <c r="D93" s="186"/>
      <c r="E93" s="162">
        <v>19.995000000000001</v>
      </c>
      <c r="F93" s="163"/>
      <c r="G93" s="164"/>
      <c r="M93" s="138" t="s">
        <v>205</v>
      </c>
      <c r="O93" s="137"/>
    </row>
    <row r="94" spans="1:104">
      <c r="A94" s="160"/>
      <c r="B94" s="161"/>
      <c r="C94" s="185" t="s">
        <v>175</v>
      </c>
      <c r="D94" s="186"/>
      <c r="E94" s="162">
        <v>7.923</v>
      </c>
      <c r="F94" s="163"/>
      <c r="G94" s="164"/>
      <c r="M94" s="138" t="s">
        <v>175</v>
      </c>
      <c r="O94" s="137"/>
    </row>
    <row r="95" spans="1:104">
      <c r="A95" s="154">
        <v>48</v>
      </c>
      <c r="B95" s="155" t="s">
        <v>206</v>
      </c>
      <c r="C95" s="156" t="s">
        <v>207</v>
      </c>
      <c r="D95" s="157" t="s">
        <v>73</v>
      </c>
      <c r="E95" s="158">
        <v>20.62</v>
      </c>
      <c r="F95" s="158"/>
      <c r="G95" s="159">
        <f>E95*F95</f>
        <v>0</v>
      </c>
      <c r="O95" s="137">
        <v>2</v>
      </c>
      <c r="AA95" s="116">
        <v>12</v>
      </c>
      <c r="AB95" s="116">
        <v>0</v>
      </c>
      <c r="AC95" s="116">
        <v>48</v>
      </c>
      <c r="AZ95" s="116">
        <v>2</v>
      </c>
      <c r="BA95" s="116">
        <f>IF(AZ95=1,G95,0)</f>
        <v>0</v>
      </c>
      <c r="BB95" s="116">
        <f>IF(AZ95=2,G95,0)</f>
        <v>0</v>
      </c>
      <c r="BC95" s="116">
        <f>IF(AZ95=3,G95,0)</f>
        <v>0</v>
      </c>
      <c r="BD95" s="116">
        <f>IF(AZ95=4,G95,0)</f>
        <v>0</v>
      </c>
      <c r="BE95" s="116">
        <f>IF(AZ95=5,G95,0)</f>
        <v>0</v>
      </c>
      <c r="CZ95" s="116">
        <v>3.6000000000000002E-4</v>
      </c>
    </row>
    <row r="96" spans="1:104">
      <c r="A96" s="154">
        <v>49</v>
      </c>
      <c r="B96" s="155" t="s">
        <v>208</v>
      </c>
      <c r="C96" s="156" t="s">
        <v>209</v>
      </c>
      <c r="D96" s="157" t="s">
        <v>106</v>
      </c>
      <c r="E96" s="158">
        <v>3.78E-2</v>
      </c>
      <c r="F96" s="158"/>
      <c r="G96" s="159">
        <f>E96*F96</f>
        <v>0</v>
      </c>
      <c r="O96" s="137">
        <v>2</v>
      </c>
      <c r="AA96" s="116">
        <v>12</v>
      </c>
      <c r="AB96" s="116">
        <v>0</v>
      </c>
      <c r="AC96" s="116">
        <v>49</v>
      </c>
      <c r="AZ96" s="116">
        <v>2</v>
      </c>
      <c r="BA96" s="116">
        <f>IF(AZ96=1,G96,0)</f>
        <v>0</v>
      </c>
      <c r="BB96" s="116">
        <f>IF(AZ96=2,G96,0)</f>
        <v>0</v>
      </c>
      <c r="BC96" s="116">
        <f>IF(AZ96=3,G96,0)</f>
        <v>0</v>
      </c>
      <c r="BD96" s="116">
        <f>IF(AZ96=4,G96,0)</f>
        <v>0</v>
      </c>
      <c r="BE96" s="116">
        <f>IF(AZ96=5,G96,0)</f>
        <v>0</v>
      </c>
      <c r="CZ96" s="116">
        <v>0</v>
      </c>
    </row>
    <row r="97" spans="1:104">
      <c r="A97" s="160"/>
      <c r="B97" s="161"/>
      <c r="C97" s="185" t="s">
        <v>210</v>
      </c>
      <c r="D97" s="186"/>
      <c r="E97" s="162">
        <v>3.78E-2</v>
      </c>
      <c r="F97" s="163"/>
      <c r="G97" s="164"/>
      <c r="M97" s="138" t="s">
        <v>210</v>
      </c>
      <c r="O97" s="137"/>
    </row>
    <row r="98" spans="1:104">
      <c r="A98" s="165"/>
      <c r="B98" s="166" t="s">
        <v>66</v>
      </c>
      <c r="C98" s="167" t="str">
        <f>CONCATENATE(B85," ",C85)</f>
        <v>776 Podlahy povlakové</v>
      </c>
      <c r="D98" s="165"/>
      <c r="E98" s="168"/>
      <c r="F98" s="168"/>
      <c r="G98" s="169">
        <f>SUM(G85:G97)</f>
        <v>0</v>
      </c>
      <c r="O98" s="137">
        <v>4</v>
      </c>
      <c r="BA98" s="139">
        <f>SUM(BA85:BA97)</f>
        <v>0</v>
      </c>
      <c r="BB98" s="139">
        <f>SUM(BB85:BB97)</f>
        <v>0</v>
      </c>
      <c r="BC98" s="139">
        <f>SUM(BC85:BC97)</f>
        <v>0</v>
      </c>
      <c r="BD98" s="139">
        <f>SUM(BD85:BD97)</f>
        <v>0</v>
      </c>
      <c r="BE98" s="139">
        <f>SUM(BE85:BE97)</f>
        <v>0</v>
      </c>
    </row>
    <row r="99" spans="1:104">
      <c r="A99" s="148" t="s">
        <v>65</v>
      </c>
      <c r="B99" s="149" t="s">
        <v>211</v>
      </c>
      <c r="C99" s="150" t="s">
        <v>212</v>
      </c>
      <c r="D99" s="151"/>
      <c r="E99" s="152"/>
      <c r="F99" s="152"/>
      <c r="G99" s="153"/>
      <c r="H99" s="136"/>
      <c r="I99" s="136"/>
      <c r="O99" s="137">
        <v>1</v>
      </c>
    </row>
    <row r="100" spans="1:104">
      <c r="A100" s="154">
        <v>50</v>
      </c>
      <c r="B100" s="155" t="s">
        <v>213</v>
      </c>
      <c r="C100" s="156" t="s">
        <v>214</v>
      </c>
      <c r="D100" s="157" t="s">
        <v>73</v>
      </c>
      <c r="E100" s="158">
        <v>28.342500000000001</v>
      </c>
      <c r="F100" s="158"/>
      <c r="G100" s="159">
        <f>E100*F100</f>
        <v>0</v>
      </c>
      <c r="O100" s="137">
        <v>2</v>
      </c>
      <c r="AA100" s="116">
        <v>12</v>
      </c>
      <c r="AB100" s="116">
        <v>0</v>
      </c>
      <c r="AC100" s="116">
        <v>50</v>
      </c>
      <c r="AZ100" s="116">
        <v>2</v>
      </c>
      <c r="BA100" s="116">
        <f>IF(AZ100=1,G100,0)</f>
        <v>0</v>
      </c>
      <c r="BB100" s="116">
        <f>IF(AZ100=2,G100,0)</f>
        <v>0</v>
      </c>
      <c r="BC100" s="116">
        <f>IF(AZ100=3,G100,0)</f>
        <v>0</v>
      </c>
      <c r="BD100" s="116">
        <f>IF(AZ100=4,G100,0)</f>
        <v>0</v>
      </c>
      <c r="BE100" s="116">
        <f>IF(AZ100=5,G100,0)</f>
        <v>0</v>
      </c>
      <c r="CZ100" s="116">
        <v>2.0000000000000001E-4</v>
      </c>
    </row>
    <row r="101" spans="1:104">
      <c r="A101" s="154">
        <v>51</v>
      </c>
      <c r="B101" s="155" t="s">
        <v>215</v>
      </c>
      <c r="C101" s="156" t="s">
        <v>216</v>
      </c>
      <c r="D101" s="157" t="s">
        <v>73</v>
      </c>
      <c r="E101" s="158">
        <v>10</v>
      </c>
      <c r="F101" s="158"/>
      <c r="G101" s="159">
        <f>E101*F101</f>
        <v>0</v>
      </c>
      <c r="O101" s="137">
        <v>2</v>
      </c>
      <c r="AA101" s="116">
        <v>12</v>
      </c>
      <c r="AB101" s="116">
        <v>0</v>
      </c>
      <c r="AC101" s="116">
        <v>51</v>
      </c>
      <c r="AZ101" s="116">
        <v>2</v>
      </c>
      <c r="BA101" s="116">
        <f>IF(AZ101=1,G101,0)</f>
        <v>0</v>
      </c>
      <c r="BB101" s="116">
        <f>IF(AZ101=2,G101,0)</f>
        <v>0</v>
      </c>
      <c r="BC101" s="116">
        <f>IF(AZ101=3,G101,0)</f>
        <v>0</v>
      </c>
      <c r="BD101" s="116">
        <f>IF(AZ101=4,G101,0)</f>
        <v>0</v>
      </c>
      <c r="BE101" s="116">
        <f>IF(AZ101=5,G101,0)</f>
        <v>0</v>
      </c>
      <c r="CZ101" s="116">
        <v>2.0000000000000001E-4</v>
      </c>
    </row>
    <row r="102" spans="1:104">
      <c r="A102" s="165"/>
      <c r="B102" s="166" t="s">
        <v>66</v>
      </c>
      <c r="C102" s="167" t="str">
        <f>CONCATENATE(B99," ",C99)</f>
        <v>784 Malby</v>
      </c>
      <c r="D102" s="165"/>
      <c r="E102" s="168"/>
      <c r="F102" s="168"/>
      <c r="G102" s="169">
        <f>SUM(G99:G101)</f>
        <v>0</v>
      </c>
      <c r="O102" s="137">
        <v>4</v>
      </c>
      <c r="BA102" s="139">
        <f>SUM(BA99:BA101)</f>
        <v>0</v>
      </c>
      <c r="BB102" s="139">
        <f>SUM(BB99:BB101)</f>
        <v>0</v>
      </c>
      <c r="BC102" s="139">
        <f>SUM(BC99:BC101)</f>
        <v>0</v>
      </c>
      <c r="BD102" s="139">
        <f>SUM(BD99:BD101)</f>
        <v>0</v>
      </c>
      <c r="BE102" s="139">
        <f>SUM(BE99:BE101)</f>
        <v>0</v>
      </c>
    </row>
    <row r="103" spans="1:104">
      <c r="A103" s="148" t="s">
        <v>65</v>
      </c>
      <c r="B103" s="149" t="s">
        <v>217</v>
      </c>
      <c r="C103" s="150" t="s">
        <v>218</v>
      </c>
      <c r="D103" s="151"/>
      <c r="E103" s="152"/>
      <c r="F103" s="152"/>
      <c r="G103" s="153"/>
      <c r="H103" s="136"/>
      <c r="I103" s="136"/>
      <c r="O103" s="137">
        <v>1</v>
      </c>
    </row>
    <row r="104" spans="1:104" ht="22.5">
      <c r="A104" s="154">
        <v>52</v>
      </c>
      <c r="B104" s="155" t="s">
        <v>219</v>
      </c>
      <c r="C104" s="156" t="s">
        <v>220</v>
      </c>
      <c r="D104" s="157" t="s">
        <v>80</v>
      </c>
      <c r="E104" s="158">
        <v>1</v>
      </c>
      <c r="F104" s="158"/>
      <c r="G104" s="159">
        <f>E104*F104</f>
        <v>0</v>
      </c>
      <c r="O104" s="137">
        <v>2</v>
      </c>
      <c r="AA104" s="116">
        <v>12</v>
      </c>
      <c r="AB104" s="116">
        <v>0</v>
      </c>
      <c r="AC104" s="116">
        <v>52</v>
      </c>
      <c r="AZ104" s="116">
        <v>4</v>
      </c>
      <c r="BA104" s="116">
        <f>IF(AZ104=1,G104,0)</f>
        <v>0</v>
      </c>
      <c r="BB104" s="116">
        <f>IF(AZ104=2,G104,0)</f>
        <v>0</v>
      </c>
      <c r="BC104" s="116">
        <f>IF(AZ104=3,G104,0)</f>
        <v>0</v>
      </c>
      <c r="BD104" s="116">
        <f>IF(AZ104=4,G104,0)</f>
        <v>0</v>
      </c>
      <c r="BE104" s="116">
        <f>IF(AZ104=5,G104,0)</f>
        <v>0</v>
      </c>
      <c r="CZ104" s="116">
        <v>1E-4</v>
      </c>
    </row>
    <row r="105" spans="1:104">
      <c r="A105" s="154">
        <v>53</v>
      </c>
      <c r="B105" s="155" t="s">
        <v>221</v>
      </c>
      <c r="C105" s="156" t="s">
        <v>222</v>
      </c>
      <c r="D105" s="157" t="s">
        <v>80</v>
      </c>
      <c r="E105" s="158">
        <v>1</v>
      </c>
      <c r="F105" s="158"/>
      <c r="G105" s="159">
        <f>E105*F105</f>
        <v>0</v>
      </c>
      <c r="O105" s="137">
        <v>2</v>
      </c>
      <c r="AA105" s="116">
        <v>12</v>
      </c>
      <c r="AB105" s="116">
        <v>0</v>
      </c>
      <c r="AC105" s="116">
        <v>53</v>
      </c>
      <c r="AZ105" s="116">
        <v>4</v>
      </c>
      <c r="BA105" s="116">
        <f>IF(AZ105=1,G105,0)</f>
        <v>0</v>
      </c>
      <c r="BB105" s="116">
        <f>IF(AZ105=2,G105,0)</f>
        <v>0</v>
      </c>
      <c r="BC105" s="116">
        <f>IF(AZ105=3,G105,0)</f>
        <v>0</v>
      </c>
      <c r="BD105" s="116">
        <f>IF(AZ105=4,G105,0)</f>
        <v>0</v>
      </c>
      <c r="BE105" s="116">
        <f>IF(AZ105=5,G105,0)</f>
        <v>0</v>
      </c>
      <c r="CZ105" s="116">
        <v>0</v>
      </c>
    </row>
    <row r="106" spans="1:104">
      <c r="A106" s="154">
        <v>54</v>
      </c>
      <c r="B106" s="155" t="s">
        <v>223</v>
      </c>
      <c r="C106" s="156" t="s">
        <v>224</v>
      </c>
      <c r="D106" s="157" t="s">
        <v>225</v>
      </c>
      <c r="E106" s="158">
        <v>1</v>
      </c>
      <c r="F106" s="158"/>
      <c r="G106" s="159">
        <f>E106*F106</f>
        <v>0</v>
      </c>
      <c r="O106" s="137">
        <v>2</v>
      </c>
      <c r="AA106" s="116">
        <v>12</v>
      </c>
      <c r="AB106" s="116">
        <v>0</v>
      </c>
      <c r="AC106" s="116">
        <v>54</v>
      </c>
      <c r="AZ106" s="116">
        <v>4</v>
      </c>
      <c r="BA106" s="116">
        <f>IF(AZ106=1,G106,0)</f>
        <v>0</v>
      </c>
      <c r="BB106" s="116">
        <f>IF(AZ106=2,G106,0)</f>
        <v>0</v>
      </c>
      <c r="BC106" s="116">
        <f>IF(AZ106=3,G106,0)</f>
        <v>0</v>
      </c>
      <c r="BD106" s="116">
        <f>IF(AZ106=4,G106,0)</f>
        <v>0</v>
      </c>
      <c r="BE106" s="116">
        <f>IF(AZ106=5,G106,0)</f>
        <v>0</v>
      </c>
      <c r="CZ106" s="116">
        <v>0</v>
      </c>
    </row>
    <row r="107" spans="1:104" ht="22.5">
      <c r="A107" s="154">
        <v>55</v>
      </c>
      <c r="B107" s="155" t="s">
        <v>226</v>
      </c>
      <c r="C107" s="156" t="s">
        <v>227</v>
      </c>
      <c r="D107" s="157" t="s">
        <v>89</v>
      </c>
      <c r="E107" s="158">
        <v>7</v>
      </c>
      <c r="F107" s="158"/>
      <c r="G107" s="159">
        <f>E107*F107</f>
        <v>0</v>
      </c>
      <c r="O107" s="137">
        <v>2</v>
      </c>
      <c r="AA107" s="116">
        <v>12</v>
      </c>
      <c r="AB107" s="116">
        <v>0</v>
      </c>
      <c r="AC107" s="116">
        <v>55</v>
      </c>
      <c r="AZ107" s="116">
        <v>4</v>
      </c>
      <c r="BA107" s="116">
        <f>IF(AZ107=1,G107,0)</f>
        <v>0</v>
      </c>
      <c r="BB107" s="116">
        <f>IF(AZ107=2,G107,0)</f>
        <v>0</v>
      </c>
      <c r="BC107" s="116">
        <f>IF(AZ107=3,G107,0)</f>
        <v>0</v>
      </c>
      <c r="BD107" s="116">
        <f>IF(AZ107=4,G107,0)</f>
        <v>0</v>
      </c>
      <c r="BE107" s="116">
        <f>IF(AZ107=5,G107,0)</f>
        <v>0</v>
      </c>
      <c r="CZ107" s="116">
        <v>2.3000000000000001E-4</v>
      </c>
    </row>
    <row r="108" spans="1:104" ht="22.5">
      <c r="A108" s="154">
        <v>56</v>
      </c>
      <c r="B108" s="155" t="s">
        <v>228</v>
      </c>
      <c r="C108" s="156" t="s">
        <v>229</v>
      </c>
      <c r="D108" s="157" t="s">
        <v>89</v>
      </c>
      <c r="E108" s="158">
        <v>8</v>
      </c>
      <c r="F108" s="158"/>
      <c r="G108" s="159">
        <f>E108*F108</f>
        <v>0</v>
      </c>
      <c r="O108" s="137">
        <v>2</v>
      </c>
      <c r="AA108" s="116">
        <v>12</v>
      </c>
      <c r="AB108" s="116">
        <v>0</v>
      </c>
      <c r="AC108" s="116">
        <v>56</v>
      </c>
      <c r="AZ108" s="116">
        <v>4</v>
      </c>
      <c r="BA108" s="116">
        <f>IF(AZ108=1,G108,0)</f>
        <v>0</v>
      </c>
      <c r="BB108" s="116">
        <f>IF(AZ108=2,G108,0)</f>
        <v>0</v>
      </c>
      <c r="BC108" s="116">
        <f>IF(AZ108=3,G108,0)</f>
        <v>0</v>
      </c>
      <c r="BD108" s="116">
        <f>IF(AZ108=4,G108,0)</f>
        <v>0</v>
      </c>
      <c r="BE108" s="116">
        <f>IF(AZ108=5,G108,0)</f>
        <v>0</v>
      </c>
      <c r="CZ108" s="116">
        <v>1.4999999999999999E-4</v>
      </c>
    </row>
    <row r="109" spans="1:104">
      <c r="A109" s="165"/>
      <c r="B109" s="166" t="s">
        <v>66</v>
      </c>
      <c r="C109" s="167" t="str">
        <f>CONCATENATE(B103," ",C103)</f>
        <v>M21 Elektromontáže</v>
      </c>
      <c r="D109" s="165"/>
      <c r="E109" s="168"/>
      <c r="F109" s="168"/>
      <c r="G109" s="169">
        <f>SUM(G103:G108)</f>
        <v>0</v>
      </c>
      <c r="O109" s="137">
        <v>4</v>
      </c>
      <c r="BA109" s="139">
        <f>SUM(BA103:BA108)</f>
        <v>0</v>
      </c>
      <c r="BB109" s="139">
        <f>SUM(BB103:BB108)</f>
        <v>0</v>
      </c>
      <c r="BC109" s="139">
        <f>SUM(BC103:BC108)</f>
        <v>0</v>
      </c>
      <c r="BD109" s="139">
        <f>SUM(BD103:BD108)</f>
        <v>0</v>
      </c>
      <c r="BE109" s="139">
        <f>SUM(BE103:BE108)</f>
        <v>0</v>
      </c>
    </row>
    <row r="110" spans="1:104">
      <c r="A110" s="117"/>
      <c r="B110" s="117"/>
      <c r="C110" s="117"/>
      <c r="D110" s="117"/>
      <c r="E110" s="117"/>
      <c r="F110" s="117"/>
      <c r="G110" s="117"/>
    </row>
    <row r="111" spans="1:104">
      <c r="E111" s="116"/>
    </row>
    <row r="112" spans="1:104">
      <c r="E112" s="116"/>
    </row>
    <row r="113" spans="5:5">
      <c r="E113" s="116"/>
    </row>
    <row r="114" spans="5:5">
      <c r="E114" s="116"/>
    </row>
    <row r="115" spans="5:5">
      <c r="E115" s="116"/>
    </row>
    <row r="116" spans="5:5">
      <c r="E116" s="116"/>
    </row>
    <row r="117" spans="5:5">
      <c r="E117" s="116"/>
    </row>
    <row r="118" spans="5:5">
      <c r="E118" s="116"/>
    </row>
    <row r="119" spans="5:5">
      <c r="E119" s="116"/>
    </row>
    <row r="120" spans="5:5">
      <c r="E120" s="116"/>
    </row>
    <row r="121" spans="5:5">
      <c r="E121" s="116"/>
    </row>
    <row r="122" spans="5:5">
      <c r="E122" s="116"/>
    </row>
    <row r="123" spans="5:5">
      <c r="E123" s="116"/>
    </row>
    <row r="124" spans="5:5">
      <c r="E124" s="116"/>
    </row>
    <row r="125" spans="5:5">
      <c r="E125" s="116"/>
    </row>
    <row r="126" spans="5:5">
      <c r="E126" s="116"/>
    </row>
    <row r="127" spans="5:5">
      <c r="E127" s="116"/>
    </row>
    <row r="128" spans="5:5">
      <c r="E128" s="116"/>
    </row>
    <row r="129" spans="1:7">
      <c r="E129" s="116"/>
    </row>
    <row r="130" spans="1:7">
      <c r="E130" s="116"/>
    </row>
    <row r="131" spans="1:7">
      <c r="E131" s="116"/>
    </row>
    <row r="132" spans="1:7">
      <c r="E132" s="116"/>
    </row>
    <row r="133" spans="1:7">
      <c r="A133" s="140"/>
      <c r="B133" s="140"/>
      <c r="C133" s="140"/>
      <c r="D133" s="140"/>
      <c r="E133" s="140"/>
      <c r="F133" s="140"/>
      <c r="G133" s="140"/>
    </row>
    <row r="134" spans="1:7">
      <c r="A134" s="140"/>
      <c r="B134" s="140"/>
      <c r="C134" s="140"/>
      <c r="D134" s="140"/>
      <c r="E134" s="140"/>
      <c r="F134" s="140"/>
      <c r="G134" s="140"/>
    </row>
    <row r="135" spans="1:7">
      <c r="A135" s="140"/>
      <c r="B135" s="140"/>
      <c r="C135" s="140"/>
      <c r="D135" s="140"/>
      <c r="E135" s="140"/>
      <c r="F135" s="140"/>
      <c r="G135" s="140"/>
    </row>
    <row r="136" spans="1:7">
      <c r="A136" s="140"/>
      <c r="B136" s="140"/>
      <c r="C136" s="140"/>
      <c r="D136" s="140"/>
      <c r="E136" s="140"/>
      <c r="F136" s="140"/>
      <c r="G136" s="140"/>
    </row>
    <row r="137" spans="1:7">
      <c r="E137" s="116"/>
    </row>
    <row r="138" spans="1:7">
      <c r="E138" s="116"/>
    </row>
    <row r="139" spans="1:7">
      <c r="E139" s="116"/>
    </row>
    <row r="140" spans="1:7">
      <c r="E140" s="116"/>
    </row>
    <row r="141" spans="1:7">
      <c r="E141" s="116"/>
    </row>
    <row r="142" spans="1:7">
      <c r="E142" s="116"/>
    </row>
    <row r="143" spans="1:7">
      <c r="E143" s="116"/>
    </row>
    <row r="144" spans="1:7">
      <c r="E144" s="116"/>
    </row>
    <row r="145" spans="5:5">
      <c r="E145" s="116"/>
    </row>
    <row r="146" spans="5:5">
      <c r="E146" s="116"/>
    </row>
    <row r="147" spans="5:5">
      <c r="E147" s="116"/>
    </row>
    <row r="148" spans="5:5">
      <c r="E148" s="116"/>
    </row>
    <row r="149" spans="5:5">
      <c r="E149" s="116"/>
    </row>
    <row r="150" spans="5:5">
      <c r="E150" s="116"/>
    </row>
    <row r="151" spans="5:5">
      <c r="E151" s="116"/>
    </row>
    <row r="152" spans="5:5">
      <c r="E152" s="116"/>
    </row>
    <row r="153" spans="5:5">
      <c r="E153" s="116"/>
    </row>
    <row r="154" spans="5:5">
      <c r="E154" s="116"/>
    </row>
    <row r="155" spans="5:5">
      <c r="E155" s="116"/>
    </row>
    <row r="156" spans="5:5">
      <c r="E156" s="116"/>
    </row>
    <row r="157" spans="5:5">
      <c r="E157" s="116"/>
    </row>
    <row r="158" spans="5:5">
      <c r="E158" s="116"/>
    </row>
    <row r="159" spans="5:5">
      <c r="E159" s="116"/>
    </row>
    <row r="160" spans="5:5">
      <c r="E160" s="116"/>
    </row>
    <row r="161" spans="1:7">
      <c r="E161" s="116"/>
    </row>
    <row r="162" spans="1:7">
      <c r="E162" s="116"/>
    </row>
    <row r="163" spans="1:7">
      <c r="E163" s="116"/>
    </row>
    <row r="164" spans="1:7">
      <c r="E164" s="116"/>
    </row>
    <row r="165" spans="1:7">
      <c r="E165" s="116"/>
    </row>
    <row r="166" spans="1:7">
      <c r="E166" s="116"/>
    </row>
    <row r="167" spans="1:7">
      <c r="E167" s="116"/>
    </row>
    <row r="168" spans="1:7">
      <c r="A168" s="141"/>
      <c r="B168" s="141"/>
    </row>
    <row r="169" spans="1:7">
      <c r="A169" s="140"/>
      <c r="B169" s="140"/>
      <c r="C169" s="143"/>
      <c r="D169" s="143"/>
      <c r="E169" s="144"/>
      <c r="F169" s="143"/>
      <c r="G169" s="145"/>
    </row>
    <row r="170" spans="1:7">
      <c r="A170" s="146"/>
      <c r="B170" s="146"/>
      <c r="C170" s="140"/>
      <c r="D170" s="140"/>
      <c r="E170" s="147"/>
      <c r="F170" s="140"/>
      <c r="G170" s="140"/>
    </row>
    <row r="171" spans="1:7">
      <c r="A171" s="140"/>
      <c r="B171" s="140"/>
      <c r="C171" s="140"/>
      <c r="D171" s="140"/>
      <c r="E171" s="147"/>
      <c r="F171" s="140"/>
      <c r="G171" s="140"/>
    </row>
    <row r="172" spans="1:7">
      <c r="A172" s="140"/>
      <c r="B172" s="140"/>
      <c r="C172" s="140"/>
      <c r="D172" s="140"/>
      <c r="E172" s="147"/>
      <c r="F172" s="140"/>
      <c r="G172" s="140"/>
    </row>
    <row r="173" spans="1:7">
      <c r="A173" s="140"/>
      <c r="B173" s="140"/>
      <c r="C173" s="140"/>
      <c r="D173" s="140"/>
      <c r="E173" s="147"/>
      <c r="F173" s="140"/>
      <c r="G173" s="140"/>
    </row>
    <row r="174" spans="1:7">
      <c r="A174" s="140"/>
      <c r="B174" s="140"/>
      <c r="C174" s="140"/>
      <c r="D174" s="140"/>
      <c r="E174" s="147"/>
      <c r="F174" s="140"/>
      <c r="G174" s="140"/>
    </row>
    <row r="175" spans="1:7">
      <c r="A175" s="140"/>
      <c r="B175" s="140"/>
      <c r="C175" s="140"/>
      <c r="D175" s="140"/>
      <c r="E175" s="147"/>
      <c r="F175" s="140"/>
      <c r="G175" s="140"/>
    </row>
    <row r="176" spans="1:7">
      <c r="A176" s="140"/>
      <c r="B176" s="140"/>
      <c r="C176" s="140"/>
      <c r="D176" s="140"/>
      <c r="E176" s="147"/>
      <c r="F176" s="140"/>
      <c r="G176" s="140"/>
    </row>
    <row r="177" spans="1:7">
      <c r="A177" s="140"/>
      <c r="B177" s="140"/>
      <c r="C177" s="140"/>
      <c r="D177" s="140"/>
      <c r="E177" s="147"/>
      <c r="F177" s="140"/>
      <c r="G177" s="140"/>
    </row>
    <row r="178" spans="1:7">
      <c r="A178" s="140"/>
      <c r="B178" s="140"/>
      <c r="C178" s="140"/>
      <c r="D178" s="140"/>
      <c r="E178" s="147"/>
      <c r="F178" s="140"/>
      <c r="G178" s="140"/>
    </row>
    <row r="179" spans="1:7">
      <c r="A179" s="140"/>
      <c r="B179" s="140"/>
      <c r="C179" s="140"/>
      <c r="D179" s="140"/>
      <c r="E179" s="147"/>
      <c r="F179" s="140"/>
      <c r="G179" s="140"/>
    </row>
    <row r="180" spans="1:7">
      <c r="A180" s="140"/>
      <c r="B180" s="140"/>
      <c r="C180" s="140"/>
      <c r="D180" s="140"/>
      <c r="E180" s="147"/>
      <c r="F180" s="140"/>
      <c r="G180" s="140"/>
    </row>
    <row r="181" spans="1:7">
      <c r="A181" s="140"/>
      <c r="B181" s="140"/>
      <c r="C181" s="140"/>
      <c r="D181" s="140"/>
      <c r="E181" s="147"/>
      <c r="F181" s="140"/>
      <c r="G181" s="140"/>
    </row>
    <row r="182" spans="1:7">
      <c r="A182" s="140"/>
      <c r="B182" s="140"/>
      <c r="C182" s="140"/>
      <c r="D182" s="140"/>
      <c r="E182" s="147"/>
      <c r="F182" s="140"/>
      <c r="G182" s="140"/>
    </row>
  </sheetData>
  <mergeCells count="27">
    <mergeCell ref="C33:D33"/>
    <mergeCell ref="C46:D46"/>
    <mergeCell ref="C27:D27"/>
    <mergeCell ref="A1:G1"/>
    <mergeCell ref="A3:B3"/>
    <mergeCell ref="A4:B4"/>
    <mergeCell ref="E4:G4"/>
    <mergeCell ref="C9:D9"/>
    <mergeCell ref="C11:D11"/>
    <mergeCell ref="C17:D17"/>
    <mergeCell ref="C19:D19"/>
    <mergeCell ref="C81:D81"/>
    <mergeCell ref="C83:D83"/>
    <mergeCell ref="C58:D58"/>
    <mergeCell ref="C62:D62"/>
    <mergeCell ref="C64:D64"/>
    <mergeCell ref="C66:D66"/>
    <mergeCell ref="C70:D70"/>
    <mergeCell ref="C72:D72"/>
    <mergeCell ref="C74:D74"/>
    <mergeCell ref="C77:D77"/>
    <mergeCell ref="C79:D79"/>
    <mergeCell ref="C89:D89"/>
    <mergeCell ref="C91:D91"/>
    <mergeCell ref="C93:D93"/>
    <mergeCell ref="C94:D94"/>
    <mergeCell ref="C97:D97"/>
  </mergeCells>
  <printOptions gridLinesSet="0"/>
  <pageMargins left="0.59055118110236227" right="0.39370078740157483" top="0.19685039370078741" bottom="0.19685039370078741" header="0" footer="0.19685039370078741"/>
  <pageSetup paperSize="9" scale="98" orientation="portrait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35</vt:i4>
      </vt:variant>
    </vt:vector>
  </HeadingPairs>
  <TitlesOfParts>
    <vt:vector size="38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Hepnar Petr</dc:creator>
  <cp:lastModifiedBy>Your User Name</cp:lastModifiedBy>
  <cp:lastPrinted>2013-09-06T11:26:08Z</cp:lastPrinted>
  <dcterms:created xsi:type="dcterms:W3CDTF">2013-09-06T07:51:39Z</dcterms:created>
  <dcterms:modified xsi:type="dcterms:W3CDTF">2013-09-06T11:30:04Z</dcterms:modified>
</cp:coreProperties>
</file>