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0620" windowHeight="8835" tabRatio="676" activeTab="8"/>
  </bookViews>
  <sheets>
    <sheet name="KL" sheetId="1" r:id="rId1"/>
    <sheet name="Rekapitulace SŘ" sheetId="2" r:id="rId2"/>
    <sheet name="Rozpočet" sheetId="3" r:id="rId3"/>
    <sheet name="UT" sheetId="4" r:id="rId4"/>
    <sheet name="VZT" sheetId="5" r:id="rId5"/>
    <sheet name="CHL+ZTI" sheetId="6" r:id="rId6"/>
    <sheet name="ENN" sheetId="7" r:id="rId7"/>
    <sheet name="AV" sheetId="8" r:id="rId8"/>
    <sheet name="SK"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BPK1">'[5]Položky'!#REF!</definedName>
    <definedName name="_BPK2">'[5]Položky'!#REF!</definedName>
    <definedName name="_BPK3">'[5]Položky'!#REF!</definedName>
    <definedName name="AE" localSheetId="1">#REF!</definedName>
    <definedName name="AE" localSheetId="2">#REF!</definedName>
    <definedName name="AE">#REF!</definedName>
    <definedName name="Akce">#REF!</definedName>
    <definedName name="AL_obvodový_plášť" localSheetId="1">'[4]SO 11.1A Výkaz výměr'!#REF!</definedName>
    <definedName name="AL_obvodový_plášť" localSheetId="2">'[4]SO 11.1A Výkaz výměr'!#REF!</definedName>
    <definedName name="AL_obvodový_plášť">'[1]SO 11.1A Výkaz výměr'!#REF!</definedName>
    <definedName name="battab" localSheetId="1">#REF!</definedName>
    <definedName name="battab" localSheetId="2">#REF!</definedName>
    <definedName name="battab">#REF!</definedName>
    <definedName name="Battzeit" localSheetId="1">#REF!</definedName>
    <definedName name="Battzeit" localSheetId="2">#REF!</definedName>
    <definedName name="Battzeit">#REF!</definedName>
    <definedName name="CelkemBrutto">#REF!</definedName>
    <definedName name="CelkemNetto">#REF!</definedName>
    <definedName name="CelkemRecyklaceNetto">#REF!</definedName>
    <definedName name="CenaCelkemVcetneDPH">#REF!</definedName>
    <definedName name="cif" localSheetId="1">#REF!</definedName>
    <definedName name="cif" localSheetId="2">#REF!</definedName>
    <definedName name="cif">#REF!</definedName>
    <definedName name="CisloNabidky">#REF!</definedName>
    <definedName name="Com." localSheetId="1">#REF!</definedName>
    <definedName name="Com." localSheetId="2">#REF!</definedName>
    <definedName name="Com.">#REF!</definedName>
    <definedName name="Datum">#REF!</definedName>
    <definedName name="Dodatek">#REF!</definedName>
    <definedName name="Dodavka0">'[5]Položky'!#REF!</definedName>
    <definedName name="DPHSS">'[6]EXX'!#REF!</definedName>
    <definedName name="DPHZS">#REF!</definedName>
    <definedName name="Elektro">#REF!</definedName>
    <definedName name="ElplastMail">#REF!</definedName>
    <definedName name="Email">#REF!</definedName>
    <definedName name="EmailZpracovatele">#REF!</definedName>
    <definedName name="Excel_BuiltIn_Print_Area_2">#REF!</definedName>
    <definedName name="Excel_BuiltIn_Print_Titles_2">#REF!</definedName>
    <definedName name="EZS_vzor">'[7]ROZPOC'!#REF!</definedName>
    <definedName name="Firma">#REF!</definedName>
    <definedName name="Firma2">#REF!</definedName>
    <definedName name="HodVyroba">'[8]Parametry'!$D$25</definedName>
    <definedName name="HSV0">'[5]Položky'!#REF!</definedName>
    <definedName name="HTML_CodePage" hidden="1">1250</definedName>
    <definedName name="HTML_Control" hidden="1">{"'List1'!$A$1:$I$85"}</definedName>
    <definedName name="HTML_Description" hidden="1">""</definedName>
    <definedName name="HTML_Email" hidden="1">""</definedName>
    <definedName name="HTML_Header" hidden="1">"List1"</definedName>
    <definedName name="HTML_LastUpdate" hidden="1">"3.11.1998"</definedName>
    <definedName name="HTML_LineAfter" hidden="1">TRUE</definedName>
    <definedName name="HTML_LineBefore" hidden="1">TRUE</definedName>
    <definedName name="HTML_Name" hidden="1">"Martin Bican"</definedName>
    <definedName name="HTML_OBDlg2" hidden="1">TRUE</definedName>
    <definedName name="HTML_OBDlg4" hidden="1">TRUE</definedName>
    <definedName name="HTML_OS" hidden="1">0</definedName>
    <definedName name="HTML_PathFile" hidden="1">"C:\Dokumenty\HTML.htm"</definedName>
    <definedName name="HTML_Title" hidden="1">"STEF_POL_1"</definedName>
    <definedName name="HZS0">'[5]Položky'!#REF!</definedName>
    <definedName name="Izolace">#REF!</definedName>
    <definedName name="Izolace_akustické" localSheetId="1">'[4]SO 11.1A Výkaz výměr'!#REF!</definedName>
    <definedName name="Izolace_akustické" localSheetId="2">'[4]SO 11.1A Výkaz výměr'!#REF!</definedName>
    <definedName name="Izolace_akustické">'[1]SO 11.1A Výkaz výměr'!#REF!</definedName>
    <definedName name="Izolace_proti_vodě" localSheetId="1">'[4]SO 11.1A Výkaz výměr'!#REF!</definedName>
    <definedName name="Izolace_proti_vodě" localSheetId="2">'[4]SO 11.1A Výkaz výměr'!#REF!</definedName>
    <definedName name="Izolace_proti_vodě">'[1]SO 11.1A Výkaz výměr'!#REF!</definedName>
    <definedName name="Jmeno">#REF!</definedName>
    <definedName name="k">#REF!</definedName>
    <definedName name="Kategorie">#REF!</definedName>
    <definedName name="KatSez">#REF!</definedName>
    <definedName name="KódyZdrojů">#REF!</definedName>
    <definedName name="Komunikace" localSheetId="1">'[4]SO 11.1A Výkaz výměr'!#REF!</definedName>
    <definedName name="Komunikace" localSheetId="2">'[4]SO 11.1A Výkaz výměr'!#REF!</definedName>
    <definedName name="Komunikace">'[1]SO 11.1A Výkaz výměr'!#REF!</definedName>
    <definedName name="Konstrukce_klempířské" localSheetId="1">'[4]SO 11.1A Výkaz výměr'!#REF!</definedName>
    <definedName name="Konstrukce_klempířské" localSheetId="2">'[4]SO 11.1A Výkaz výměr'!#REF!</definedName>
    <definedName name="Konstrukce_klempířské">'[1]SO 11.1A Výkaz výměr'!#REF!</definedName>
    <definedName name="Konstrukce_tesařské" localSheetId="1">'[2]SO 51.4 Výkaz výměr'!#REF!</definedName>
    <definedName name="Konstrukce_tesařské" localSheetId="2">'[2]SO 51.4 Výkaz výměr'!#REF!</definedName>
    <definedName name="Konstrukce_tesařské">'[2]SO 51.4 Výkaz výměr'!#REF!</definedName>
    <definedName name="Konstrukce_truhlářské" localSheetId="1">'[4]SO 11.1A Výkaz výměr'!#REF!</definedName>
    <definedName name="Konstrukce_truhlářské" localSheetId="2">'[4]SO 11.1A Výkaz výměr'!#REF!</definedName>
    <definedName name="Konstrukce_truhlářské">'[1]SO 11.1A Výkaz výměr'!#REF!</definedName>
    <definedName name="Kontrola">#REF!</definedName>
    <definedName name="Kovové_stavební_doplňkové_konstrukce" localSheetId="1">'[4]SO 11.1A Výkaz výměr'!#REF!</definedName>
    <definedName name="Kovové_stavební_doplňkové_konstrukce" localSheetId="2">'[4]SO 11.1A Výkaz výměr'!#REF!</definedName>
    <definedName name="Kovové_stavební_doplňkové_konstrukce">'[1]SO 11.1A Výkaz výměr'!#REF!</definedName>
    <definedName name="Kryt" localSheetId="1">#REF!</definedName>
    <definedName name="Kryt" localSheetId="2">#REF!</definedName>
    <definedName name="Kryt">#REF!</definedName>
    <definedName name="KSDK" localSheetId="1">'[2]SO 51.4 Výkaz výměr'!#REF!</definedName>
    <definedName name="KSDK" localSheetId="2">'[2]SO 51.4 Výkaz výměr'!#REF!</definedName>
    <definedName name="KSDK">'[2]SO 51.4 Výkaz výměr'!#REF!</definedName>
    <definedName name="kurz">#REF!</definedName>
    <definedName name="Kurz_USD">#REF!</definedName>
    <definedName name="LKZ" localSheetId="1">#REF!</definedName>
    <definedName name="LKZ" localSheetId="2">#REF!</definedName>
    <definedName name="LKZ">#REF!</definedName>
    <definedName name="Malby__tapety__nátěry__nástřiky" localSheetId="1">'[4]SO 11.1A Výkaz výměr'!#REF!</definedName>
    <definedName name="Malby__tapety__nátěry__nástřiky" localSheetId="2">'[4]SO 11.1A Výkaz výměr'!#REF!</definedName>
    <definedName name="Malby__tapety__nátěry__nástřiky">'[1]SO 11.1A Výkaz výměr'!#REF!</definedName>
    <definedName name="Marže">#REF!</definedName>
    <definedName name="materiál">'[9]ZTI'!#REF!</definedName>
    <definedName name="Minimum">#REF!</definedName>
    <definedName name="minkap" localSheetId="1">#REF!</definedName>
    <definedName name="minkap" localSheetId="2">#REF!</definedName>
    <definedName name="minkap">#REF!</definedName>
    <definedName name="Montaz">'[6]EXX'!#REF!</definedName>
    <definedName name="Montaz0">'[5]Položky'!#REF!</definedName>
    <definedName name="Nab." localSheetId="1">#REF!</definedName>
    <definedName name="Nab." localSheetId="2">#REF!</definedName>
    <definedName name="Nab.">#REF!</definedName>
    <definedName name="Nabytek">#REF!</definedName>
    <definedName name="Náhl." localSheetId="1">#REF!</definedName>
    <definedName name="Náhl." localSheetId="2">#REF!</definedName>
    <definedName name="Náhl.">#REF!</definedName>
    <definedName name="_xlnm.Print_Titles" localSheetId="2">'Rozpočet'!$1:$2</definedName>
    <definedName name="Obklady_keramické" localSheetId="1">'[4]SO 11.1A Výkaz výměr'!#REF!</definedName>
    <definedName name="Obklady_keramické" localSheetId="2">'[4]SO 11.1A Výkaz výměr'!#REF!</definedName>
    <definedName name="Obklady_keramické">'[1]SO 11.1A Výkaz výměr'!#REF!</definedName>
    <definedName name="_xlnm.Print_Area" localSheetId="7">'AV'!$A$1:$F$75</definedName>
    <definedName name="_xlnm.Print_Area" localSheetId="6">'ENN'!#REF!</definedName>
    <definedName name="_xlnm.Print_Area" localSheetId="5">'CHL+ZTI'!$A$1:$I$58</definedName>
    <definedName name="_xlnm.Print_Area" localSheetId="2">'Rozpočet'!$A$1:$H$172</definedName>
    <definedName name="_xlnm.Print_Area" localSheetId="8">'SK'!$A$1:$F$77</definedName>
    <definedName name="_xlnm.Print_Area" localSheetId="3">'UT'!$A$1:$E$34</definedName>
    <definedName name="_xlnm.Print_Area" localSheetId="4">'VZT'!$A$1:$J$104</definedName>
    <definedName name="oblast1" localSheetId="1">#REF!</definedName>
    <definedName name="oblast1" localSheetId="2">#REF!</definedName>
    <definedName name="oblast1">#REF!</definedName>
    <definedName name="Ostatni">#REF!</definedName>
    <definedName name="Ostatní_výrobky" localSheetId="1">'[2]SO 51.4 Výkaz výměr'!#REF!</definedName>
    <definedName name="Ostatní_výrobky" localSheetId="2">'[2]SO 51.4 Výkaz výměr'!#REF!</definedName>
    <definedName name="Ostatní_výrobky">'[2]SO 51.4 Výkaz výměr'!#REF!</definedName>
    <definedName name="Pak.120" localSheetId="1">#REF!</definedName>
    <definedName name="Pak.120" localSheetId="2">#REF!</definedName>
    <definedName name="Pak.120">#REF!</definedName>
    <definedName name="Pak.8" localSheetId="1">#REF!</definedName>
    <definedName name="Pak.8" localSheetId="2">#REF!</definedName>
    <definedName name="Pak.8">#REF!</definedName>
    <definedName name="PlatebniPodminkyAJ">'[6]EXX'!#REF!</definedName>
    <definedName name="PlatebniPodminkyCZ">'[6]EXX'!#REF!</definedName>
    <definedName name="PlatnostNabidky">'[6]EXX'!#REF!</definedName>
    <definedName name="Podhl" localSheetId="1">'[2]SO 51.4 Výkaz výměr'!#REF!</definedName>
    <definedName name="Podhl" localSheetId="2">'[2]SO 51.4 Výkaz výměr'!#REF!</definedName>
    <definedName name="Podhl">'[2]SO 51.4 Výkaz výměr'!#REF!</definedName>
    <definedName name="Podhledy" localSheetId="1">'[4]SO 11.1A Výkaz výměr'!#REF!</definedName>
    <definedName name="Podhledy" localSheetId="2">'[4]SO 11.1A Výkaz výměr'!#REF!</definedName>
    <definedName name="Podhledy">'[1]SO 11.1A Výkaz výměr'!#REF!</definedName>
    <definedName name="PORTSV" localSheetId="1">#REF!</definedName>
    <definedName name="PORTSV" localSheetId="2">#REF!</definedName>
    <definedName name="PORTSV">#REF!</definedName>
    <definedName name="PSV0">'[5]Položky'!#REF!</definedName>
    <definedName name="RecyklaceRemove">#REF!</definedName>
    <definedName name="REKAPITULACE" localSheetId="1">'[4]SO 11.1A Výkaz výměr'!#REF!</definedName>
    <definedName name="REKAPITULACE" localSheetId="2">'[4]SO 11.1A Výkaz výměr'!#REF!</definedName>
    <definedName name="REKAPITULACE">'[1]SO 11.1A Výkaz výměr'!#REF!</definedName>
    <definedName name="RFmx" localSheetId="1">#REF!</definedName>
    <definedName name="RFmx" localSheetId="2">#REF!</definedName>
    <definedName name="RFmx">#REF!</definedName>
    <definedName name="rfomni" localSheetId="1">#REF!</definedName>
    <definedName name="rfomni" localSheetId="2">#REF!</definedName>
    <definedName name="rfomni">#REF!</definedName>
    <definedName name="RFperif" localSheetId="1">#REF!</definedName>
    <definedName name="RFperif" localSheetId="2">#REF!</definedName>
    <definedName name="RFperif">#REF!</definedName>
    <definedName name="RFperif1" localSheetId="1">#REF!</definedName>
    <definedName name="RFperif1" localSheetId="2">#REF!</definedName>
    <definedName name="RFperif1">#REF!</definedName>
    <definedName name="RFser" localSheetId="1">#REF!</definedName>
    <definedName name="RFser" localSheetId="2">#REF!</definedName>
    <definedName name="RFser">#REF!</definedName>
    <definedName name="RFSYST" localSheetId="1">#REF!</definedName>
    <definedName name="RFSYST" localSheetId="2">#REF!</definedName>
    <definedName name="RFSYST">#REF!</definedName>
    <definedName name="RFTERM" localSheetId="1">#REF!</definedName>
    <definedName name="RFTERM" localSheetId="2">#REF!</definedName>
    <definedName name="RFTERM">#REF!</definedName>
    <definedName name="ro">'[9]ZTI'!#REF!</definedName>
    <definedName name="s">#REF!</definedName>
    <definedName name="Sádrokartonové_konstrukce" localSheetId="1">'[4]SO 11.1A Výkaz výměr'!#REF!</definedName>
    <definedName name="Sádrokartonové_konstrukce" localSheetId="2">'[4]SO 11.1A Výkaz výměr'!#REF!</definedName>
    <definedName name="Sádrokartonové_konstrukce">'[1]SO 11.1A Výkaz výměr'!#REF!</definedName>
    <definedName name="Server">#REF!</definedName>
    <definedName name="Sklad">#REF!</definedName>
    <definedName name="SLC16" localSheetId="1">#REF!</definedName>
    <definedName name="SLC16" localSheetId="2">#REF!</definedName>
    <definedName name="SLC16">#REF!</definedName>
    <definedName name="SLC16E" localSheetId="1">#REF!</definedName>
    <definedName name="SLC16E" localSheetId="2">#REF!</definedName>
    <definedName name="SLC16E">#REF!</definedName>
    <definedName name="Smlouva">#REF!</definedName>
    <definedName name="soucet1" localSheetId="1">#REF!</definedName>
    <definedName name="soucet1" localSheetId="2">#REF!</definedName>
    <definedName name="soucet1">#REF!</definedName>
    <definedName name="Stan." localSheetId="1">#REF!</definedName>
    <definedName name="Stan." localSheetId="2">#REF!</definedName>
    <definedName name="Stan.">#REF!</definedName>
    <definedName name="Stredisko">#REF!</definedName>
    <definedName name="Strom" localSheetId="1">#REF!</definedName>
    <definedName name="Strom" localSheetId="2">#REF!</definedName>
    <definedName name="Strom">#REF!</definedName>
    <definedName name="SubElektroBrutto">#REF!</definedName>
    <definedName name="SubElektroNetto">#REF!</definedName>
    <definedName name="SubIzolaceBrutto">#REF!</definedName>
    <definedName name="SubIzolaceNetto">#REF!</definedName>
    <definedName name="SubNabytekBrutto">#REF!</definedName>
    <definedName name="SubNabytekNetto">#REF!</definedName>
    <definedName name="SubOstatniBrutto">#REF!</definedName>
    <definedName name="SubOstatniNetto">#REF!</definedName>
    <definedName name="SubSvitidlaBrutto">#REF!</definedName>
    <definedName name="SubSvitidlaNetto">#REF!</definedName>
    <definedName name="SubZdrojeBrutto">#REF!</definedName>
    <definedName name="SubZdrojeNetto">#REF!</definedName>
    <definedName name="Svitidla">#REF!</definedName>
    <definedName name="Telefon">#REF!</definedName>
    <definedName name="TerminDodani">'[6]EXX'!#REF!</definedName>
    <definedName name="TextVlastniAJ">'[6]EXX'!#REF!</definedName>
    <definedName name="TextVlastniCZ">'[6]EXX'!#REF!</definedName>
    <definedName name="TPORTS" localSheetId="1">#REF!</definedName>
    <definedName name="TPORTS" localSheetId="2">#REF!</definedName>
    <definedName name="TPORTS">#REF!</definedName>
    <definedName name="Typ" localSheetId="6">'[5]Položky'!#REF!</definedName>
    <definedName name="typ">'[9]ZTI'!#REF!</definedName>
    <definedName name="UPS" localSheetId="1">#REF!</definedName>
    <definedName name="UPS" localSheetId="2">#REF!</definedName>
    <definedName name="UPS">#REF!</definedName>
    <definedName name="varta" localSheetId="1">#REF!</definedName>
    <definedName name="varta" localSheetId="2">#REF!</definedName>
    <definedName name="varta">#REF!</definedName>
    <definedName name="viskozita">'[9]ZTI'!#REF!</definedName>
    <definedName name="Vodorovné_konstrukce" localSheetId="1">'[2]SO 51.4 Výkaz výměr'!#REF!</definedName>
    <definedName name="Vodorovné_konstrukce" localSheetId="2">'[2]SO 51.4 Výkaz výměr'!#REF!</definedName>
    <definedName name="Vodorovné_konstrukce">'[2]SO 51.4 Výkaz výměr'!#REF!</definedName>
    <definedName name="vsp" localSheetId="1">#REF!</definedName>
    <definedName name="vsp" localSheetId="2">#REF!</definedName>
    <definedName name="vsp">#REF!</definedName>
    <definedName name="Zák.1" localSheetId="1">#REF!</definedName>
    <definedName name="Zák.1" localSheetId="2">#REF!</definedName>
    <definedName name="Zák.1">#REF!</definedName>
    <definedName name="Zák.2" localSheetId="1">#REF!</definedName>
    <definedName name="Zák.2" localSheetId="2">#REF!</definedName>
    <definedName name="Zák.2">#REF!</definedName>
    <definedName name="Zák.3" localSheetId="1">#REF!</definedName>
    <definedName name="Zák.3" localSheetId="2">#REF!</definedName>
    <definedName name="Zák.3">#REF!</definedName>
    <definedName name="Zakaznik">#REF!</definedName>
    <definedName name="Základy" localSheetId="1">'[2]SO 51.4 Výkaz výměr'!#REF!</definedName>
    <definedName name="Základy" localSheetId="2">'[2]SO 51.4 Výkaz výměr'!#REF!</definedName>
    <definedName name="Základy">'[2]SO 51.4 Výkaz výměr'!#REF!</definedName>
    <definedName name="Zaloha">'[6]EXX'!#REF!</definedName>
    <definedName name="ZalohaCelkem">'[6]EXX'!#REF!</definedName>
    <definedName name="ZalohaRemove">'[6]EXX'!#REF!</definedName>
    <definedName name="Zapis">#REF!</definedName>
    <definedName name="Zapsat">#REF!</definedName>
    <definedName name="ZarucniLhuta">'[6]EXX'!#REF!</definedName>
    <definedName name="Zdroj">#REF!</definedName>
    <definedName name="Zdroje">#REF!</definedName>
    <definedName name="Zemní_práce" localSheetId="1">'[2]SO 51.4 Výkaz výměr'!#REF!</definedName>
    <definedName name="Zemní_práce" localSheetId="2">'[2]SO 51.4 Výkaz výměr'!#REF!</definedName>
    <definedName name="Zemní_práce">'[2]SO 51.4 Výkaz výměr'!#REF!</definedName>
    <definedName name="Zoll" localSheetId="1">#REF!</definedName>
    <definedName name="Zoll" localSheetId="2">#REF!</definedName>
    <definedName name="Zoll">#REF!</definedName>
  </definedNames>
  <calcPr fullCalcOnLoad="1"/>
</workbook>
</file>

<file path=xl/sharedStrings.xml><?xml version="1.0" encoding="utf-8"?>
<sst xmlns="http://schemas.openxmlformats.org/spreadsheetml/2006/main" count="1521" uniqueCount="773">
  <si>
    <t>-</t>
  </si>
  <si>
    <t>Podkladem pro ocenění, stavbu, technické řešení jednotlivých konstrukcí a objednávání materiálu je projekt jako celek, přičemž stačí, aby příslušné dodávky a práce byly zmíněny v některé z jeho částí. Všechny jednotkové ceny obsahují náklady na dopravu materiálu na staveniště, staveništní přesun hmot a u bourání manipulaci se sutí, její odvoz a uložení na skládku včetně poplatku (pokud není uvedeno výslovně jinak), jakož i všechny potřebné pomocné dodávky a práce pro upevnění, zabezpečení funkčnosti a finální pohledové úpravy, které jsou běžně součástí dodávaného výrobku nebo systému a nejsou výslovně uvedeny jako samostatné položky. Uvedené výrobky mohou být zaměněny výrobkem srovnatelných parametrů (základní požadované parametry jsou uvedeny souhrnně a jsou platné pro všechny výrobky daného typu). Všechny výrobky viditelné v interiéru (zařizovací předměty, baterie, atd.) musí být před objednáním a montáží odsouhlaseny investorem.</t>
  </si>
  <si>
    <t>Akce:</t>
  </si>
  <si>
    <t>Stupeň:</t>
  </si>
  <si>
    <t>Prováděcí projekt silových rozvodů</t>
  </si>
  <si>
    <t>Datum:</t>
  </si>
  <si>
    <t>číslo</t>
  </si>
  <si>
    <t>položky</t>
  </si>
  <si>
    <t>pozice</t>
  </si>
  <si>
    <t>popis</t>
  </si>
  <si>
    <t>počet</t>
  </si>
  <si>
    <t>jednotka</t>
  </si>
  <si>
    <t>jednotková</t>
  </si>
  <si>
    <t>B16/1</t>
  </si>
  <si>
    <t>B10/1</t>
  </si>
  <si>
    <t>Přesun hmot pro budovy zděné v do 6 m</t>
  </si>
  <si>
    <t>Přesun hmot tonážní tonážní pro izolace tepelné v objektech v do 6 m</t>
  </si>
  <si>
    <t>Přesun hmot tonážní pro dřevostavby v objektech v do 6 m</t>
  </si>
  <si>
    <t>zákryty svorek a volných výřezů</t>
  </si>
  <si>
    <t>CYKY-J 5x6</t>
  </si>
  <si>
    <t>CYKY-J 5x4</t>
  </si>
  <si>
    <t>CYKY-J 5x1,5</t>
  </si>
  <si>
    <t>CYKY-J 3x2,5</t>
  </si>
  <si>
    <t>CYKY-J 3x1,5</t>
  </si>
  <si>
    <t>CYKY-O 3x1,5</t>
  </si>
  <si>
    <t>CYKY-O 2x1,5</t>
  </si>
  <si>
    <t>přípravné a dokončovací práce</t>
  </si>
  <si>
    <t>Drážky pro kabely, včetně zaomítání</t>
  </si>
  <si>
    <t>Revize elektro 3x</t>
  </si>
  <si>
    <t>Protokol o shodě a předávací dok.</t>
  </si>
  <si>
    <t>Montáže-doprava a přesun materiálu 
na stavbě</t>
  </si>
  <si>
    <t>Měření intenzity osvětlení</t>
  </si>
  <si>
    <t>Drobný spojovací material</t>
  </si>
  <si>
    <t>Pozice</t>
  </si>
  <si>
    <t>Cena celkem</t>
  </si>
  <si>
    <t>Tlumič hluku kruhový</t>
  </si>
  <si>
    <t>Ostatní</t>
  </si>
  <si>
    <t>h</t>
  </si>
  <si>
    <t>Vypracování protokolu</t>
  </si>
  <si>
    <t>SDK konstrukce</t>
  </si>
  <si>
    <t>Hrubé podlahové konstrukce</t>
  </si>
  <si>
    <t>Izolace proti vodě</t>
  </si>
  <si>
    <t>Konstrukce truhlářské</t>
  </si>
  <si>
    <t>Obklady keramické</t>
  </si>
  <si>
    <t>Nátěry</t>
  </si>
  <si>
    <t>Svislé a kompletní konstrukce</t>
  </si>
  <si>
    <t>Kovové doplňkové konstrukce</t>
  </si>
  <si>
    <t>Realizační dokumentace</t>
  </si>
  <si>
    <t>REKAPITULACE CELKOVÝCH NÁKLADŮ:</t>
  </si>
  <si>
    <t>Stavební objekty</t>
  </si>
  <si>
    <t>Provozní soubory</t>
  </si>
  <si>
    <t>Celkem (bez DPH)</t>
  </si>
  <si>
    <t>Celkem (vč. DPH)</t>
  </si>
  <si>
    <t>Rekapitulace stavebních objektů a provozních souborů</t>
  </si>
  <si>
    <t>Stavební řešení</t>
  </si>
  <si>
    <t>1.</t>
  </si>
  <si>
    <t>Kontrolní sestavení rozpočtových nákladů *)</t>
  </si>
  <si>
    <t>Souhrnný rozpočet *)</t>
  </si>
  <si>
    <t>Propočet *)</t>
  </si>
  <si>
    <t>Název a místo stavby</t>
  </si>
  <si>
    <t>Číslo zakázky</t>
  </si>
  <si>
    <t>2.</t>
  </si>
  <si>
    <t>3.</t>
  </si>
  <si>
    <t>Projektant:</t>
  </si>
  <si>
    <t>Investor:</t>
  </si>
  <si>
    <t>Charakter stavby</t>
  </si>
  <si>
    <t>4.</t>
  </si>
  <si>
    <t>Rekapitulace celkových nákladů:</t>
  </si>
  <si>
    <t>5.</t>
  </si>
  <si>
    <t>6.</t>
  </si>
  <si>
    <t>Položka</t>
  </si>
  <si>
    <t>Náklady na</t>
  </si>
  <si>
    <t>stavební část</t>
  </si>
  <si>
    <t>Celkem</t>
  </si>
  <si>
    <t>Projektové a průzkumné práce</t>
  </si>
  <si>
    <t>Provozní soubory celkem</t>
  </si>
  <si>
    <t>Stavební objekty celkem</t>
  </si>
  <si>
    <t>*) Nehodící škrtněte</t>
  </si>
  <si>
    <t>Základní rozpočtové náklady</t>
  </si>
  <si>
    <t>Ostatní náklady stavby</t>
  </si>
  <si>
    <t>Zařízení staveniště</t>
  </si>
  <si>
    <t>Územní vlivy</t>
  </si>
  <si>
    <t>Provozní vlivy</t>
  </si>
  <si>
    <t>Kompletační činnost</t>
  </si>
  <si>
    <t>8.</t>
  </si>
  <si>
    <t>9.</t>
  </si>
  <si>
    <t>10.</t>
  </si>
  <si>
    <t>11.</t>
  </si>
  <si>
    <t>12.</t>
  </si>
  <si>
    <t>13.</t>
  </si>
  <si>
    <t>15.</t>
  </si>
  <si>
    <t>16.</t>
  </si>
  <si>
    <t>Stavební objekt</t>
  </si>
  <si>
    <t>sazba %</t>
  </si>
  <si>
    <t>18.</t>
  </si>
  <si>
    <t>Celkové náklady (bez DPH)</t>
  </si>
  <si>
    <t>19.</t>
  </si>
  <si>
    <t>DPH</t>
  </si>
  <si>
    <t>ze základu:</t>
  </si>
  <si>
    <t>Objekt pro bydlení: A/N</t>
  </si>
  <si>
    <t>N</t>
  </si>
  <si>
    <t>20.</t>
  </si>
  <si>
    <t>Celkové náklady stavby/objektu</t>
  </si>
  <si>
    <t>Stupeň projektové dokumentace</t>
  </si>
  <si>
    <t>7.</t>
  </si>
  <si>
    <t>17.</t>
  </si>
  <si>
    <t>Razítko:</t>
  </si>
  <si>
    <t>Podpis:</t>
  </si>
  <si>
    <t>Datum zpracování:</t>
  </si>
  <si>
    <t>techn. část</t>
  </si>
  <si>
    <t>Náklady na inženýrskou a projektovou činnost</t>
  </si>
  <si>
    <t>21.</t>
  </si>
  <si>
    <t>22.</t>
  </si>
  <si>
    <t>23.</t>
  </si>
  <si>
    <t>Zpracovatel cenové části:</t>
  </si>
  <si>
    <t>Číslo položky</t>
  </si>
  <si>
    <t>Číselné zatřídění</t>
  </si>
  <si>
    <t>Popis položky</t>
  </si>
  <si>
    <t>Měrná jednotka</t>
  </si>
  <si>
    <t>Celková  cena                     v Kč</t>
  </si>
  <si>
    <t>celkem</t>
  </si>
  <si>
    <t>Úpravy povrchů vnitřní</t>
  </si>
  <si>
    <t>Ostatní konstrukce a práce</t>
  </si>
  <si>
    <t>Bourání konstrukcí</t>
  </si>
  <si>
    <t>Ostatní dodavatelem specifikované položky</t>
  </si>
  <si>
    <t>Malby</t>
  </si>
  <si>
    <t>Úpravy povrchů vnější</t>
  </si>
  <si>
    <t>Izolace tepelné</t>
  </si>
  <si>
    <t>Podlahy keramické</t>
  </si>
  <si>
    <t>Požárně bezpečnostní řešení stavby</t>
  </si>
  <si>
    <t>SO 01.1, 2</t>
  </si>
  <si>
    <t>Výměra</t>
  </si>
  <si>
    <t>Jedn. cena                    v Kč</t>
  </si>
  <si>
    <t>m3</t>
  </si>
  <si>
    <t>SŘ</t>
  </si>
  <si>
    <t>m2</t>
  </si>
  <si>
    <t>t</t>
  </si>
  <si>
    <t>m</t>
  </si>
  <si>
    <t>C-610991111-0</t>
  </si>
  <si>
    <t>Zakrývání vnitřních a vnějších výplní otvorů, předmětů a konstrukcí folií a páskou</t>
  </si>
  <si>
    <t>kus</t>
  </si>
  <si>
    <t>C-949101111-0</t>
  </si>
  <si>
    <t>Lešení pomocné pro objekty pozemních staveb s lešeňovou podlahou v do 1,9 m zatížení do 150 kg/m2</t>
  </si>
  <si>
    <t>C-952901111-0</t>
  </si>
  <si>
    <t>Vyčištění budov bytové a občanské výstavby při výšce podlaží do 4 m</t>
  </si>
  <si>
    <t>C-998011002-0</t>
  </si>
  <si>
    <t>Dodávka a montáž PHP</t>
  </si>
  <si>
    <t>kpl</t>
  </si>
  <si>
    <t>C-955500002-0</t>
  </si>
  <si>
    <t>C-955500004-0</t>
  </si>
  <si>
    <t>C-735000001-0</t>
  </si>
  <si>
    <t>C-766111820-0</t>
  </si>
  <si>
    <t>Demontáž truhlářských stěn dřevěných plných</t>
  </si>
  <si>
    <t>C-766000001-0</t>
  </si>
  <si>
    <t>C-766000003-0</t>
  </si>
  <si>
    <t>C-766000004-0</t>
  </si>
  <si>
    <t>C-776511820-0</t>
  </si>
  <si>
    <t>Demontáž povlakových podlah lepených s podložkou</t>
  </si>
  <si>
    <t>C-962031136-0</t>
  </si>
  <si>
    <t>Bourání příček z tvárnic nebo příčkovek tl do 150 mm</t>
  </si>
  <si>
    <t>C-974042557-0</t>
  </si>
  <si>
    <t>Vysekání rýh v dlažbě betonové nebo jiné monolitické hl do 100 mm š do 300 mm</t>
  </si>
  <si>
    <t>C-974042559-0</t>
  </si>
  <si>
    <t>Příplatek k vysekání rýh v dlažbě betonové nebo jiné monolitické hl do 100 mm zkd 100 mm š rýhy</t>
  </si>
  <si>
    <t>C-979081111-0</t>
  </si>
  <si>
    <t>Odvoz suti na skladku do 1km</t>
  </si>
  <si>
    <t>C-979081121-0</t>
  </si>
  <si>
    <t>Odvoz suti na skladku zkzd.1km</t>
  </si>
  <si>
    <t>C-979082111-0</t>
  </si>
  <si>
    <t>Vnitrostav.dopr.suti do 10m</t>
  </si>
  <si>
    <t>C-979082121-0</t>
  </si>
  <si>
    <t>Vnitrostav.dopr.suti zkzd.5m</t>
  </si>
  <si>
    <t>C-979098231-0</t>
  </si>
  <si>
    <t>Poplatek za uložení stavebního směsného odpadu na skládce (skládkovné)</t>
  </si>
  <si>
    <t>hod</t>
  </si>
  <si>
    <t>Demontáž žaluzií</t>
  </si>
  <si>
    <t>C-711113111-0</t>
  </si>
  <si>
    <t>C-998713102-0</t>
  </si>
  <si>
    <t>C-763131411-0</t>
  </si>
  <si>
    <t>Sdk podhled desky 1xa 12,5 bez ti dvouvrstvá spodní kce profil cd+ud</t>
  </si>
  <si>
    <t>C-763135001-0</t>
  </si>
  <si>
    <t>Montáž sdk podhledu z desek děrovaných se spárami lepenými na dvouvrstvé spodní kci z profilů cd+ud</t>
  </si>
  <si>
    <t>H-590305370-0</t>
  </si>
  <si>
    <t>C-763171211-0</t>
  </si>
  <si>
    <t>C-998763101-0</t>
  </si>
  <si>
    <t>Konstrukce sádrokartonové</t>
  </si>
  <si>
    <t>C-766000002-0</t>
  </si>
  <si>
    <t>C-766000005-0</t>
  </si>
  <si>
    <t>C-766000006-0</t>
  </si>
  <si>
    <t>C-766000007-0</t>
  </si>
  <si>
    <t>C-766000008-0</t>
  </si>
  <si>
    <t>C-766000009-0</t>
  </si>
  <si>
    <t>Odpodkový hygi koš 5l</t>
  </si>
  <si>
    <t>C-766000010-0</t>
  </si>
  <si>
    <t>C-766000016-0</t>
  </si>
  <si>
    <t>C-767000001-0</t>
  </si>
  <si>
    <t>C-767000002-0</t>
  </si>
  <si>
    <t>C-767000003-0</t>
  </si>
  <si>
    <t>C-767000008-0</t>
  </si>
  <si>
    <t>Položení dlažby keramické</t>
  </si>
  <si>
    <t>C-775000002-0</t>
  </si>
  <si>
    <t>H-45689111-0</t>
  </si>
  <si>
    <t>Podlahy povlakové</t>
  </si>
  <si>
    <t>C-775429121-0</t>
  </si>
  <si>
    <t>Montáž podlahové lišty přechodové připevněné vruty</t>
  </si>
  <si>
    <t>H-553431100-0</t>
  </si>
  <si>
    <t>Hliníkový přechodový profil 30 stříbro</t>
  </si>
  <si>
    <t>C-776521230-0</t>
  </si>
  <si>
    <t>C-776590100-0</t>
  </si>
  <si>
    <t>úprava podkladu nášlapných ploch vysátím</t>
  </si>
  <si>
    <t>C-776491111-0</t>
  </si>
  <si>
    <t>C-776990110-0</t>
  </si>
  <si>
    <t>Vyrovnání podkladu samonivelační stěrkou tl 3 mm pevnosti 15 mpa</t>
  </si>
  <si>
    <t>C-783225100-0</t>
  </si>
  <si>
    <t>Nátěry syntetické kovových doplňkových konstrukcí barva standardní dvojnásobné a 1x email - zárubně</t>
  </si>
  <si>
    <t>C-784000001-0</t>
  </si>
  <si>
    <t>C-784000002-0</t>
  </si>
  <si>
    <t>Oškrábání maleb stěn a stropů</t>
  </si>
  <si>
    <t>Penetrace</t>
  </si>
  <si>
    <t>TZB</t>
  </si>
  <si>
    <t>Rekonstrukce</t>
  </si>
  <si>
    <t>Česká spořitelna a.s.</t>
  </si>
  <si>
    <t>Olbrachtova 1929/62</t>
  </si>
  <si>
    <t>140 00 Praha 4</t>
  </si>
  <si>
    <t>Origon spol. s r.o.</t>
  </si>
  <si>
    <t>cena</t>
  </si>
  <si>
    <t>C-762511863-0</t>
  </si>
  <si>
    <t>C-763121811-0</t>
  </si>
  <si>
    <t>Demontáž sdk předsazené/šachtové stěny s jednoduchou nosnou kcí opláštění jednoduché</t>
  </si>
  <si>
    <t>C-763131821-0</t>
  </si>
  <si>
    <t>Demontáž sdk podhledu s dvouvrstvou nosnou kcí z ocelových profilů opláštění jednoduché</t>
  </si>
  <si>
    <t>C-766000001-1</t>
  </si>
  <si>
    <t>C-767581802-0</t>
  </si>
  <si>
    <t>C-767582800-0</t>
  </si>
  <si>
    <t>Demontáž roštu podhledu</t>
  </si>
  <si>
    <t>C-965042141-0</t>
  </si>
  <si>
    <t>Bourání podkladů pod dlažby nebo mazanin betonových nebo z litého asfaltu tl do 100 mm pl přes 4 m2</t>
  </si>
  <si>
    <t>C-962032241-0</t>
  </si>
  <si>
    <t>Bourání zdiva z cihel pálených nebo vápenopískových na mc</t>
  </si>
  <si>
    <t>C-968061125-0</t>
  </si>
  <si>
    <t>Vyveseni dr.krid. dveri 2m2</t>
  </si>
  <si>
    <t>C-968062746-0</t>
  </si>
  <si>
    <t>Vybourání stěn dřevěných plných, zasklených nebo výkladních pl do 4 m2</t>
  </si>
  <si>
    <t>C-968072245-0</t>
  </si>
  <si>
    <t>Vybourání kovových rámů oken jednoduchých včetně křídel pl do 2 m2</t>
  </si>
  <si>
    <t>C-968072456-0</t>
  </si>
  <si>
    <t>Vybourání kovových dveřních zárubní pl přes 2 m2</t>
  </si>
  <si>
    <t>C-978013161-0</t>
  </si>
  <si>
    <t>Otlučení vnitřních omítek stěn mv nebo mvc stěn v rozsahu do 50 %</t>
  </si>
  <si>
    <t>C-977151122-0</t>
  </si>
  <si>
    <t>Jádrové vrty diamantovými korunkami do d 130 mm do stavebních materiálů</t>
  </si>
  <si>
    <t>C-920000002-0</t>
  </si>
  <si>
    <t>C-920000003-0</t>
  </si>
  <si>
    <t>C-920000006-0</t>
  </si>
  <si>
    <t>C-311231116-0</t>
  </si>
  <si>
    <t>Zdivo nosné z cihel dl 290 mm pevnosti p 7 až 15 na mc 10</t>
  </si>
  <si>
    <t>C-317941123-0</t>
  </si>
  <si>
    <t>Osazování ocelových válcovaných nosníků na zdivu i, ie, u, ue nebo l do č 22</t>
  </si>
  <si>
    <t>H-133834100-0</t>
  </si>
  <si>
    <t>Tyč ocelová ipe, značka oceli s 235 jr, označení průřezu 80</t>
  </si>
  <si>
    <t>C-346244381-0</t>
  </si>
  <si>
    <t>Plentování jednostranné v do 200 mm válcovaných nosníků cihlami</t>
  </si>
  <si>
    <t>C-612321141-0</t>
  </si>
  <si>
    <t>Vápenocementová omítka štuková dvouvrstvá vnitřních stěn nanášená ručně</t>
  </si>
  <si>
    <t>C-612325423-0</t>
  </si>
  <si>
    <t>Oprava vnitřní vápenocementové štukové omítky stěn v rozsahu plochy do 50%</t>
  </si>
  <si>
    <t>C-622422131-0</t>
  </si>
  <si>
    <t>C-631312141-0</t>
  </si>
  <si>
    <t>Doplnění rýh v dosavadních mazaninách betonem prostým</t>
  </si>
  <si>
    <t>C-631311121-0</t>
  </si>
  <si>
    <t>Doplnění dosavadních mazanin betonem prostým pl do 1 m2 tl do 80 mm</t>
  </si>
  <si>
    <t>C-631311114-0</t>
  </si>
  <si>
    <t>Mazanina tl do 80 mm z betonu prostého tř. c 16/20</t>
  </si>
  <si>
    <t>C-632481213-0</t>
  </si>
  <si>
    <t>Separační vrstva z pe fólie</t>
  </si>
  <si>
    <t>C-763111414-0</t>
  </si>
  <si>
    <t>C-763121429-0</t>
  </si>
  <si>
    <t>Sdk stěna předsazená tl 112,5 mm profil cw+uw 100 deska 1xh2 12,5 bez ti ei 15</t>
  </si>
  <si>
    <t>Deska akustická sdk 1200 x 2400 tl. 12,5 big quattro 42</t>
  </si>
  <si>
    <t>H-590301060-0</t>
  </si>
  <si>
    <t>Demontáž klima jednotek, zařizovacích předmětů</t>
  </si>
  <si>
    <t>Drobné bourací a demontážní práce</t>
  </si>
  <si>
    <t>C-965081343-1</t>
  </si>
  <si>
    <t>Bourání podlah z dlaždic žulových nebo čedičových tl do 40 mm plochy přes 1 m2</t>
  </si>
  <si>
    <t>Zakrývání konstrukcí</t>
  </si>
  <si>
    <t>Demontáž parapetů vč. podpěrné konstrukce</t>
  </si>
  <si>
    <t>SDK výškový rozdíl podhledu z desek plných</t>
  </si>
  <si>
    <t>C-763000001-0</t>
  </si>
  <si>
    <t>Dodávka a montáž parapetních desek š. 250mm</t>
  </si>
  <si>
    <t>C-767000014-0</t>
  </si>
  <si>
    <t>C-767000015-0</t>
  </si>
  <si>
    <t>C-775000005-0</t>
  </si>
  <si>
    <t>Vyrovnání podkladu pod keram. dlažbu</t>
  </si>
  <si>
    <t>Demontáž a likvidace ele rozvodů</t>
  </si>
  <si>
    <t>Demontáž a likvidace rozvodů VZT a chlazení</t>
  </si>
  <si>
    <t>C-955500009-0</t>
  </si>
  <si>
    <t>C-955500011-0</t>
  </si>
  <si>
    <t>C-955500012-0</t>
  </si>
  <si>
    <t>m.j.</t>
  </si>
  <si>
    <t>ks</t>
  </si>
  <si>
    <t>Podkladem pro ocenění, stavbu, technické řešení jednotlivých konstrukcí a objednávání materiálu je projekt jako celek, přičemž stačí, aby příslušné dodávky a práce byly zmíněny v některé z jeho částí. Všechny jednotkové ceny obsahují náklady na dopravu materiálu na staveniště, staveništní přesun hmot a u bourání manipulaci se sutí, její odvoz a uložení na skládku včetně poplatku (pokud není uvedeno výslovně jinak), jakož i všechny potřebné pomocné dodávky a práce pro upevnění, zabezpečení funkčnosti a finální pohledové úpravy, které jsou běžně součástí dodávaného výrobku nebo systému a nejsou výslovně uvedeny jako samostatné položky. Všechny výrobky viditelné v interiéru musí být před objednáním a montáží odsouhlaseny investorem.</t>
  </si>
  <si>
    <t>ÚT</t>
  </si>
  <si>
    <t>Demontáž podhledu kazet</t>
  </si>
  <si>
    <t>Název</t>
  </si>
  <si>
    <t>Specifikace</t>
  </si>
  <si>
    <t>Množství</t>
  </si>
  <si>
    <t>Stavební úpravy briefingové místnosti a konferenčního sálu</t>
  </si>
  <si>
    <t>Policejní prezidium  ČR, Strojnická  935/27, 170 89 Praha 7</t>
  </si>
  <si>
    <t>Dokumentace pro provedení stavby</t>
  </si>
  <si>
    <t>141442_A6</t>
  </si>
  <si>
    <t>Baarova 1541/42</t>
  </si>
  <si>
    <t>Jednotka</t>
  </si>
  <si>
    <t>Jednotková
cena (bez DPH)</t>
  </si>
  <si>
    <t>Celková
cena (bez DPH)</t>
  </si>
  <si>
    <t>Otopná tělesa</t>
  </si>
  <si>
    <t>Samostojný konvektor vybavený termoelektrickým generátorem bez nutnosti přívodu elektrické energie š.156 x v.308 x d.2000mm, provedení těla stříbrné, mřížka stříbrná</t>
  </si>
  <si>
    <t>Termostatická kapalinová hlavice, stříbrná</t>
  </si>
  <si>
    <t>Potrubí</t>
  </si>
  <si>
    <t>Potrubí Cu Supersan 15x1</t>
  </si>
  <si>
    <t>Potrubí Cu Supersan 18x1</t>
  </si>
  <si>
    <t>Tepelní izolace</t>
  </si>
  <si>
    <t>PE hr. 20 mm; d = 15 mm</t>
  </si>
  <si>
    <t>PE hr. 20 mm; d = 18 mm</t>
  </si>
  <si>
    <t>Tvarovky, spojky, redukce, kolena</t>
  </si>
  <si>
    <t>Koleno 90° Cu 15</t>
  </si>
  <si>
    <t>Nátrubek Cu 15</t>
  </si>
  <si>
    <t>Přechod CU 15 x 1/2´ vně</t>
  </si>
  <si>
    <t>Přechod CU 18 x 3/4´ vně</t>
  </si>
  <si>
    <t>Nadoblouk Cu 15</t>
  </si>
  <si>
    <t>T-kus redukovaný 15 x 18 x 15</t>
  </si>
  <si>
    <t>Armatury a ostatní materiál</t>
  </si>
  <si>
    <t>Zaslepení stávajících rozvodů po odstranění stávajícíh ocelových těles, zaslepení bude provedeno zavařením. Potrubí 3/4´.</t>
  </si>
  <si>
    <t>Napojení nových rozvodů UT na stávající ocelové, včetně jeho úpravy</t>
  </si>
  <si>
    <t>Provedení a zapravení drážek v podlaze</t>
  </si>
  <si>
    <t>mb</t>
  </si>
  <si>
    <t>Napojení otopných těles na nové rozvody</t>
  </si>
  <si>
    <t>Kotvící prvky</t>
  </si>
  <si>
    <t>Montáž zařízení</t>
  </si>
  <si>
    <t>Drobný spojovací materiál, rozbočky, kolena, příruby, čistící kusy, apod.</t>
  </si>
  <si>
    <t>Ošetřující přípravek</t>
  </si>
  <si>
    <t>Zkouška těsnosti a proplach systému</t>
  </si>
  <si>
    <t>Realizační projektová dokumentace, včetně výpočtu tlakových ztrát</t>
  </si>
  <si>
    <t>Protokol o shodě, předávací dok., projekt skutečného provedení</t>
  </si>
  <si>
    <t>Celková cena</t>
  </si>
  <si>
    <t>Kapitola</t>
  </si>
  <si>
    <t>Výkaz materiálu VZT PCR Praha 7</t>
  </si>
  <si>
    <t>VZT jednotka - specifikace</t>
  </si>
  <si>
    <t>Číslo
položky</t>
  </si>
  <si>
    <t>Technická data</t>
  </si>
  <si>
    <t>[ks]</t>
  </si>
  <si>
    <t>Kč/ks</t>
  </si>
  <si>
    <t>Kč celkem</t>
  </si>
  <si>
    <t>Zař.č.1</t>
  </si>
  <si>
    <t>VZT jednotka vertikální venkovní, bude sestavena z těchto částí: rekuperační výměník účinnost až 93%, EC motory, přívodní a odvodní filtry s manometry. Jednotka bude s vlastní autonomní regulací. Regulace bude zajištěna dálkovým digitálním ovladačem s ýdenním časovačem. Dvojitá izolace tl. 50mm, Rth do 1,2m2K/W.</t>
  </si>
  <si>
    <t>Vp=750m3/h, Vo=750m3/h, ex. tlaková ztráta 125Pa, 1~/230V/50Hz, max. příkon EC motorů 2x175W, max. proud 1,3A, elektrický ohřívač vzduchu vestavěný do jednotky - na 1~/230V50Hz, topný výkon 1,4kW. Velikost jednotky v.880 x š.1600 x h.660mm o hmotnosti 155kg</t>
  </si>
  <si>
    <t>Konzola žárově pozinkovaná z profilů 50/50/2,5, pro osazení jednotky, kotvení.</t>
  </si>
  <si>
    <t>Velikost v.300 x š.1600 x h.660mm.</t>
  </si>
  <si>
    <t>Silent bloky</t>
  </si>
  <si>
    <t>Tlumící podložky pod klimatizační jednotku</t>
  </si>
  <si>
    <t>Zař.č.2</t>
  </si>
  <si>
    <t>VZT jednotka hotizontální venkovní, bude sestavena z těchto částí: rekuperační výměník účinnost až 93%, EC motory, přívodní a odvodní filtry s manometry. Jednotka bude s vlastní autonomní regulací. Regulace bude zajištěna dálkovým digitálním ovladačem s ýdenním časovačem. Dvojitá izolace tl. 50mm, Rth do 1,2m2K/W.</t>
  </si>
  <si>
    <t>Vp=800m3/h, Vo=800m3/h, ex. tlaková ztráta 105Pa, 1~/230V/50Hz, max. příkon EC motorů 2x175W, max. proud 1,3A, elektrický ohřívač vzduchu vestavěný do jednotky - na 1~/230V50Hz, topný výkon 1,4kW. Velikost jednotky v.395 x š.1485 x h.1140mm o hmotnosti 150kg</t>
  </si>
  <si>
    <t>Velikost v.300 x š.5440 x h.1140mm.</t>
  </si>
  <si>
    <t>Kanálové čidlo CO2</t>
  </si>
  <si>
    <t>Vloženo do odtahového VZT potrubí</t>
  </si>
  <si>
    <t>Seznam částí</t>
  </si>
  <si>
    <t>Typ</t>
  </si>
  <si>
    <t>Výrobce/kód</t>
  </si>
  <si>
    <t>1.0</t>
  </si>
  <si>
    <t xml:space="preserve">Přívodní/odtahový větrací hliníková mřížka </t>
  </si>
  <si>
    <t>Profilace 28mm, sklon 0°. včetně upevňovacího rámečku. regulace průtoku pomocí protiběžných lamel a svislými jednotlivě nastavitelnými lamelami</t>
  </si>
  <si>
    <t>Velikost 525x125mm.</t>
  </si>
  <si>
    <t>2.0</t>
  </si>
  <si>
    <t>Anemostat odtahový čtvercový včetně pelnum boxu s klapkou</t>
  </si>
  <si>
    <t>Boční napojení na plenum box, regulační klapka s testovacím přípojením a těsněním.</t>
  </si>
  <si>
    <t>Velikost 300x300x250mm, připojení na ∅160mm. odstín bílý ral 9010.</t>
  </si>
  <si>
    <t>2.21</t>
  </si>
  <si>
    <t>Anemostat přívodní čtvercový včetně pelnum boxu s klapkou</t>
  </si>
  <si>
    <t>Velikost 500x500x300mm, připojení na ∅200mm. odstín bílý ral 9010.</t>
  </si>
  <si>
    <t>2.19</t>
  </si>
  <si>
    <t>Výfukový/sací díl kruhový</t>
  </si>
  <si>
    <t>250,1-pozink,2-se středním tahokovem cca 20mm RAL</t>
  </si>
  <si>
    <t>1.8</t>
  </si>
  <si>
    <t>Výfukový díl kruhový</t>
  </si>
  <si>
    <t>2.20</t>
  </si>
  <si>
    <t>Čtyřhranná klapka se servopohonem s havarijní funkcí</t>
  </si>
  <si>
    <t>300x200,0,0,0</t>
  </si>
  <si>
    <t>Pohon 4Nm, 230V</t>
  </si>
  <si>
    <t>1.10</t>
  </si>
  <si>
    <t>450x250,0,0,0</t>
  </si>
  <si>
    <t>2.18</t>
  </si>
  <si>
    <t>Pružná vložka kruhová</t>
  </si>
  <si>
    <t>ø250,1-pozink,1-s přírubou,1-do teplot -25 až +70°C</t>
  </si>
  <si>
    <t>1.6</t>
  </si>
  <si>
    <t>2.16</t>
  </si>
  <si>
    <t>d250-1000mm</t>
  </si>
  <si>
    <t>12,6kg</t>
  </si>
  <si>
    <t>1.5</t>
  </si>
  <si>
    <t>Potrubí a tvarovky-podrobný výpis</t>
  </si>
  <si>
    <t>Rozměry</t>
  </si>
  <si>
    <t>Materiál</t>
  </si>
  <si>
    <t>Plocha [m²]</t>
  </si>
  <si>
    <t>Délka [m]</t>
  </si>
  <si>
    <t>Ks</t>
  </si>
  <si>
    <t>Kč/[m]</t>
  </si>
  <si>
    <t>1.1</t>
  </si>
  <si>
    <t>Spiro-přímá trouba</t>
  </si>
  <si>
    <t>ø250/997</t>
  </si>
  <si>
    <t>Pozink. plech</t>
  </si>
  <si>
    <t>1.2</t>
  </si>
  <si>
    <t>Spiro-oblouk</t>
  </si>
  <si>
    <t>ø250/R250,90°</t>
  </si>
  <si>
    <t>1.3</t>
  </si>
  <si>
    <t>ø250/330</t>
  </si>
  <si>
    <t>1.4</t>
  </si>
  <si>
    <t>ø250/400</t>
  </si>
  <si>
    <t>1.7</t>
  </si>
  <si>
    <t>Symetrický přechod na spiro</t>
  </si>
  <si>
    <t>250x400-ø250/100</t>
  </si>
  <si>
    <t>1.9</t>
  </si>
  <si>
    <t>ø250/1000</t>
  </si>
  <si>
    <t>1.11</t>
  </si>
  <si>
    <t>ø250/634</t>
  </si>
  <si>
    <t>1.12</t>
  </si>
  <si>
    <t>Spiro-odskok oblouk+přímý kus+oblouk</t>
  </si>
  <si>
    <t>2xø250,R250/288,30°</t>
  </si>
  <si>
    <t>1.13</t>
  </si>
  <si>
    <t>ø225/851</t>
  </si>
  <si>
    <t>1.14</t>
  </si>
  <si>
    <t>ø250/2065</t>
  </si>
  <si>
    <t>1.15</t>
  </si>
  <si>
    <t>ø225/2325</t>
  </si>
  <si>
    <t>1.16</t>
  </si>
  <si>
    <t>ø160/1562</t>
  </si>
  <si>
    <t>1.17</t>
  </si>
  <si>
    <t>Spiro-oboustranná odbočka s přechodem</t>
  </si>
  <si>
    <t>ø250-ø225-ø160/240,160</t>
  </si>
  <si>
    <t>1.18</t>
  </si>
  <si>
    <t>Spiro-jednostranná odbočka 90°</t>
  </si>
  <si>
    <t>ø160-ø160-ø225/450</t>
  </si>
  <si>
    <t>1.20</t>
  </si>
  <si>
    <t>ø160/2000</t>
  </si>
  <si>
    <t>1.21</t>
  </si>
  <si>
    <t>500x100-ø160/200</t>
  </si>
  <si>
    <t>1.22</t>
  </si>
  <si>
    <t>ø225-ø225-ø250/500</t>
  </si>
  <si>
    <t>1.23</t>
  </si>
  <si>
    <t>ø250/2000</t>
  </si>
  <si>
    <t>1.24</t>
  </si>
  <si>
    <t>1.25</t>
  </si>
  <si>
    <t>ø250/1878</t>
  </si>
  <si>
    <t>1.26</t>
  </si>
  <si>
    <t>ø250/1497</t>
  </si>
  <si>
    <t>1.27</t>
  </si>
  <si>
    <t>ø250/507</t>
  </si>
  <si>
    <t>1.28</t>
  </si>
  <si>
    <t>ø250/907</t>
  </si>
  <si>
    <t>2.1</t>
  </si>
  <si>
    <t>ø160/1083</t>
  </si>
  <si>
    <t>2.2</t>
  </si>
  <si>
    <t>ø160/R160,90°</t>
  </si>
  <si>
    <t>2.3</t>
  </si>
  <si>
    <t>2.4</t>
  </si>
  <si>
    <t>ø225/1540</t>
  </si>
  <si>
    <t>2.5</t>
  </si>
  <si>
    <t>Spiro-jednostranná odbočka 90° s přechodem 2</t>
  </si>
  <si>
    <t>ø225-ø160-ø160/250</t>
  </si>
  <si>
    <t>2.6</t>
  </si>
  <si>
    <t>ø200/975</t>
  </si>
  <si>
    <t>2.7</t>
  </si>
  <si>
    <t>ø200/R200,90°</t>
  </si>
  <si>
    <t>2.8</t>
  </si>
  <si>
    <t>ø200-ø200-ø250/500</t>
  </si>
  <si>
    <t>2.9</t>
  </si>
  <si>
    <t>ø200/2000</t>
  </si>
  <si>
    <t>2.10</t>
  </si>
  <si>
    <t>ø225/2000</t>
  </si>
  <si>
    <t>2.11</t>
  </si>
  <si>
    <t>2.12</t>
  </si>
  <si>
    <t>ø200/1975</t>
  </si>
  <si>
    <t>2.13</t>
  </si>
  <si>
    <t>ø225/540</t>
  </si>
  <si>
    <t>2.14</t>
  </si>
  <si>
    <t>ø250/1213</t>
  </si>
  <si>
    <t>2.15</t>
  </si>
  <si>
    <t>2.17</t>
  </si>
  <si>
    <t>300x200-ø250/200</t>
  </si>
  <si>
    <t>Flexo potrubí izolované</t>
  </si>
  <si>
    <t>Tloušťka</t>
  </si>
  <si>
    <t/>
  </si>
  <si>
    <t xml:space="preserve">Ohebná Al laminátová hadice, s tepelnou a hlukovou izolací z vrstvy minerální vaty tloušťky 25 mm, 16 kg/m3, parozábrana – zpevněný Al laminát Vnitřní hadice je perforovaná jako tlumič hluku. </t>
  </si>
  <si>
    <t>Izolace potrubí</t>
  </si>
  <si>
    <t>Kč/[m2]</t>
  </si>
  <si>
    <t>Lehká lamelová rohož ze skelného vlákna na hliníkové fólii</t>
  </si>
  <si>
    <t xml:space="preserve">Jednosměrná orientace vláken v lamelách, které jsou přilepeny kolmo k nosnému podkladu z vyztužené hliníkové fólie,  Nejvyšší provozní teplota: 250 °C. Reakce na oheň: A2-s1, d0. Hydrofobizováno. </t>
  </si>
  <si>
    <t>Oplechování VZT potrubí</t>
  </si>
  <si>
    <t>Plech TiZn</t>
  </si>
  <si>
    <t>Kondenzační potrubí a prvky ZTI</t>
  </si>
  <si>
    <t>Podrobnosti</t>
  </si>
  <si>
    <t>Kč/[m] KS</t>
  </si>
  <si>
    <t>Napojení VZT jednotky na kondenzátní kanalizaci</t>
  </si>
  <si>
    <t>Kondenzátní kanalizace</t>
  </si>
  <si>
    <t>DN50</t>
  </si>
  <si>
    <t>Včetně umístění topného kabelu 10W/m a tepelné izolace z minerálních vláken s Al fólií tl. min.65mm</t>
  </si>
  <si>
    <t>Revize těsnosti, včetně protokolu</t>
  </si>
  <si>
    <t>Zařízení společné</t>
  </si>
  <si>
    <t>[kpl]</t>
  </si>
  <si>
    <t>Kč/[kpl]</t>
  </si>
  <si>
    <t>Montáž (a pomocný materiál všech prvků VZT)</t>
  </si>
  <si>
    <t>Objímky, spojky, spony, montážní příslušenství</t>
  </si>
  <si>
    <t>Včetně prvků pro svěšení</t>
  </si>
  <si>
    <t>1</t>
  </si>
  <si>
    <t>Výšková montáž a použití mechanizmů</t>
  </si>
  <si>
    <t>Lešení, zdvihací plošina, jeřáb</t>
  </si>
  <si>
    <t>Vyložení jeřábu cca 25m, převýšení cca 20m, tíha břemene max 400kg (VZT jednotka 150+balení)</t>
  </si>
  <si>
    <t>Doprava (odhad), včetně záboru</t>
  </si>
  <si>
    <t>Vyregulování zařízení VZT jednotek</t>
  </si>
  <si>
    <t>10</t>
  </si>
  <si>
    <t>Vyregulování potrubí a koncových elemetnů</t>
  </si>
  <si>
    <t>15</t>
  </si>
  <si>
    <t>Vypracování protokolů</t>
  </si>
  <si>
    <t>2</t>
  </si>
  <si>
    <t>Měření hlučnosti (VZT a chlazení)</t>
  </si>
  <si>
    <t>Autorizované</t>
  </si>
  <si>
    <t>Interiér / Exteriér</t>
  </si>
  <si>
    <t>Příprava na komplexní vyzkoušení</t>
  </si>
  <si>
    <t>Kompletní vyzkoušení zařízení</t>
  </si>
  <si>
    <t>Včetně zaškolení obsluhy</t>
  </si>
  <si>
    <t>4</t>
  </si>
  <si>
    <t>Zpracování dodavatelské dokumentace a montážní dokumentace</t>
  </si>
  <si>
    <t>Projekt skutečného provedení a kompletní předávací dokumentace, včetně protokolů</t>
  </si>
  <si>
    <t>Specifikace obsahuje pouze seznam hlavních zařízení a dodávek, nikoli úplný seznam veškerého zařízení a materiálu potřebného pro provedení dodávky jako jsou například redukce, kolena, nosné konstrukce, šrouby, těsnění, spojovací materiál, nátěrové hmoty, orientační štítky atd. Úplný přehled materiálu určuje příprava výroby. Veškeré zařízení musí být schválené pro použití v ČR, musí k nim být dodána technická dokumentace v českém jazyce a příslušné atesty. Veškeré zařízení se rozumí včetně dodávky, montáže a včetně potřebného pomocného materiálu. V rámci dodávky potrubí jsou veškeré pomocné ocelové konstrukce pro uložení potrubí pomocí typových prvků opatřených povrchovou úpravou pozinkováním. Při zpracování nabídky je nutno vycházet ze všech částí dokumentace tj. textových částí, výkresů a specifikace.</t>
  </si>
  <si>
    <t>Výkaz materiálu chlazení PCR Praha 7</t>
  </si>
  <si>
    <t>Chlazení - zařízení č.3</t>
  </si>
  <si>
    <t>Kč/[ks]</t>
  </si>
  <si>
    <t>Venkovní kompresorová jednotka s invertorem VRV IV, jednotka se zdokonalenou úsporou energie (ovládání variabilní teploty chladiva)</t>
  </si>
  <si>
    <t>Hmotnost jednotky 240kg, velikost v.1685 x š.930 x h.765mm. Předplněné chladivo 6kg.</t>
  </si>
  <si>
    <t xml:space="preserve">Qchl= 28kW, Qt=28kW, průtok vzduchu 175m3/min, 3~/400V/50Hz, provoz. proud 14A,  příkon 7,38kW, jištění C 25A, EER 7,2W/W, COP 4,2W/W. </t>
  </si>
  <si>
    <t>Kazetová jednotka s kruhovým výdechem</t>
  </si>
  <si>
    <t>Jednotka vybavena čerpadlem kondenzátu.</t>
  </si>
  <si>
    <t>Qchl= 14kW, Qt=16kW, průtok vzduchu 19,9-33m3/min, 1~/230V/50Hz, provoz. proud 0,6A,  příkon 0,186kW</t>
  </si>
  <si>
    <t>Bílý dekoračním panelem k jednotce</t>
  </si>
  <si>
    <t>Dálkový ovladač</t>
  </si>
  <si>
    <t>Kabelový, digitální, včetně propojovacího kabelu</t>
  </si>
  <si>
    <t>Ovladač s plnotextovým rozhraním a podsvícením</t>
  </si>
  <si>
    <t>Centrální ovladač s týdenním časovačem</t>
  </si>
  <si>
    <t>Centrální dálkový ovladač - poskytuje individuální řízení 64 skupin (zón) vnitřních jednotek , kabelový, digitální</t>
  </si>
  <si>
    <t>včetně propojovacího kabelu bude umístěn do prostoru vrátnice objektu</t>
  </si>
  <si>
    <t>PCB deska pro vyhřívání spodní desky VRV IV tepelného čerpadla.</t>
  </si>
  <si>
    <t>Vyhřívání spodní desky venkovní jednotky systému VRV IV</t>
  </si>
  <si>
    <t>Velikost v.300 x š.930 x h.765mm.</t>
  </si>
  <si>
    <t>Sada s rozbočkou refnet</t>
  </si>
  <si>
    <t xml:space="preserve">Pro rozbočení potrubí </t>
  </si>
  <si>
    <t>9,5x22,2-9,5x15,9-9,5x19,1</t>
  </si>
  <si>
    <t>Přepínač chlazení/topení včetně propojení regulace</t>
  </si>
  <si>
    <t>Komunikační karta napojena na venkovní jednotku. PCB deska s kontakty A-B-C pro přepínání režimů chlazení/topení pro venkovní jednotky. Mechanický přepínač chlazení/topení</t>
  </si>
  <si>
    <t>Adaptér externího řízení blokace chlazení/topení</t>
  </si>
  <si>
    <t>Teplotní čidlo umístěno na přívodní potrubí UT do briefingové místnosti, přes stykač vysílán signál</t>
  </si>
  <si>
    <t>Montážní deska pro instalaci do venkovní jednotky.</t>
  </si>
  <si>
    <t>Montáž a kotvení jednotek, zkouška těsnosti, předávací protokoly, zaškolení obsluhy</t>
  </si>
  <si>
    <t>Chlazení - zařízení č.4</t>
  </si>
  <si>
    <t>Hmotnost jednotky 240kg, velikost v.1685 x š.930 x h.765mm. Předplněné chladivo 5,9kg.</t>
  </si>
  <si>
    <t xml:space="preserve">Qchl= 22,4kW, Qt=22,4kW, průtok vzduchu 162m3/min, 3~/400V/50Hz, provoz. proud 7,2A,  příkon 5,5kW, jištění C 20A, EER 7,53W/W, COP 4,54W/W. </t>
  </si>
  <si>
    <t>Qchl= 11,2kW, Qt=11,2kW, průtok vzduchu 12,3-26,5m3/min, 1~/230V/50Hz, provoz. proud 0,8A,  příkon 0,115kW</t>
  </si>
  <si>
    <t>Potrubí měděné izolované parotěsnou tepelnou izolací</t>
  </si>
  <si>
    <t>Izolace</t>
  </si>
  <si>
    <t>Potrubí 9,5</t>
  </si>
  <si>
    <t>Cu potrubí</t>
  </si>
  <si>
    <t>Syntetický kaučuk s uzavřenou komůrkovou strukturou</t>
  </si>
  <si>
    <t>Potrubí 15,9</t>
  </si>
  <si>
    <t>Potrubí 19,1</t>
  </si>
  <si>
    <t>Potrubí 22,2</t>
  </si>
  <si>
    <t>Napojení vnitřních klima jednotek na kondenzátní kanalizaci</t>
  </si>
  <si>
    <t>Kondenzátní kanalizace, tlaková</t>
  </si>
  <si>
    <t>DN32</t>
  </si>
  <si>
    <t>Vedeno v podhledu</t>
  </si>
  <si>
    <t>Sifon dřezový s bočním přítokem</t>
  </si>
  <si>
    <t>Vytvoření stěnové drážky</t>
  </si>
  <si>
    <t>Pro potrubí DN32, včetně zpětného zapravení</t>
  </si>
  <si>
    <t>Přečerpávací čerpadlo kondenzátu se snímačem hladiny v rezervoáru.</t>
  </si>
  <si>
    <t>Spínání hladinou, alarm, možnost blokace provozu chlazení.</t>
  </si>
  <si>
    <t>Malé silné čerpadlo pro odčerpávání většího množství kondenzované kapaliny. Výkon 14l/h, výtlak 8m, sání 7m, 67/58/158 + rezervoár.</t>
  </si>
  <si>
    <t>Napojení kondenzátní kanalizace na stávající splaškovou kanalizaci</t>
  </si>
  <si>
    <t>Doplnění chladiva</t>
  </si>
  <si>
    <t>R410A</t>
  </si>
  <si>
    <t>Doprava (odhad)</t>
  </si>
  <si>
    <t>Projekt skutečného provedení, kniha chladiva a kompletní předávací dokumentace, včetně protokolů</t>
  </si>
  <si>
    <t>SPECIFIKACE - SILNOPROUDÉ ROZVODY</t>
  </si>
  <si>
    <t>Stavební úpravy briefingové místn. a konferenčního sálu -Policejní prezidium Praha 7</t>
  </si>
  <si>
    <t>08_2014</t>
  </si>
  <si>
    <t>montážní materiál</t>
  </si>
  <si>
    <t>dozbrojení stáv. hlavního rozvaděče</t>
  </si>
  <si>
    <t>jistič deion OEZ Letohrad  BC160NT305-40-L 40A</t>
  </si>
  <si>
    <t>dtto, ale 63A - BC160NT305-63-L</t>
  </si>
  <si>
    <t>rozvodnice "RS1"</t>
  </si>
  <si>
    <t>typ a provedení viz v.č. D.4g.3</t>
  </si>
  <si>
    <t>hlavní vypínač 3x63A BZ900263, 3-pól.</t>
  </si>
  <si>
    <t>vypínač 4-pól., 4x63A - BZ900264</t>
  </si>
  <si>
    <t>svodič přepětí typu "2" DEHNguard M TNS CI 275, k.č. 952401, s předjištěním, 4TE</t>
  </si>
  <si>
    <t>3-pól. jistič B25/3</t>
  </si>
  <si>
    <t>jistič C16/1</t>
  </si>
  <si>
    <t>páčkový spínač 16A  BZ106010</t>
  </si>
  <si>
    <t>4-pól. proudový chránič řady FI-H  40A/30mA "G",  BD524103</t>
  </si>
  <si>
    <t>2-pól. chránič/jistič typu BOLF, B10/30mA</t>
  </si>
  <si>
    <t>výstupní svorky na lištu</t>
  </si>
  <si>
    <t>rozvodnice "RS2"</t>
  </si>
  <si>
    <t>typ a provedení dle v.č. D.4g.4</t>
  </si>
  <si>
    <t>hlavní vypínač 3x63A BZ900263</t>
  </si>
  <si>
    <t>4-pól. vypínač 4x63A  BZ900264</t>
  </si>
  <si>
    <t>svodič přepětí typu "2" DEHNguard M TNS CI 275, k.č. 952401 s předjištěním</t>
  </si>
  <si>
    <t>3-pól. jistič B20/3</t>
  </si>
  <si>
    <t>2-pól. chránič/jistič řady BOLF, B16/30mA</t>
  </si>
  <si>
    <t>zákryty volných výřezů a svorek</t>
  </si>
  <si>
    <t>ekvipotenciální svorkovnice EPS2 v kr. KO125E - zapuštěné po víčko</t>
  </si>
  <si>
    <t>dtto, ale pouze povrchová EPS2 s krytem</t>
  </si>
  <si>
    <t>kabel CYKY-J 5x25</t>
  </si>
  <si>
    <t>CYKY-J 5x16</t>
  </si>
  <si>
    <t>CYKY-J 3x4</t>
  </si>
  <si>
    <t>samoregulační topný kabel - 10W/1m délky při 10 st. C, např. "devi-pipeguard" DE-VI</t>
  </si>
  <si>
    <t>vodič CY25 žlzel. - "E"</t>
  </si>
  <si>
    <t>vodič CY16 žlzel. - cca</t>
  </si>
  <si>
    <t>dtto, ale CY10</t>
  </si>
  <si>
    <t>elektroinstalační kanál pro uložení napájecích kabelů z HR do nových rozvodnic -v chodbách,  "EKD 80x40HF, kompl. vč příslušenství</t>
  </si>
  <si>
    <t>drátěný rošt pro hlavní trasy v podhledech KOPOS - DZ 60x200, kompl.</t>
  </si>
  <si>
    <t>zásuvka 16A bílá, osazená v SDK podhl.</t>
  </si>
  <si>
    <t>dtto, ale pod omítkou, kompl.</t>
  </si>
  <si>
    <t>2-zásuvka s pootočenou horní dutinkou, 16A</t>
  </si>
  <si>
    <t>zásuvka 16A řady Profil 45 do podlahových krabic KOPOBOX - dod. SLP</t>
  </si>
  <si>
    <t>dtto, ale s integr. svodičem typu "3" s akustickou signalizací poruchy</t>
  </si>
  <si>
    <t>vždy 1. zásuvka ve směru napájení</t>
  </si>
  <si>
    <t>spínač 1-pól., 10A bílý</t>
  </si>
  <si>
    <t>střídavý přepínač bílý</t>
  </si>
  <si>
    <t>křížový přepínač   "</t>
  </si>
  <si>
    <t>odbočná krabice v krytí IP66 s nerez. Šroubky KSK 80 - přechod CYKY na topné kabely</t>
  </si>
  <si>
    <t>krabice přístrojová hluboká -dle konstr. instal.</t>
  </si>
  <si>
    <t>krabice odbočná hluboká -dle konstrukce osazení</t>
  </si>
  <si>
    <t>svítidla, dodávka + montáž</t>
  </si>
  <si>
    <t>"L1"</t>
  </si>
  <si>
    <t>vestavěné liniové v podhledu - 1.NP</t>
  </si>
  <si>
    <t>dtto, ve 2.NP</t>
  </si>
  <si>
    <t>"L2"</t>
  </si>
  <si>
    <t>závěsné svítidlo  (1.NP)</t>
  </si>
  <si>
    <t>"L3"</t>
  </si>
  <si>
    <t>zapuštěné, bodové směrovatelné  (2.NP)</t>
  </si>
  <si>
    <t>"L4"</t>
  </si>
  <si>
    <t>vestavěné bezpečnostní-osvětl.únikové cesty</t>
  </si>
  <si>
    <t>"L5"</t>
  </si>
  <si>
    <t>antipanické         -"-</t>
  </si>
  <si>
    <t>"L6"</t>
  </si>
  <si>
    <t>svěšená tabulka NEVSTUPOVAT</t>
  </si>
  <si>
    <t>"L10"</t>
  </si>
  <si>
    <t>zavěšený deskový LED reflektor  (1.NP)</t>
  </si>
  <si>
    <t>"N01"</t>
  </si>
  <si>
    <t>nouzové LED s piktogramem</t>
  </si>
  <si>
    <t>CELKEM</t>
  </si>
  <si>
    <t>vypracoval : ing. Josef Mikeš</t>
  </si>
  <si>
    <t>Policejní prezidium České republiky</t>
  </si>
  <si>
    <t>AV - audio/ video technika</t>
  </si>
  <si>
    <t>č.p.</t>
  </si>
  <si>
    <t>j.c.</t>
  </si>
  <si>
    <t>cena celkem</t>
  </si>
  <si>
    <t>Briefingová místnost 1.NP</t>
  </si>
  <si>
    <t xml:space="preserve">Zařízení </t>
  </si>
  <si>
    <t>projektor FULL HD 1920x1080, 3D</t>
  </si>
  <si>
    <t>univerzální držák projektoru 23 - 114cm</t>
  </si>
  <si>
    <t>projekční plátno elektrické 4:3, dálkové a ruční ovládání</t>
  </si>
  <si>
    <t>televize LED 50" FULL HD, 400Hz</t>
  </si>
  <si>
    <t>držák televize na stěnu - odstup 14 - 60 cm, nosnost 70kg</t>
  </si>
  <si>
    <t>10m propojovací kabel HDMI/HDMI HIGH SPEED , 3D</t>
  </si>
  <si>
    <t>10m propojovací kabel DVI/DVI stíněný</t>
  </si>
  <si>
    <t>10m propojovací kabel VGA/VGA stíněný</t>
  </si>
  <si>
    <t>10m propojovací kabel AUDIO/VIDEO 3xCINCH/3x CINCH</t>
  </si>
  <si>
    <t>reproduktorové bedny pasivní 150W, 6 Ohmů, bílé</t>
  </si>
  <si>
    <t>držák reproduktorů na stěnu čelisťový</t>
  </si>
  <si>
    <t>elektronická úřední deska LCD 32" dotyková přes výlohu</t>
  </si>
  <si>
    <t>včetně PC, SW a montáže</t>
  </si>
  <si>
    <t>Kabelová část</t>
  </si>
  <si>
    <t>kabel  reproduktorový 2x2,5m2</t>
  </si>
  <si>
    <t>trubka ohebná PVC 16</t>
  </si>
  <si>
    <t>krabice KO68 s víčkem pod omítku</t>
  </si>
  <si>
    <t>spojový materiál</t>
  </si>
  <si>
    <t>Zapojení AV</t>
  </si>
  <si>
    <t>Montáž kabeláže</t>
  </si>
  <si>
    <t>Stavební přípomoci</t>
  </si>
  <si>
    <t>Projektová dokumentace skutečného provedení</t>
  </si>
  <si>
    <t>Náklady na dopravu, přesun materiálu, rezerva</t>
  </si>
  <si>
    <t>Konferenční sál 2.NP</t>
  </si>
  <si>
    <t>univerzální držák projektoru 25 - 115cm</t>
  </si>
  <si>
    <t>projekční plátno elektrické, dálkové a ruční ovládání</t>
  </si>
  <si>
    <t>Cena za AV bez DPH</t>
  </si>
  <si>
    <t>DPH 21%</t>
  </si>
  <si>
    <t>Cena celkem za AV s DPH</t>
  </si>
  <si>
    <t>SK - strukturovaná kabeláž UTP CAT5e LSOH</t>
  </si>
  <si>
    <t>Briefingová místnost, elektronická úřední deska, CCTV</t>
  </si>
  <si>
    <t>dvojzásuvka 2xRJ45 CAT5e</t>
  </si>
  <si>
    <t>jednozásuvka 1xRJ45 CAT5e</t>
  </si>
  <si>
    <t>WIFI router</t>
  </si>
  <si>
    <t>19" patch panel 24x RJ45 CAT5e 1U</t>
  </si>
  <si>
    <t>19" organizér 1U</t>
  </si>
  <si>
    <t>kabel  UTPCAT5e LSOH 4x2x0,5 SK</t>
  </si>
  <si>
    <t>kabel  UTPCAT5e LSOH 4x2x0,5 ÚŘEDNÍ DESKA</t>
  </si>
  <si>
    <t>kabel  UTPCAT5e LSOH 4x2x0,5 CCTV</t>
  </si>
  <si>
    <t>krabice podlahová KOPOBOX 80 - rám</t>
  </si>
  <si>
    <t>krabice podlahová KUP 80</t>
  </si>
  <si>
    <t>přístrojová krabice KPP 80</t>
  </si>
  <si>
    <t>podložka přístrojová PP 80/0</t>
  </si>
  <si>
    <t>trubka ohebná KOPODUR KD 09090</t>
  </si>
  <si>
    <t>trubka ohebná PVC 25</t>
  </si>
  <si>
    <t>trubka ohebná PVC 40</t>
  </si>
  <si>
    <t>krabice KO100</t>
  </si>
  <si>
    <t>Zapojení SK, programování, zaškolení uživatele</t>
  </si>
  <si>
    <t>Měření, měřící protokoly</t>
  </si>
  <si>
    <t>Náklady na doprav, přesun materiálu, rezerva</t>
  </si>
  <si>
    <t>Konferenční sál</t>
  </si>
  <si>
    <t>krabice protahovací PP 80/K-5</t>
  </si>
  <si>
    <t>podlahový žlab PUK 150/35</t>
  </si>
  <si>
    <t>spojka žlabu SPUK</t>
  </si>
  <si>
    <t>Cena za SK bez DPH</t>
  </si>
  <si>
    <t>Cena celkem za SK s DPH</t>
  </si>
  <si>
    <t>Oprava vnějších omítek drásaných mv nebo mvc členitosti i nebo ii v rozsahu do 10 % po vybouraných výkladcích</t>
  </si>
  <si>
    <t>Montáž revizních dvířek sdk kcí vel. do 0,1 m2 pro podhledy</t>
  </si>
  <si>
    <t>Dvířka revizní stropní sdk d171 tl desky 12,5 mm 40x40 cm</t>
  </si>
  <si>
    <t>Obklady stěn</t>
  </si>
  <si>
    <t>VZT</t>
  </si>
  <si>
    <t>CHL+ZTI</t>
  </si>
  <si>
    <t>ENN</t>
  </si>
  <si>
    <t>AV</t>
  </si>
  <si>
    <t>SK</t>
  </si>
  <si>
    <t>C-311238113R00</t>
  </si>
  <si>
    <t>Zdivo z cihelných bloků 248x250/249 P+D P10 na MVC 5, tl. 240 mm</t>
  </si>
  <si>
    <t>Dodávka a montáž žaluzií 1.NP (OT/01) včetně servopohonu a ovládání</t>
  </si>
  <si>
    <t>Dodávka a montáž žaluzií 2.NP (OT/01) včetně servopohonu a ovládání</t>
  </si>
  <si>
    <t xml:space="preserve">Krabice pro inventář a stěhování </t>
  </si>
  <si>
    <t>Demontáž obkladů z desek dřevoštěpkových tl do 15 mm na pero a drážku šroubovaných</t>
  </si>
  <si>
    <t>Zateplovací systém tl.120mm se silikonovou omítkou a výztužnou tkaninou</t>
  </si>
  <si>
    <t>Sdk příčka tl 50 mm - napojení na hliníková okna</t>
  </si>
  <si>
    <t>Dodávka a montáž dveří dřevených dvoukřídlých plných dýhovaných 800+600/1970 poz. D04 včetně zárubně a kování, samozavírač</t>
  </si>
  <si>
    <t>Dodávka a montáž dveří dřevených plných dyhovaných  900/1970 poz. D05 včetně zárubně a kování, samozavírač</t>
  </si>
  <si>
    <t>Konferenční židle stohovatelná bez područek (Z5a)</t>
  </si>
  <si>
    <t>Konferenční židle stohovatelná s područkami (Z5b)</t>
  </si>
  <si>
    <t>Stohovatelný stůl se sklopnými nohami 1400/700 (T4a)</t>
  </si>
  <si>
    <t>Samostatně stojící akustický paraván 1200x1420mm</t>
  </si>
  <si>
    <t>Pult mluvčího z DTD s bílým lesklým laminátem 600x600/1150</t>
  </si>
  <si>
    <t xml:space="preserve">Stěnový akustický obklad </t>
  </si>
  <si>
    <t>Jádrové vrty diamantovými korunkami do d 250 mm do stavebních materiálů</t>
  </si>
  <si>
    <t>C-970041250-0</t>
  </si>
  <si>
    <t>Likvidace stávajícího nábytku</t>
  </si>
  <si>
    <t>Dodávka a montáž skleněné stěny 1.NP (SK01) EI45DP3,  dveře EI30DP3-C (5,05x2,82m)</t>
  </si>
  <si>
    <t>Dodávka a montáž výkladce 1.NP (SK02), 2x2,95x2,6</t>
  </si>
  <si>
    <t>Dodávka a montáž výkladce 1.NP (SK03), 1,765x2,6+2,13x2,6 + posuvné dveře s nadsvětlíkem š. 2x0,8m, napojení na EPS+EZS</t>
  </si>
  <si>
    <t>Posuvná skládací stěna tl. 100mm, Rw 50dB, dvou-bod. Zavěšení, parkování levostranné 5,5x3,1m, dodávka+montáž</t>
  </si>
  <si>
    <t>Rám 1.NP (Z02)</t>
  </si>
  <si>
    <t>Rám 1.NP (Z03)</t>
  </si>
  <si>
    <t>Rám 2.NP (Z02)</t>
  </si>
  <si>
    <t>Rám 2.NP (Z03)</t>
  </si>
  <si>
    <t>Dodávka a montáž ocelové konstrukce pro skleněnou stěnu 1.NP včetně akustického přeslechu(Z01)</t>
  </si>
  <si>
    <t>Montáž SDK opláštění kastlíku 2.NP EI 45DP1 - 2xSDK deska RF+ti tl. 100mm</t>
  </si>
  <si>
    <t>Dodávka a montáž ocelové konstrukce pro mobilní stěnu 2.NP včetně akustického přeslechu EI40DP1(Z01)</t>
  </si>
  <si>
    <t>Dodávka dlažby keramické 1200x600 a 1200x300mm</t>
  </si>
  <si>
    <t>Lepení čtverců kobercových podlah včetně lepidla</t>
  </si>
  <si>
    <t>Dodávka+montáž hliníkové soklové lišty</t>
  </si>
  <si>
    <t>C-998767102-0</t>
  </si>
  <si>
    <t>Přesun hmot tonážní pro konstrukce zámečnické v objektech v do 12 m</t>
  </si>
  <si>
    <t>C-955500001-0</t>
  </si>
  <si>
    <t>Dodávka a montáž protipožární ucpávky VZT potrubí EI45</t>
  </si>
  <si>
    <t>Dodávka a montáž protipožární ucpávky EI45 pomocí těsnícího tmelu</t>
  </si>
  <si>
    <t>C-784221101-0</t>
  </si>
  <si>
    <t>Izolace proti zemní vlhkosti na vodorovné ploše za studena emulzí combiflex-ds (systémové zapravení střechy pro osazení ocelových rámů pro klima a VZT jednotku na střechu 2NP pomocí izolačních manžet)</t>
  </si>
  <si>
    <t>Dodávka+montáž cetris desek pro zdvojenou podlahu pódia 1.NP tl. 2x16mm</t>
  </si>
  <si>
    <t>C-59590779-0</t>
  </si>
  <si>
    <t>Sdk stěna oblouková r=10,7m, rozměry 5,050x3m včetně náteru a loga</t>
  </si>
  <si>
    <t>Dvojnásobné bílé malby  ze směsí za sucha dobře otěruvzdorných v místnostech do 3,80 m včetně nátěrů loga dle výkresů interieru</t>
  </si>
  <si>
    <t>Demontáž a zpětná montáž podhledu kazet při vedení nových instalací chodbami</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</si>
</sst>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
    <numFmt numFmtId="166" formatCode="#,##0.0"/>
    <numFmt numFmtId="167" formatCode="_ &quot;Fr.&quot;\ * #,##0_ ;_ &quot;Fr.&quot;\ * \-#,##0_ ;_ &quot;Fr.&quot;\ * &quot;-&quot;_ ;_ @_ "/>
    <numFmt numFmtId="168" formatCode="_ * #,##0_ ;_ * \-#,##0_ ;_ * &quot;-&quot;_ ;_ @_ "/>
    <numFmt numFmtId="169" formatCode="_ &quot;Fr.&quot;\ * #,##0.00_ ;_ &quot;Fr.&quot;\ * \-#,##0.00_ ;_ &quot;Fr.&quot;\ * &quot;-&quot;??_ ;_ @_ "/>
    <numFmt numFmtId="170" formatCode="_ * #,##0.00_ ;_ * \-#,##0.00_ ;_ * &quot;-&quot;??_ ;_ @_ "/>
    <numFmt numFmtId="171" formatCode="#,##0.00\ _K_č"/>
    <numFmt numFmtId="172" formatCode="#,##0.00;\-#,##0.00"/>
    <numFmt numFmtId="173" formatCode="&quot;B.&quot;\ 00"/>
    <numFmt numFmtId="174" formatCode="&quot;C.&quot;\ 00"/>
    <numFmt numFmtId="175" formatCode="&quot;A.&quot;00"/>
    <numFmt numFmtId="176" formatCode="dd/mm/yy;@"/>
    <numFmt numFmtId="177" formatCode="#,##0.00\ _K_č;[Red]#,##0.00\ _K_č"/>
    <numFmt numFmtId="178" formatCode="#,##0_);[Red]\(#,##0\)"/>
    <numFmt numFmtId="179" formatCode="#,###,##0;&quot;chyba&quot;;&quot;- &quot;"/>
    <numFmt numFmtId="180" formatCode="#,##0.00\ &quot;Kč&quot;"/>
    <numFmt numFmtId="181" formatCode="#,##0.00\ [$€-1];[Red]\-#,##0.00\ [$€-1]"/>
    <numFmt numFmtId="182" formatCode="_ * #,##0.00_ \ [$€-1]_ ;_ * \-#,##0.00\ \ [$€-1]_ ;_ * &quot;-&quot;??_ \ [$€-1]_ ;_ @_ "/>
    <numFmt numFmtId="183" formatCode="#,##0\ [$ks-1]"/>
    <numFmt numFmtId="184" formatCode="_-* #,##0.00\ [$Kč-405]_-;\-* #,##0.00\ [$Kč-405]_-;_-* &quot;-&quot;??\ [$Kč-405]_-;_-@_-"/>
    <numFmt numFmtId="185" formatCode="#,##0.00_ &quot;Kč&quot;"/>
    <numFmt numFmtId="186" formatCode="#,##0\ &quot;Kč&quot;;[Red]#,##0\ &quot;Kč&quot;"/>
  </numFmts>
  <fonts count="73">
    <font>
      <sz val="10"/>
      <name val="Times New Roman CE"/>
      <family val="0"/>
    </font>
    <font>
      <b/>
      <sz val="10"/>
      <name val="Times New Roman CE"/>
      <family val="1"/>
    </font>
    <font>
      <sz val="8"/>
      <name val="Times New Roman CE"/>
      <family val="1"/>
    </font>
    <font>
      <sz val="14"/>
      <name val="Times New Roman CE"/>
      <family val="1"/>
    </font>
    <font>
      <b/>
      <sz val="13"/>
      <name val="Times New Roman CE"/>
      <family val="1"/>
    </font>
    <font>
      <sz val="10"/>
      <name val="Helv"/>
      <family val="0"/>
    </font>
    <font>
      <sz val="10"/>
      <name val="Arial CE"/>
      <family val="0"/>
    </font>
    <font>
      <sz val="10"/>
      <name val="Arial"/>
      <family val="0"/>
    </font>
    <font>
      <sz val="10"/>
      <name val="MS Sans Serif"/>
      <family val="0"/>
    </font>
    <font>
      <b/>
      <sz val="12"/>
      <name val="Arial CE"/>
      <family val="0"/>
    </font>
    <font>
      <b/>
      <sz val="24"/>
      <name val="Tahoma"/>
      <family val="0"/>
    </font>
    <font>
      <u val="single"/>
      <sz val="8"/>
      <color indexed="12"/>
      <name val="Arial CE"/>
      <family val="0"/>
    </font>
    <font>
      <sz val="14"/>
      <name val="Tahoma"/>
      <family val="0"/>
    </font>
    <font>
      <u val="single"/>
      <sz val="9"/>
      <color indexed="36"/>
      <name val="Times New Roman CE"/>
      <family val="0"/>
    </font>
    <font>
      <b/>
      <sz val="10"/>
      <name val="Arial CE"/>
      <family val="0"/>
    </font>
    <font>
      <b/>
      <sz val="14"/>
      <name val="Arial CE"/>
      <family val="0"/>
    </font>
    <font>
      <b/>
      <sz val="20"/>
      <name val="Arial"/>
      <family val="2"/>
    </font>
    <font>
      <b/>
      <sz val="12"/>
      <name val="Times New Roman CE"/>
      <family val="1"/>
    </font>
    <font>
      <strike/>
      <sz val="10"/>
      <name val="Times New Roman CE"/>
      <family val="1"/>
    </font>
    <font>
      <sz val="10"/>
      <name val="Times New Roman"/>
      <family val="0"/>
    </font>
    <font>
      <sz val="12"/>
      <name val="Times New Roman CE"/>
      <family val="0"/>
    </font>
    <font>
      <sz val="12"/>
      <name val="Arial CE"/>
      <family val="2"/>
    </font>
    <font>
      <sz val="8"/>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family val="2"/>
    </font>
    <font>
      <sz val="10"/>
      <color indexed="10"/>
      <name val="Arial"/>
      <family val="2"/>
    </font>
    <font>
      <sz val="8"/>
      <name val="Calibri"/>
      <family val="2"/>
    </font>
    <font>
      <sz val="10"/>
      <color indexed="43"/>
      <name val="Arial"/>
      <family val="2"/>
    </font>
    <font>
      <b/>
      <sz val="12"/>
      <name val="Arial"/>
      <family val="2"/>
    </font>
    <font>
      <b/>
      <sz val="11"/>
      <name val="Arial"/>
      <family val="2"/>
    </font>
    <font>
      <b/>
      <sz val="10"/>
      <color indexed="8"/>
      <name val="Arial"/>
      <family val="2"/>
    </font>
    <font>
      <sz val="10"/>
      <color indexed="8"/>
      <name val="Arial"/>
      <family val="2"/>
    </font>
    <font>
      <sz val="12"/>
      <color indexed="8"/>
      <name val="Arial"/>
      <family val="2"/>
    </font>
    <font>
      <sz val="10"/>
      <color indexed="8"/>
      <name val="Calibri"/>
      <family val="2"/>
    </font>
    <font>
      <b/>
      <sz val="10"/>
      <color indexed="8"/>
      <name val="Calibri"/>
      <family val="2"/>
    </font>
    <font>
      <u val="single"/>
      <sz val="10"/>
      <color indexed="12"/>
      <name val="Arial CE"/>
      <family val="0"/>
    </font>
    <font>
      <u val="single"/>
      <sz val="10"/>
      <color indexed="12"/>
      <name val="Arial"/>
      <family val="2"/>
    </font>
    <font>
      <b/>
      <sz val="11"/>
      <color indexed="8"/>
      <name val="Arial"/>
      <family val="2"/>
    </font>
    <font>
      <b/>
      <u val="single"/>
      <sz val="14"/>
      <color indexed="8"/>
      <name val="Calibri"/>
      <family val="2"/>
    </font>
    <font>
      <sz val="11"/>
      <color indexed="8"/>
      <name val="Arial CE"/>
      <family val="2"/>
    </font>
    <font>
      <b/>
      <u val="single"/>
      <sz val="10"/>
      <name val="Arial CE"/>
      <family val="2"/>
    </font>
    <font>
      <sz val="10"/>
      <color indexed="8"/>
      <name val="Arial CE"/>
      <family val="2"/>
    </font>
    <font>
      <u val="single"/>
      <sz val="10"/>
      <name val="Arial"/>
      <family val="2"/>
    </font>
    <font>
      <u val="single"/>
      <sz val="10"/>
      <color indexed="8"/>
      <name val="Calibri"/>
      <family val="2"/>
    </font>
    <font>
      <sz val="11"/>
      <color indexed="13"/>
      <name val="Calibri"/>
      <family val="2"/>
    </font>
    <font>
      <b/>
      <sz val="14"/>
      <color indexed="8"/>
      <name val="Calibri"/>
      <family val="2"/>
    </font>
    <font>
      <b/>
      <sz val="12"/>
      <name val="Calibri"/>
      <family val="2"/>
    </font>
    <font>
      <b/>
      <sz val="10"/>
      <name val="Calibri"/>
      <family val="2"/>
    </font>
    <font>
      <sz val="10"/>
      <name val="Calibri"/>
      <family val="2"/>
    </font>
    <font>
      <b/>
      <sz val="12"/>
      <color indexed="8"/>
      <name val="Calibri"/>
      <family val="2"/>
    </font>
    <font>
      <b/>
      <sz val="11"/>
      <name val="Calibri"/>
      <family val="2"/>
    </font>
    <font>
      <sz val="11"/>
      <name val="Calibri"/>
      <family val="2"/>
    </font>
    <font>
      <b/>
      <sz val="11"/>
      <color theme="1"/>
      <name val="Calibri"/>
      <family val="2"/>
    </font>
    <font>
      <b/>
      <sz val="14"/>
      <color theme="1"/>
      <name val="Calibri"/>
      <family val="2"/>
    </font>
    <font>
      <sz val="10"/>
      <color theme="1"/>
      <name val="Calibri"/>
      <family val="2"/>
    </font>
    <font>
      <b/>
      <sz val="12"/>
      <color theme="1"/>
      <name val="Calibri"/>
      <family val="2"/>
    </font>
    <font>
      <b/>
      <sz val="10"/>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lightGray">
        <fgColor indexed="22"/>
        <bgColor indexed="9"/>
      </patternFill>
    </fill>
    <fill>
      <patternFill patternType="solid">
        <fgColor indexed="13"/>
        <bgColor indexed="64"/>
      </patternFill>
    </fill>
    <fill>
      <patternFill patternType="solid">
        <fgColor indexed="65"/>
        <bgColor indexed="64"/>
      </patternFill>
    </fill>
    <fill>
      <patternFill patternType="gray0625">
        <fgColor indexed="13"/>
        <bgColor indexed="43"/>
      </patternFill>
    </fill>
    <fill>
      <patternFill patternType="solid">
        <fgColor indexed="12"/>
        <bgColor indexed="64"/>
      </patternFill>
    </fill>
  </fills>
  <borders count="10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color indexed="63"/>
      </left>
      <right style="thin"/>
      <top style="thin"/>
      <bottom style="thin"/>
    </border>
    <border>
      <left style="thin"/>
      <right style="thin"/>
      <top style="thin"/>
      <bottom style="thin"/>
    </border>
    <border>
      <left style="medium"/>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color indexed="63"/>
      </top>
      <bottom style="hair"/>
    </border>
    <border>
      <left style="thin"/>
      <right style="thin"/>
      <top>
        <color indexed="63"/>
      </top>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style="thin"/>
      <right style="medium"/>
      <top style="hair"/>
      <bottom style="hair"/>
    </border>
    <border>
      <left style="thin"/>
      <right style="medium"/>
      <top>
        <color indexed="63"/>
      </top>
      <bottom style="hair"/>
    </border>
    <border>
      <left style="thin"/>
      <right style="thin"/>
      <top style="medium"/>
      <bottom style="hair"/>
    </border>
    <border>
      <left style="thin"/>
      <right style="medium"/>
      <top style="medium"/>
      <bottom style="hair"/>
    </border>
    <border>
      <left style="thin"/>
      <right style="medium"/>
      <top style="hair"/>
      <bottom style="medium"/>
    </border>
    <border>
      <left style="thin"/>
      <right/>
      <top style="thin"/>
      <bottom/>
    </border>
    <border>
      <left>
        <color indexed="63"/>
      </left>
      <right>
        <color indexed="63"/>
      </right>
      <top style="thin"/>
      <bottom>
        <color indexed="63"/>
      </bottom>
    </border>
    <border>
      <left/>
      <right style="thin"/>
      <top style="thin"/>
      <bottom/>
    </border>
    <border>
      <left/>
      <right style="thin"/>
      <top/>
      <bottom/>
    </border>
    <border>
      <left>
        <color indexed="63"/>
      </left>
      <right style="thin"/>
      <top>
        <color indexed="63"/>
      </top>
      <bottom style="thin"/>
    </border>
    <border>
      <left style="hair"/>
      <right/>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style="thin"/>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right style="thin">
        <color rgb="FF000000"/>
      </right>
      <top style="thin">
        <color rgb="FF000000"/>
      </top>
      <bottom style="thin"/>
    </border>
    <border>
      <left style="thin">
        <color rgb="FF000000"/>
      </left>
      <right/>
      <top style="thin">
        <color rgb="FF000000"/>
      </top>
      <bottom style="thin"/>
    </border>
    <border>
      <left style="thin">
        <color rgb="FF000000"/>
      </left>
      <right style="thin"/>
      <top style="thin">
        <color rgb="FF000000"/>
      </top>
      <bottom style="thin"/>
    </border>
    <border>
      <left style="thin"/>
      <right/>
      <top style="thin"/>
      <bottom style="thin">
        <color rgb="FF000000"/>
      </bottom>
    </border>
    <border>
      <left/>
      <right style="thin">
        <color rgb="FF000000"/>
      </right>
      <top style="thin"/>
      <bottom style="thin">
        <color rgb="FF000000"/>
      </bottom>
    </border>
    <border>
      <left style="thin">
        <color rgb="FF000000"/>
      </left>
      <right style="thin">
        <color rgb="FF000000"/>
      </right>
      <top/>
      <bottom style="thin">
        <color rgb="FF000000"/>
      </bottom>
    </border>
    <border>
      <left style="thin">
        <color rgb="FF000000"/>
      </left>
      <right/>
      <top style="thin"/>
      <bottom/>
    </border>
    <border>
      <left/>
      <right style="thin">
        <color rgb="FF000000"/>
      </right>
      <top style="thin"/>
      <bottom/>
    </border>
    <border>
      <left style="thin">
        <color rgb="FF000000"/>
      </left>
      <right style="thin"/>
      <top/>
      <bottom style="thin">
        <color rgb="FF000000"/>
      </bottom>
    </border>
    <border>
      <left/>
      <right style="thin">
        <color rgb="FF000000"/>
      </right>
      <top style="thin">
        <color rgb="FF000000"/>
      </top>
      <bottom/>
    </border>
    <border>
      <left style="thin">
        <color rgb="FF000000"/>
      </left>
      <right style="thin"/>
      <top style="thin">
        <color rgb="FF000000"/>
      </top>
      <bottom style="thin">
        <color rgb="FF000000"/>
      </bottom>
    </border>
    <border>
      <left/>
      <right style="thin"/>
      <top style="thin">
        <color rgb="FF000000"/>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thin"/>
    </border>
    <border>
      <left style="medium"/>
      <right style="thin"/>
      <top style="medium"/>
      <bottom style="thin"/>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color rgb="FF000000"/>
      </left>
      <right style="medium"/>
      <top/>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bottom/>
    </border>
    <border>
      <left>
        <color indexed="63"/>
      </left>
      <right style="medium"/>
      <top style="thin"/>
      <bottom>
        <color indexed="63"/>
      </bottom>
    </border>
    <border>
      <left style="thin">
        <color rgb="FF000000"/>
      </left>
      <right style="medium"/>
      <top style="thin"/>
      <bottom style="thin">
        <color rgb="FF000000"/>
      </bottom>
    </border>
    <border>
      <left style="thin">
        <color rgb="FF000000"/>
      </left>
      <right style="medium"/>
      <top style="thin">
        <color rgb="FF000000"/>
      </top>
      <bottom/>
    </border>
    <border>
      <left style="thin">
        <color rgb="FF000000"/>
      </left>
      <right style="medium"/>
      <top style="thin">
        <color rgb="FF000000"/>
      </top>
      <bottom style="thin"/>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medium"/>
      <right style="thin"/>
      <top style="thin"/>
      <bottom>
        <color indexed="63"/>
      </bottom>
    </border>
    <border>
      <left style="medium"/>
      <right/>
      <top style="medium"/>
      <bottom/>
    </border>
    <border>
      <left style="medium"/>
      <right/>
      <top/>
      <bottom style="mediu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top style="thin">
        <color rgb="FF000000"/>
      </top>
      <bottom style="thin">
        <color rgb="FF000000"/>
      </bottom>
    </border>
    <border>
      <left style="thin"/>
      <right/>
      <top style="thin">
        <color rgb="FF000000"/>
      </top>
      <bottom style="thin"/>
    </border>
    <border>
      <left/>
      <right/>
      <top style="thin">
        <color rgb="FF000000"/>
      </top>
      <bottom style="thin">
        <color rgb="FF000000"/>
      </bottom>
    </border>
    <border>
      <left/>
      <right/>
      <top style="thin"/>
      <bottom style="thin">
        <color rgb="FF000000"/>
      </bottom>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7" fillId="0" borderId="0">
      <alignment/>
      <protection/>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6" fillId="0" borderId="0" applyProtection="0">
      <alignment/>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6" fillId="3" borderId="0" applyNumberFormat="0" applyBorder="0" applyAlignment="0" applyProtection="0"/>
    <xf numFmtId="0" fontId="37" fillId="20" borderId="1" applyNumberFormat="0" applyAlignment="0" applyProtection="0"/>
    <xf numFmtId="0" fontId="25" fillId="0" borderId="2" applyNumberFormat="0" applyFill="0" applyAlignment="0" applyProtection="0"/>
    <xf numFmtId="41" fontId="7" fillId="0" borderId="0" applyFont="0" applyFill="0" applyBorder="0" applyAlignment="0" applyProtection="0"/>
    <xf numFmtId="43" fontId="7" fillId="0" borderId="0" applyFon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0" fontId="39" fillId="0" borderId="0" applyNumberFormat="0" applyFill="0" applyBorder="0" applyAlignment="0" applyProtection="0"/>
    <xf numFmtId="0" fontId="9" fillId="0" borderId="0">
      <alignment/>
      <protection/>
    </xf>
    <xf numFmtId="0" fontId="34"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7" fillId="21" borderId="6" applyNumberFormat="0" applyAlignment="0" applyProtection="0"/>
    <xf numFmtId="0" fontId="26" fillId="3" borderId="0" applyNumberFormat="0" applyBorder="0" applyAlignment="0" applyProtection="0"/>
    <xf numFmtId="0" fontId="36" fillId="7" borderId="1" applyNumberFormat="0" applyAlignment="0" applyProtection="0"/>
    <xf numFmtId="0" fontId="27" fillId="21" borderId="6" applyNumberFormat="0" applyAlignment="0" applyProtection="0"/>
    <xf numFmtId="0" fontId="33"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2" fillId="22" borderId="0" applyNumberFormat="0" applyBorder="0" applyAlignment="0" applyProtection="0"/>
    <xf numFmtId="0" fontId="6" fillId="0" borderId="0" applyNumberFormat="0" applyFill="0" applyBorder="0" applyAlignment="0" applyProtection="0"/>
    <xf numFmtId="0" fontId="7" fillId="0" borderId="0">
      <alignment/>
      <protection/>
    </xf>
    <xf numFmtId="0" fontId="6" fillId="0" borderId="0">
      <alignment/>
      <protection/>
    </xf>
    <xf numFmtId="0" fontId="8" fillId="0" borderId="0">
      <alignment/>
      <protection/>
    </xf>
    <xf numFmtId="0" fontId="7" fillId="0" borderId="0">
      <alignment/>
      <protection/>
    </xf>
    <xf numFmtId="0" fontId="7" fillId="0" borderId="0">
      <alignment/>
      <protection/>
    </xf>
    <xf numFmtId="0" fontId="20" fillId="0" borderId="0">
      <alignment/>
      <protection/>
    </xf>
    <xf numFmtId="0" fontId="23" fillId="0" borderId="0">
      <alignment/>
      <protection/>
    </xf>
    <xf numFmtId="0" fontId="23" fillId="0" borderId="0">
      <alignment/>
      <protection/>
    </xf>
    <xf numFmtId="0" fontId="0" fillId="0" borderId="0">
      <alignment/>
      <protection/>
    </xf>
    <xf numFmtId="0" fontId="5" fillId="0" borderId="0">
      <alignment/>
      <protection/>
    </xf>
    <xf numFmtId="0" fontId="20" fillId="0" borderId="0">
      <alignment/>
      <protection/>
    </xf>
    <xf numFmtId="0" fontId="0" fillId="0" borderId="0">
      <alignment/>
      <protection/>
    </xf>
    <xf numFmtId="0" fontId="7" fillId="23" borderId="8" applyNumberFormat="0" applyFont="0" applyAlignment="0" applyProtection="0"/>
    <xf numFmtId="0" fontId="38" fillId="20" borderId="9" applyNumberFormat="0" applyAlignment="0" applyProtection="0"/>
    <xf numFmtId="0" fontId="9" fillId="0" borderId="0" applyNumberFormat="0" applyAlignment="0">
      <protection/>
    </xf>
    <xf numFmtId="0" fontId="12" fillId="0" borderId="0">
      <alignment/>
      <protection/>
    </xf>
    <xf numFmtId="0" fontId="23" fillId="23" borderId="8"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13" fillId="0" borderId="0" applyNumberFormat="0" applyFill="0" applyBorder="0" applyAlignment="0" applyProtection="0"/>
    <xf numFmtId="0" fontId="34" fillId="4" borderId="0" applyNumberFormat="0" applyBorder="0" applyAlignment="0" applyProtection="0"/>
    <xf numFmtId="0" fontId="8" fillId="0" borderId="0">
      <alignment/>
      <protection/>
    </xf>
    <xf numFmtId="0" fontId="14" fillId="24" borderId="0">
      <alignment horizontal="left"/>
      <protection/>
    </xf>
    <xf numFmtId="0" fontId="15" fillId="25" borderId="0">
      <alignment/>
      <protection/>
    </xf>
    <xf numFmtId="0" fontId="6" fillId="0" borderId="0" applyProtection="0">
      <alignment/>
    </xf>
    <xf numFmtId="0" fontId="6" fillId="0" borderId="0" applyProtection="0">
      <alignment/>
    </xf>
    <xf numFmtId="0" fontId="35" fillId="0" borderId="0" applyNumberFormat="0" applyFill="0" applyBorder="0" applyAlignment="0" applyProtection="0"/>
    <xf numFmtId="0" fontId="31" fillId="0" borderId="0" applyNumberFormat="0" applyFill="0" applyBorder="0" applyAlignment="0" applyProtection="0"/>
    <xf numFmtId="0" fontId="25" fillId="0" borderId="2" applyNumberFormat="0" applyFill="0" applyAlignment="0" applyProtection="0"/>
    <xf numFmtId="0" fontId="14" fillId="0" borderId="0">
      <alignment/>
      <protection/>
    </xf>
    <xf numFmtId="0" fontId="16" fillId="26" borderId="10">
      <alignment vertical="center"/>
      <protection/>
    </xf>
    <xf numFmtId="0" fontId="36" fillId="7" borderId="1" applyNumberFormat="0" applyAlignment="0" applyProtection="0"/>
    <xf numFmtId="0" fontId="37" fillId="20" borderId="1" applyNumberFormat="0" applyAlignment="0" applyProtection="0"/>
    <xf numFmtId="0" fontId="38" fillId="20" borderId="9" applyNumberFormat="0" applyAlignment="0" applyProtection="0"/>
    <xf numFmtId="0" fontId="39" fillId="0" borderId="0" applyNumberFormat="0" applyFill="0" applyBorder="0" applyAlignment="0" applyProtection="0"/>
    <xf numFmtId="167" fontId="7" fillId="0" borderId="0" applyFont="0" applyFill="0" applyBorder="0" applyAlignment="0" applyProtection="0"/>
    <xf numFmtId="169" fontId="7" fillId="0" borderId="0" applyFont="0" applyFill="0" applyBorder="0" applyAlignment="0" applyProtection="0"/>
    <xf numFmtId="0" fontId="35" fillId="0" borderId="0" applyNumberFormat="0" applyFill="0" applyBorder="0" applyAlignment="0" applyProtection="0"/>
    <xf numFmtId="0" fontId="6"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cellStyleXfs>
  <cellXfs count="519">
    <xf numFmtId="0" fontId="0" fillId="0" borderId="0" xfId="0" applyAlignment="1">
      <alignment/>
    </xf>
    <xf numFmtId="0" fontId="0" fillId="0" borderId="0" xfId="132">
      <alignment/>
      <protection/>
    </xf>
    <xf numFmtId="0" fontId="0" fillId="0" borderId="11" xfId="132" applyBorder="1" applyAlignment="1">
      <alignment horizontal="left"/>
      <protection/>
    </xf>
    <xf numFmtId="0" fontId="0" fillId="0" borderId="12" xfId="132" applyBorder="1" applyAlignment="1">
      <alignment horizontal="left"/>
      <protection/>
    </xf>
    <xf numFmtId="0" fontId="3" fillId="0" borderId="0" xfId="132" applyFont="1">
      <alignment/>
      <protection/>
    </xf>
    <xf numFmtId="0" fontId="2" fillId="0" borderId="0" xfId="132" applyFont="1">
      <alignment/>
      <protection/>
    </xf>
    <xf numFmtId="0" fontId="0" fillId="0" borderId="0" xfId="132" applyAlignment="1">
      <alignment horizontal="right"/>
      <protection/>
    </xf>
    <xf numFmtId="14" fontId="0" fillId="0" borderId="0" xfId="132" applyNumberFormat="1" applyAlignment="1">
      <alignment horizontal="left"/>
      <protection/>
    </xf>
    <xf numFmtId="0" fontId="0" fillId="0" borderId="0" xfId="132" applyAlignment="1">
      <alignment horizontal="left"/>
      <protection/>
    </xf>
    <xf numFmtId="10" fontId="0" fillId="0" borderId="12" xfId="132" applyNumberFormat="1" applyFill="1" applyBorder="1">
      <alignment/>
      <protection/>
    </xf>
    <xf numFmtId="0" fontId="0" fillId="0" borderId="13" xfId="132" applyBorder="1">
      <alignment/>
      <protection/>
    </xf>
    <xf numFmtId="0" fontId="0" fillId="0" borderId="14" xfId="132" applyBorder="1">
      <alignment/>
      <protection/>
    </xf>
    <xf numFmtId="0" fontId="0" fillId="0" borderId="15" xfId="132" applyBorder="1">
      <alignment/>
      <protection/>
    </xf>
    <xf numFmtId="0" fontId="0" fillId="0" borderId="16" xfId="132" applyBorder="1">
      <alignment/>
      <protection/>
    </xf>
    <xf numFmtId="0" fontId="0" fillId="0" borderId="17" xfId="132" applyBorder="1">
      <alignment/>
      <protection/>
    </xf>
    <xf numFmtId="0" fontId="0" fillId="0" borderId="18" xfId="132" applyBorder="1">
      <alignment/>
      <protection/>
    </xf>
    <xf numFmtId="0" fontId="0" fillId="0" borderId="19" xfId="132" applyFont="1" applyBorder="1" applyAlignment="1">
      <alignment horizontal="center"/>
      <protection/>
    </xf>
    <xf numFmtId="0" fontId="0" fillId="0" borderId="20" xfId="132" applyBorder="1">
      <alignment/>
      <protection/>
    </xf>
    <xf numFmtId="0" fontId="0" fillId="0" borderId="0" xfId="132" applyBorder="1">
      <alignment/>
      <protection/>
    </xf>
    <xf numFmtId="0" fontId="0" fillId="0" borderId="21" xfId="132" applyBorder="1">
      <alignment/>
      <protection/>
    </xf>
    <xf numFmtId="0" fontId="1" fillId="0" borderId="20" xfId="132" applyFont="1" applyBorder="1">
      <alignment/>
      <protection/>
    </xf>
    <xf numFmtId="0" fontId="0" fillId="0" borderId="12" xfId="132" applyFill="1" applyBorder="1">
      <alignment/>
      <protection/>
    </xf>
    <xf numFmtId="0" fontId="0" fillId="0" borderId="12" xfId="132" applyFont="1" applyFill="1" applyBorder="1">
      <alignment/>
      <protection/>
    </xf>
    <xf numFmtId="0" fontId="0" fillId="0" borderId="18" xfId="132" applyFont="1" applyFill="1" applyBorder="1">
      <alignment/>
      <protection/>
    </xf>
    <xf numFmtId="0" fontId="0" fillId="0" borderId="18" xfId="132" applyFill="1" applyBorder="1">
      <alignment/>
      <protection/>
    </xf>
    <xf numFmtId="164" fontId="0" fillId="0" borderId="12" xfId="132" applyNumberFormat="1" applyFill="1" applyBorder="1">
      <alignment/>
      <protection/>
    </xf>
    <xf numFmtId="0" fontId="1" fillId="0" borderId="22" xfId="132" applyFont="1" applyFill="1" applyBorder="1" applyAlignment="1">
      <alignment horizontal="left"/>
      <protection/>
    </xf>
    <xf numFmtId="0" fontId="1" fillId="0" borderId="23" xfId="132" applyFont="1" applyFill="1" applyBorder="1" applyAlignment="1">
      <alignment horizontal="left"/>
      <protection/>
    </xf>
    <xf numFmtId="164" fontId="1" fillId="0" borderId="23" xfId="132" applyNumberFormat="1" applyFont="1" applyFill="1" applyBorder="1">
      <alignment/>
      <protection/>
    </xf>
    <xf numFmtId="164" fontId="1" fillId="0" borderId="11" xfId="132" applyNumberFormat="1" applyFont="1" applyFill="1" applyBorder="1">
      <alignment/>
      <protection/>
    </xf>
    <xf numFmtId="0" fontId="1" fillId="0" borderId="11" xfId="132" applyFont="1" applyFill="1" applyBorder="1" applyAlignment="1">
      <alignment horizontal="left"/>
      <protection/>
    </xf>
    <xf numFmtId="0" fontId="0" fillId="0" borderId="12" xfId="132" applyFill="1" applyBorder="1" applyAlignment="1">
      <alignment horizontal="right"/>
      <protection/>
    </xf>
    <xf numFmtId="0" fontId="0" fillId="0" borderId="18" xfId="132" applyFont="1" applyFill="1" applyBorder="1">
      <alignment/>
      <protection/>
    </xf>
    <xf numFmtId="164" fontId="1" fillId="0" borderId="12" xfId="132" applyNumberFormat="1" applyFont="1" applyFill="1" applyBorder="1">
      <alignment/>
      <protection/>
    </xf>
    <xf numFmtId="0" fontId="0" fillId="0" borderId="24" xfId="132" applyFill="1" applyBorder="1" applyAlignment="1">
      <alignment/>
      <protection/>
    </xf>
    <xf numFmtId="0" fontId="0" fillId="0" borderId="0" xfId="132" applyFill="1" applyBorder="1" applyAlignment="1">
      <alignment/>
      <protection/>
    </xf>
    <xf numFmtId="0" fontId="0" fillId="0" borderId="21" xfId="132" applyFill="1" applyBorder="1" applyAlignment="1">
      <alignment/>
      <protection/>
    </xf>
    <xf numFmtId="0" fontId="0" fillId="0" borderId="25" xfId="132" applyFill="1" applyBorder="1">
      <alignment/>
      <protection/>
    </xf>
    <xf numFmtId="0" fontId="0" fillId="0" borderId="26" xfId="132" applyFill="1" applyBorder="1">
      <alignment/>
      <protection/>
    </xf>
    <xf numFmtId="0" fontId="0" fillId="0" borderId="27" xfId="132" applyFill="1" applyBorder="1" applyAlignment="1">
      <alignment/>
      <protection/>
    </xf>
    <xf numFmtId="0" fontId="0" fillId="0" borderId="28" xfId="132" applyFill="1" applyBorder="1" applyAlignment="1">
      <alignment/>
      <protection/>
    </xf>
    <xf numFmtId="0" fontId="0" fillId="0" borderId="29" xfId="132" applyFill="1" applyBorder="1" applyAlignment="1">
      <alignment/>
      <protection/>
    </xf>
    <xf numFmtId="0" fontId="0" fillId="0" borderId="20" xfId="132" applyFill="1" applyBorder="1">
      <alignment/>
      <protection/>
    </xf>
    <xf numFmtId="0" fontId="0" fillId="0" borderId="0" xfId="132" applyFill="1" applyBorder="1">
      <alignment/>
      <protection/>
    </xf>
    <xf numFmtId="0" fontId="0" fillId="0" borderId="21" xfId="132" applyFill="1" applyBorder="1">
      <alignment/>
      <protection/>
    </xf>
    <xf numFmtId="0" fontId="0" fillId="0" borderId="30" xfId="132" applyFill="1" applyBorder="1" applyAlignment="1">
      <alignment vertical="center"/>
      <protection/>
    </xf>
    <xf numFmtId="164" fontId="4" fillId="0" borderId="31" xfId="132" applyNumberFormat="1" applyFont="1" applyFill="1" applyBorder="1" applyAlignment="1">
      <alignment vertical="center"/>
      <protection/>
    </xf>
    <xf numFmtId="0" fontId="0" fillId="0" borderId="30" xfId="132" applyFill="1" applyBorder="1">
      <alignment/>
      <protection/>
    </xf>
    <xf numFmtId="0" fontId="0" fillId="0" borderId="10" xfId="132" applyFill="1" applyBorder="1">
      <alignment/>
      <protection/>
    </xf>
    <xf numFmtId="14" fontId="0" fillId="0" borderId="31" xfId="132" applyNumberFormat="1" applyFill="1" applyBorder="1">
      <alignment/>
      <protection/>
    </xf>
    <xf numFmtId="3" fontId="21" fillId="0" borderId="0" xfId="133" applyNumberFormat="1" applyFont="1">
      <alignment/>
      <protection/>
    </xf>
    <xf numFmtId="0" fontId="21" fillId="0" borderId="0" xfId="133" applyFont="1">
      <alignment/>
      <protection/>
    </xf>
    <xf numFmtId="0" fontId="9" fillId="0" borderId="0" xfId="133" applyFont="1">
      <alignment/>
      <protection/>
    </xf>
    <xf numFmtId="3" fontId="9" fillId="0" borderId="0" xfId="133" applyNumberFormat="1" applyFont="1">
      <alignment/>
      <protection/>
    </xf>
    <xf numFmtId="0" fontId="9" fillId="20" borderId="12" xfId="133" applyFont="1" applyFill="1" applyBorder="1">
      <alignment/>
      <protection/>
    </xf>
    <xf numFmtId="0" fontId="9" fillId="20" borderId="22" xfId="133" applyFont="1" applyFill="1" applyBorder="1">
      <alignment/>
      <protection/>
    </xf>
    <xf numFmtId="0" fontId="9" fillId="20" borderId="11" xfId="133" applyFont="1" applyFill="1" applyBorder="1">
      <alignment/>
      <protection/>
    </xf>
    <xf numFmtId="0" fontId="21" fillId="0" borderId="12" xfId="133" applyFont="1" applyBorder="1">
      <alignment/>
      <protection/>
    </xf>
    <xf numFmtId="0" fontId="21" fillId="0" borderId="22" xfId="133" applyFont="1" applyBorder="1">
      <alignment/>
      <protection/>
    </xf>
    <xf numFmtId="0" fontId="21" fillId="0" borderId="11" xfId="133" applyFont="1" applyBorder="1">
      <alignment/>
      <protection/>
    </xf>
    <xf numFmtId="164" fontId="9" fillId="20" borderId="12" xfId="133" applyNumberFormat="1" applyFont="1" applyFill="1" applyBorder="1">
      <alignment/>
      <protection/>
    </xf>
    <xf numFmtId="3" fontId="9" fillId="0" borderId="0" xfId="133" applyNumberFormat="1" applyFont="1" applyFill="1">
      <alignment/>
      <protection/>
    </xf>
    <xf numFmtId="0" fontId="9" fillId="0" borderId="0" xfId="133" applyFont="1" applyFill="1">
      <alignment/>
      <protection/>
    </xf>
    <xf numFmtId="0" fontId="21" fillId="0" borderId="0" xfId="133" applyFont="1" applyBorder="1">
      <alignment/>
      <protection/>
    </xf>
    <xf numFmtId="0" fontId="9" fillId="0" borderId="0" xfId="133" applyFont="1" applyBorder="1">
      <alignment/>
      <protection/>
    </xf>
    <xf numFmtId="0" fontId="21" fillId="20" borderId="12" xfId="133" applyFont="1" applyFill="1" applyBorder="1">
      <alignment/>
      <protection/>
    </xf>
    <xf numFmtId="0" fontId="21" fillId="0" borderId="28" xfId="133" applyFont="1" applyBorder="1">
      <alignment/>
      <protection/>
    </xf>
    <xf numFmtId="164" fontId="21" fillId="0" borderId="12" xfId="133" applyNumberFormat="1" applyFont="1" applyBorder="1">
      <alignment/>
      <protection/>
    </xf>
    <xf numFmtId="0" fontId="9" fillId="0" borderId="22" xfId="133" applyFont="1" applyBorder="1">
      <alignment/>
      <protection/>
    </xf>
    <xf numFmtId="0" fontId="9" fillId="0" borderId="11" xfId="133" applyFont="1" applyBorder="1">
      <alignment/>
      <protection/>
    </xf>
    <xf numFmtId="164" fontId="9" fillId="0" borderId="12" xfId="133" applyNumberFormat="1" applyFont="1" applyBorder="1">
      <alignment/>
      <protection/>
    </xf>
    <xf numFmtId="10" fontId="21" fillId="0" borderId="11" xfId="133" applyNumberFormat="1" applyFont="1" applyBorder="1">
      <alignment/>
      <protection/>
    </xf>
    <xf numFmtId="0" fontId="9" fillId="0" borderId="0" xfId="148" applyFont="1">
      <alignment/>
    </xf>
    <xf numFmtId="49" fontId="6" fillId="0" borderId="12" xfId="133" applyNumberFormat="1" applyFont="1" applyBorder="1" applyAlignment="1">
      <alignment vertical="center"/>
      <protection/>
    </xf>
    <xf numFmtId="164" fontId="6" fillId="0" borderId="12" xfId="133" applyNumberFormat="1" applyFont="1" applyBorder="1" applyAlignment="1">
      <alignment vertical="center"/>
      <protection/>
    </xf>
    <xf numFmtId="3" fontId="6" fillId="0" borderId="0" xfId="133" applyNumberFormat="1" applyFont="1">
      <alignment/>
      <protection/>
    </xf>
    <xf numFmtId="0" fontId="6" fillId="0" borderId="0" xfId="133" applyFont="1">
      <alignment/>
      <protection/>
    </xf>
    <xf numFmtId="0" fontId="6" fillId="0" borderId="12" xfId="133" applyFont="1" applyBorder="1">
      <alignment/>
      <protection/>
    </xf>
    <xf numFmtId="0" fontId="6" fillId="0" borderId="22" xfId="133" applyFont="1" applyBorder="1" applyAlignment="1">
      <alignment vertical="center"/>
      <protection/>
    </xf>
    <xf numFmtId="0" fontId="6" fillId="0" borderId="11" xfId="133" applyFont="1" applyBorder="1">
      <alignment/>
      <protection/>
    </xf>
    <xf numFmtId="3" fontId="6" fillId="0" borderId="12" xfId="133" applyNumberFormat="1" applyFont="1" applyBorder="1">
      <alignment/>
      <protection/>
    </xf>
    <xf numFmtId="0" fontId="0" fillId="0" borderId="10" xfId="134" applyFont="1" applyBorder="1" applyAlignment="1">
      <alignment horizontal="center" vertical="center"/>
      <protection/>
    </xf>
    <xf numFmtId="0" fontId="1" fillId="27" borderId="10" xfId="129" applyFont="1" applyFill="1" applyBorder="1" applyAlignment="1">
      <alignment horizontal="center" vertical="center"/>
      <protection/>
    </xf>
    <xf numFmtId="165" fontId="1" fillId="27" borderId="31" xfId="129" applyNumberFormat="1" applyFont="1" applyFill="1" applyBorder="1" applyAlignment="1">
      <alignment horizontal="right" vertical="center"/>
      <protection/>
    </xf>
    <xf numFmtId="165" fontId="1" fillId="27" borderId="10" xfId="129" applyNumberFormat="1" applyFont="1" applyFill="1" applyBorder="1" applyAlignment="1">
      <alignment horizontal="center" vertical="center"/>
      <protection/>
    </xf>
    <xf numFmtId="0" fontId="1" fillId="0" borderId="32" xfId="129" applyFont="1" applyBorder="1" applyAlignment="1">
      <alignment horizontal="center" vertical="center"/>
      <protection/>
    </xf>
    <xf numFmtId="0" fontId="0" fillId="0" borderId="33" xfId="129" applyFont="1" applyBorder="1" applyAlignment="1">
      <alignment vertical="center"/>
      <protection/>
    </xf>
    <xf numFmtId="0" fontId="1" fillId="0" borderId="33" xfId="129" applyFont="1" applyBorder="1" applyAlignment="1">
      <alignment vertical="center"/>
      <protection/>
    </xf>
    <xf numFmtId="0" fontId="0" fillId="0" borderId="34" xfId="129" applyFont="1" applyBorder="1" applyAlignment="1">
      <alignment horizontal="center" vertical="center"/>
      <protection/>
    </xf>
    <xf numFmtId="4" fontId="0" fillId="0" borderId="35" xfId="129" applyNumberFormat="1" applyFont="1" applyBorder="1" applyAlignment="1">
      <alignment horizontal="right" vertical="center"/>
      <protection/>
    </xf>
    <xf numFmtId="49" fontId="0" fillId="0" borderId="35" xfId="129" applyNumberFormat="1" applyFont="1" applyBorder="1" applyAlignment="1">
      <alignment horizontal="center" vertical="center"/>
      <protection/>
    </xf>
    <xf numFmtId="165" fontId="0" fillId="0" borderId="35" xfId="129" applyNumberFormat="1" applyFont="1" applyBorder="1" applyAlignment="1">
      <alignment vertical="center"/>
      <protection/>
    </xf>
    <xf numFmtId="165" fontId="0" fillId="0" borderId="33" xfId="129" applyNumberFormat="1" applyFont="1" applyBorder="1" applyAlignment="1">
      <alignment vertical="center"/>
      <protection/>
    </xf>
    <xf numFmtId="0" fontId="1" fillId="0" borderId="35" xfId="129" applyFont="1" applyBorder="1" applyAlignment="1">
      <alignment horizontal="left" vertical="center"/>
      <protection/>
    </xf>
    <xf numFmtId="0" fontId="0" fillId="0" borderId="36" xfId="129" applyFont="1" applyBorder="1" applyAlignment="1">
      <alignment horizontal="center" vertical="center"/>
      <protection/>
    </xf>
    <xf numFmtId="4" fontId="0" fillId="0" borderId="37" xfId="129" applyNumberFormat="1" applyFont="1" applyBorder="1" applyAlignment="1">
      <alignment horizontal="right" vertical="center"/>
      <protection/>
    </xf>
    <xf numFmtId="49" fontId="0" fillId="0" borderId="37" xfId="129" applyNumberFormat="1" applyFont="1" applyBorder="1" applyAlignment="1">
      <alignment horizontal="center" vertical="center"/>
      <protection/>
    </xf>
    <xf numFmtId="165" fontId="0" fillId="0" borderId="37" xfId="129" applyNumberFormat="1" applyFont="1" applyBorder="1" applyAlignment="1">
      <alignment vertical="center"/>
      <protection/>
    </xf>
    <xf numFmtId="165" fontId="0" fillId="0" borderId="38" xfId="129" applyNumberFormat="1" applyFont="1" applyBorder="1" applyAlignment="1">
      <alignment horizontal="right" vertical="center"/>
      <protection/>
    </xf>
    <xf numFmtId="0" fontId="0" fillId="0" borderId="35" xfId="129" applyFont="1" applyFill="1" applyBorder="1" applyAlignment="1">
      <alignment horizontal="left" vertical="center" wrapText="1"/>
      <protection/>
    </xf>
    <xf numFmtId="0" fontId="0" fillId="0" borderId="35" xfId="129" applyFont="1" applyFill="1" applyBorder="1" applyAlignment="1">
      <alignment horizontal="left" vertical="center"/>
      <protection/>
    </xf>
    <xf numFmtId="0" fontId="0" fillId="0" borderId="33" xfId="129" applyFont="1" applyFill="1" applyBorder="1" applyAlignment="1">
      <alignment horizontal="left" vertical="center"/>
      <protection/>
    </xf>
    <xf numFmtId="4" fontId="0" fillId="0" borderId="33" xfId="129" applyNumberFormat="1" applyFont="1" applyBorder="1" applyAlignment="1">
      <alignment horizontal="right" vertical="center"/>
      <protection/>
    </xf>
    <xf numFmtId="165" fontId="0" fillId="0" borderId="39" xfId="129" applyNumberFormat="1" applyFont="1" applyBorder="1" applyAlignment="1">
      <alignment horizontal="right" vertical="center"/>
      <protection/>
    </xf>
    <xf numFmtId="49" fontId="1" fillId="0" borderId="34" xfId="129" applyNumberFormat="1" applyFont="1" applyBorder="1" applyAlignment="1">
      <alignment horizontal="center" vertical="center"/>
      <protection/>
    </xf>
    <xf numFmtId="0" fontId="1" fillId="0" borderId="0" xfId="129" applyFont="1" applyAlignment="1">
      <alignment vertical="center"/>
      <protection/>
    </xf>
    <xf numFmtId="0" fontId="1" fillId="0" borderId="40" xfId="129" applyFont="1" applyBorder="1" applyAlignment="1">
      <alignment vertical="center"/>
      <protection/>
    </xf>
    <xf numFmtId="0" fontId="0" fillId="0" borderId="40" xfId="129" applyFont="1" applyBorder="1" applyAlignment="1">
      <alignment horizontal="left" vertical="center"/>
      <protection/>
    </xf>
    <xf numFmtId="4" fontId="0" fillId="0" borderId="40" xfId="129" applyNumberFormat="1" applyFont="1" applyBorder="1" applyAlignment="1">
      <alignment horizontal="right" vertical="center"/>
      <protection/>
    </xf>
    <xf numFmtId="49" fontId="0" fillId="0" borderId="40" xfId="129" applyNumberFormat="1" applyFont="1" applyBorder="1" applyAlignment="1">
      <alignment horizontal="center" vertical="center"/>
      <protection/>
    </xf>
    <xf numFmtId="165" fontId="0" fillId="0" borderId="40" xfId="129" applyNumberFormat="1" applyFont="1" applyBorder="1" applyAlignment="1">
      <alignment vertical="center"/>
      <protection/>
    </xf>
    <xf numFmtId="165" fontId="0" fillId="0" borderId="41" xfId="129" applyNumberFormat="1" applyFont="1" applyBorder="1" applyAlignment="1">
      <alignment horizontal="right" vertical="center"/>
      <protection/>
    </xf>
    <xf numFmtId="0" fontId="0" fillId="0" borderId="0" xfId="129" applyFont="1" applyAlignment="1">
      <alignment vertical="center"/>
      <protection/>
    </xf>
    <xf numFmtId="4" fontId="0" fillId="27" borderId="10" xfId="129" applyNumberFormat="1" applyFont="1" applyFill="1" applyBorder="1" applyAlignment="1">
      <alignment horizontal="right" vertical="center"/>
      <protection/>
    </xf>
    <xf numFmtId="0" fontId="0" fillId="27" borderId="10" xfId="129" applyFont="1" applyFill="1" applyBorder="1" applyAlignment="1">
      <alignment horizontal="center" vertical="center"/>
      <protection/>
    </xf>
    <xf numFmtId="0" fontId="0" fillId="0" borderId="37" xfId="129" applyFont="1" applyFill="1" applyBorder="1" applyAlignment="1">
      <alignment horizontal="left" vertical="center"/>
      <protection/>
    </xf>
    <xf numFmtId="0" fontId="0" fillId="0" borderId="37" xfId="129" applyFont="1" applyFill="1" applyBorder="1" applyAlignment="1">
      <alignment horizontal="left" vertical="center" wrapText="1"/>
      <protection/>
    </xf>
    <xf numFmtId="165" fontId="0" fillId="0" borderId="42" xfId="129" applyNumberFormat="1" applyFont="1" applyBorder="1" applyAlignment="1">
      <alignment horizontal="right" vertical="center"/>
      <protection/>
    </xf>
    <xf numFmtId="0" fontId="0" fillId="0" borderId="0" xfId="129" applyFont="1" applyBorder="1" applyAlignment="1">
      <alignment vertical="center"/>
      <protection/>
    </xf>
    <xf numFmtId="4" fontId="0" fillId="0" borderId="0" xfId="129" applyNumberFormat="1" applyFont="1" applyBorder="1" applyAlignment="1">
      <alignment horizontal="right" vertical="center"/>
      <protection/>
    </xf>
    <xf numFmtId="0" fontId="0" fillId="0" borderId="0" xfId="129" applyFont="1" applyBorder="1" applyAlignment="1">
      <alignment horizontal="center" vertical="center"/>
      <protection/>
    </xf>
    <xf numFmtId="165" fontId="0" fillId="0" borderId="0" xfId="129" applyNumberFormat="1" applyFont="1" applyBorder="1" applyAlignment="1">
      <alignment vertical="center"/>
      <protection/>
    </xf>
    <xf numFmtId="165" fontId="0" fillId="0" borderId="0" xfId="129" applyNumberFormat="1" applyFont="1" applyBorder="1" applyAlignment="1">
      <alignment horizontal="right" vertical="center"/>
      <protection/>
    </xf>
    <xf numFmtId="0" fontId="22" fillId="0" borderId="33" xfId="129" applyFont="1" applyBorder="1" applyAlignment="1">
      <alignment vertical="center"/>
      <protection/>
    </xf>
    <xf numFmtId="0" fontId="22" fillId="0" borderId="33" xfId="129" applyFont="1" applyBorder="1" applyAlignment="1">
      <alignment horizontal="left" vertical="center" wrapText="1"/>
      <protection/>
    </xf>
    <xf numFmtId="4" fontId="22" fillId="0" borderId="33" xfId="129" applyNumberFormat="1" applyFont="1" applyBorder="1" applyAlignment="1">
      <alignment horizontal="right" vertical="center"/>
      <protection/>
    </xf>
    <xf numFmtId="49" fontId="22" fillId="0" borderId="33" xfId="129" applyNumberFormat="1" applyFont="1" applyBorder="1" applyAlignment="1">
      <alignment horizontal="center" vertical="center"/>
      <protection/>
    </xf>
    <xf numFmtId="165" fontId="22" fillId="0" borderId="33" xfId="129" applyNumberFormat="1" applyFont="1" applyBorder="1" applyAlignment="1">
      <alignment vertical="center"/>
      <protection/>
    </xf>
    <xf numFmtId="165" fontId="22" fillId="0" borderId="39" xfId="129" applyNumberFormat="1" applyFont="1" applyBorder="1" applyAlignment="1">
      <alignment horizontal="right" vertical="center"/>
      <protection/>
    </xf>
    <xf numFmtId="0" fontId="22" fillId="0" borderId="0" xfId="129" applyFont="1" applyAlignment="1">
      <alignment vertical="center"/>
      <protection/>
    </xf>
    <xf numFmtId="49" fontId="14" fillId="0" borderId="34" xfId="129" applyNumberFormat="1" applyFont="1" applyBorder="1" applyAlignment="1">
      <alignment horizontal="center" vertical="center"/>
      <protection/>
    </xf>
    <xf numFmtId="0" fontId="14" fillId="0" borderId="33" xfId="129" applyFont="1" applyBorder="1" applyAlignment="1">
      <alignment vertical="center"/>
      <protection/>
    </xf>
    <xf numFmtId="0" fontId="14" fillId="0" borderId="33" xfId="129" applyFont="1" applyFill="1" applyBorder="1" applyAlignment="1">
      <alignment horizontal="left" vertical="center"/>
      <protection/>
    </xf>
    <xf numFmtId="0" fontId="14" fillId="0" borderId="35" xfId="129" applyFont="1" applyFill="1" applyBorder="1" applyAlignment="1">
      <alignment horizontal="left" vertical="center" wrapText="1"/>
      <protection/>
    </xf>
    <xf numFmtId="4" fontId="14" fillId="0" borderId="33" xfId="129" applyNumberFormat="1" applyFont="1" applyBorder="1" applyAlignment="1">
      <alignment horizontal="right" vertical="center"/>
      <protection/>
    </xf>
    <xf numFmtId="49" fontId="14" fillId="0" borderId="35" xfId="129" applyNumberFormat="1" applyFont="1" applyBorder="1" applyAlignment="1">
      <alignment horizontal="center" vertical="center"/>
      <protection/>
    </xf>
    <xf numFmtId="165" fontId="6" fillId="0" borderId="33" xfId="129" applyNumberFormat="1" applyFont="1" applyBorder="1" applyAlignment="1">
      <alignment vertical="center"/>
      <protection/>
    </xf>
    <xf numFmtId="165" fontId="14" fillId="0" borderId="39" xfId="129" applyNumberFormat="1" applyFont="1" applyBorder="1" applyAlignment="1">
      <alignment horizontal="right" vertical="center"/>
      <protection/>
    </xf>
    <xf numFmtId="0" fontId="14" fillId="0" borderId="0" xfId="129" applyFont="1" applyAlignment="1">
      <alignment vertical="center"/>
      <protection/>
    </xf>
    <xf numFmtId="0" fontId="22" fillId="0" borderId="32" xfId="129" applyFont="1" applyBorder="1" applyAlignment="1">
      <alignment horizontal="center" vertical="center"/>
      <protection/>
    </xf>
    <xf numFmtId="164" fontId="7" fillId="27" borderId="0" xfId="128" applyNumberFormat="1" applyFont="1" applyFill="1" applyAlignment="1">
      <alignment horizontal="center" vertical="top"/>
      <protection/>
    </xf>
    <xf numFmtId="0" fontId="7" fillId="27" borderId="0" xfId="128" applyFont="1" applyFill="1" applyAlignment="1">
      <alignment vertical="top"/>
      <protection/>
    </xf>
    <xf numFmtId="0" fontId="41" fillId="27" borderId="0" xfId="128" applyFont="1" applyFill="1" applyAlignment="1">
      <alignment vertical="top"/>
      <protection/>
    </xf>
    <xf numFmtId="0" fontId="40" fillId="22" borderId="43" xfId="135" applyFont="1" applyFill="1" applyBorder="1" applyAlignment="1">
      <alignment horizontal="center" vertical="top"/>
      <protection/>
    </xf>
    <xf numFmtId="0" fontId="40" fillId="22" borderId="44" xfId="135" applyFont="1" applyFill="1" applyBorder="1" applyAlignment="1">
      <alignment vertical="top"/>
      <protection/>
    </xf>
    <xf numFmtId="0" fontId="7" fillId="22" borderId="44" xfId="135" applyFont="1" applyFill="1" applyBorder="1" applyAlignment="1">
      <alignment vertical="top"/>
      <protection/>
    </xf>
    <xf numFmtId="0" fontId="7" fillId="22" borderId="44" xfId="135" applyFont="1" applyFill="1" applyBorder="1" applyAlignment="1">
      <alignment horizontal="center" vertical="top"/>
      <protection/>
    </xf>
    <xf numFmtId="171" fontId="43" fillId="22" borderId="44" xfId="135" applyNumberFormat="1" applyFont="1" applyFill="1" applyBorder="1" applyAlignment="1">
      <alignment vertical="top"/>
      <protection/>
    </xf>
    <xf numFmtId="171" fontId="7" fillId="22" borderId="45" xfId="135" applyNumberFormat="1" applyFont="1" applyFill="1" applyBorder="1" applyAlignment="1">
      <alignment vertical="top"/>
      <protection/>
    </xf>
    <xf numFmtId="0" fontId="7" fillId="0" borderId="0" xfId="135" applyFont="1" applyAlignment="1">
      <alignment vertical="top"/>
      <protection/>
    </xf>
    <xf numFmtId="0" fontId="40" fillId="22" borderId="24" xfId="135" applyFont="1" applyFill="1" applyBorder="1" applyAlignment="1">
      <alignment horizontal="center" vertical="top"/>
      <protection/>
    </xf>
    <xf numFmtId="0" fontId="40" fillId="22" borderId="0" xfId="135" applyFont="1" applyFill="1" applyBorder="1" applyAlignment="1">
      <alignment horizontal="right" vertical="top"/>
      <protection/>
    </xf>
    <xf numFmtId="0" fontId="44" fillId="22" borderId="0" xfId="135" applyFont="1" applyFill="1" applyBorder="1" applyAlignment="1">
      <alignment vertical="top"/>
      <protection/>
    </xf>
    <xf numFmtId="0" fontId="7" fillId="22" borderId="0" xfId="135" applyFont="1" applyFill="1" applyBorder="1" applyAlignment="1">
      <alignment vertical="top"/>
      <protection/>
    </xf>
    <xf numFmtId="0" fontId="7" fillId="22" borderId="0" xfId="135" applyFont="1" applyFill="1" applyBorder="1" applyAlignment="1">
      <alignment horizontal="center" vertical="top"/>
      <protection/>
    </xf>
    <xf numFmtId="171" fontId="7" fillId="22" borderId="0" xfId="135" applyNumberFormat="1" applyFont="1" applyFill="1" applyBorder="1" applyAlignment="1">
      <alignment vertical="top"/>
      <protection/>
    </xf>
    <xf numFmtId="171" fontId="7" fillId="22" borderId="46" xfId="135" applyNumberFormat="1" applyFont="1" applyFill="1" applyBorder="1" applyAlignment="1">
      <alignment vertical="top"/>
      <protection/>
    </xf>
    <xf numFmtId="0" fontId="40" fillId="22" borderId="0" xfId="135" applyNumberFormat="1" applyFont="1" applyFill="1" applyBorder="1" applyAlignment="1">
      <alignment horizontal="left" vertical="top"/>
      <protection/>
    </xf>
    <xf numFmtId="49" fontId="7" fillId="22" borderId="0" xfId="135" applyNumberFormat="1" applyFont="1" applyFill="1" applyBorder="1" applyAlignment="1">
      <alignment vertical="top"/>
      <protection/>
    </xf>
    <xf numFmtId="22" fontId="7" fillId="22" borderId="0" xfId="135" applyNumberFormat="1" applyFont="1" applyFill="1" applyBorder="1" applyAlignment="1">
      <alignment vertical="top"/>
      <protection/>
    </xf>
    <xf numFmtId="176" fontId="7" fillId="22" borderId="0" xfId="135" applyNumberFormat="1" applyFont="1" applyFill="1" applyBorder="1" applyAlignment="1">
      <alignment horizontal="left" vertical="top"/>
      <protection/>
    </xf>
    <xf numFmtId="0" fontId="40" fillId="22" borderId="27" xfId="135" applyFont="1" applyFill="1" applyBorder="1" applyAlignment="1">
      <alignment horizontal="center" vertical="top"/>
      <protection/>
    </xf>
    <xf numFmtId="0" fontId="40" fillId="22" borderId="28" xfId="135" applyFont="1" applyFill="1" applyBorder="1" applyAlignment="1">
      <alignment vertical="top"/>
      <protection/>
    </xf>
    <xf numFmtId="0" fontId="7" fillId="22" borderId="28" xfId="135" applyFont="1" applyFill="1" applyBorder="1" applyAlignment="1">
      <alignment vertical="top"/>
      <protection/>
    </xf>
    <xf numFmtId="0" fontId="7" fillId="22" borderId="28" xfId="135" applyFont="1" applyFill="1" applyBorder="1" applyAlignment="1">
      <alignment horizontal="center" vertical="top"/>
      <protection/>
    </xf>
    <xf numFmtId="171" fontId="7" fillId="22" borderId="28" xfId="135" applyNumberFormat="1" applyFont="1" applyFill="1" applyBorder="1" applyAlignment="1">
      <alignment vertical="top"/>
      <protection/>
    </xf>
    <xf numFmtId="171" fontId="7" fillId="22" borderId="47" xfId="135" applyNumberFormat="1" applyFont="1" applyFill="1" applyBorder="1" applyAlignment="1">
      <alignment vertical="top"/>
      <protection/>
    </xf>
    <xf numFmtId="0" fontId="7" fillId="28" borderId="22" xfId="135" applyFont="1" applyFill="1" applyBorder="1" applyAlignment="1">
      <alignment horizontal="center" vertical="top"/>
      <protection/>
    </xf>
    <xf numFmtId="0" fontId="7" fillId="28" borderId="48" xfId="135" applyFont="1" applyFill="1" applyBorder="1" applyAlignment="1">
      <alignment horizontal="center" vertical="top"/>
      <protection/>
    </xf>
    <xf numFmtId="0" fontId="7" fillId="28" borderId="49" xfId="135" applyFont="1" applyFill="1" applyBorder="1" applyAlignment="1">
      <alignment horizontal="center" vertical="top"/>
      <protection/>
    </xf>
    <xf numFmtId="171" fontId="7" fillId="22" borderId="49" xfId="135" applyNumberFormat="1" applyFont="1" applyFill="1" applyBorder="1" applyAlignment="1">
      <alignment horizontal="center" vertical="top"/>
      <protection/>
    </xf>
    <xf numFmtId="171" fontId="7" fillId="28" borderId="50" xfId="135" applyNumberFormat="1" applyFont="1" applyFill="1" applyBorder="1" applyAlignment="1">
      <alignment horizontal="center" vertical="top"/>
      <protection/>
    </xf>
    <xf numFmtId="0" fontId="7" fillId="28" borderId="23" xfId="135" applyFont="1" applyFill="1" applyBorder="1" applyAlignment="1">
      <alignment horizontal="center" vertical="top"/>
      <protection/>
    </xf>
    <xf numFmtId="171" fontId="7" fillId="22" borderId="23" xfId="135" applyNumberFormat="1" applyFont="1" applyFill="1" applyBorder="1" applyAlignment="1">
      <alignment horizontal="center" vertical="top"/>
      <protection/>
    </xf>
    <xf numFmtId="171" fontId="7" fillId="28" borderId="11" xfId="135" applyNumberFormat="1" applyFont="1" applyFill="1" applyBorder="1" applyAlignment="1">
      <alignment horizontal="center" vertical="top"/>
      <protection/>
    </xf>
    <xf numFmtId="0" fontId="7" fillId="0" borderId="12" xfId="135" applyFont="1" applyBorder="1" applyAlignment="1">
      <alignment horizontal="center" vertical="top"/>
      <protection/>
    </xf>
    <xf numFmtId="0" fontId="7" fillId="0" borderId="12" xfId="135" applyFont="1" applyBorder="1" applyAlignment="1">
      <alignment vertical="top"/>
      <protection/>
    </xf>
    <xf numFmtId="0" fontId="46" fillId="0" borderId="12" xfId="130" applyFont="1" applyBorder="1" applyAlignment="1">
      <alignment vertical="top" wrapText="1"/>
      <protection/>
    </xf>
    <xf numFmtId="0" fontId="47" fillId="0" borderId="12" xfId="130" applyFont="1" applyBorder="1" applyAlignment="1">
      <alignment vertical="top" wrapText="1"/>
      <protection/>
    </xf>
    <xf numFmtId="4" fontId="7" fillId="0" borderId="12" xfId="135" applyNumberFormat="1" applyFont="1" applyFill="1" applyBorder="1" applyAlignment="1">
      <alignment vertical="top"/>
      <protection/>
    </xf>
    <xf numFmtId="4" fontId="7" fillId="0" borderId="12" xfId="135" applyNumberFormat="1" applyFont="1" applyBorder="1" applyAlignment="1">
      <alignment vertical="top"/>
      <protection/>
    </xf>
    <xf numFmtId="171" fontId="7" fillId="0" borderId="12" xfId="135" applyNumberFormat="1" applyFont="1" applyBorder="1" applyAlignment="1">
      <alignment vertical="top"/>
      <protection/>
    </xf>
    <xf numFmtId="0" fontId="48" fillId="0" borderId="12" xfId="130" applyFont="1" applyBorder="1" applyAlignment="1">
      <alignment vertical="top" wrapText="1"/>
      <protection/>
    </xf>
    <xf numFmtId="0" fontId="7" fillId="0" borderId="12" xfId="135" applyFont="1" applyFill="1" applyBorder="1" applyAlignment="1">
      <alignment horizontal="center" vertical="top"/>
      <protection/>
    </xf>
    <xf numFmtId="0" fontId="7" fillId="0" borderId="12" xfId="135" applyFont="1" applyFill="1" applyBorder="1" applyAlignment="1">
      <alignment vertical="top"/>
      <protection/>
    </xf>
    <xf numFmtId="0" fontId="7" fillId="0" borderId="0" xfId="135" applyFont="1" applyFill="1" applyAlignment="1">
      <alignment vertical="top"/>
      <protection/>
    </xf>
    <xf numFmtId="0" fontId="7" fillId="0" borderId="12" xfId="135" applyFont="1" applyBorder="1" applyAlignment="1">
      <alignment vertical="top" wrapText="1"/>
      <protection/>
    </xf>
    <xf numFmtId="0" fontId="7" fillId="0" borderId="0" xfId="135" applyFont="1" applyAlignment="1">
      <alignment vertical="top" wrapText="1"/>
      <protection/>
    </xf>
    <xf numFmtId="0" fontId="7" fillId="0" borderId="12" xfId="135" applyFont="1" applyFill="1" applyBorder="1" applyAlignment="1">
      <alignment vertical="top" wrapText="1"/>
      <protection/>
    </xf>
    <xf numFmtId="0" fontId="23" fillId="0" borderId="0" xfId="131">
      <alignment/>
      <protection/>
    </xf>
    <xf numFmtId="0" fontId="22" fillId="0" borderId="32" xfId="129" applyFont="1" applyFill="1" applyBorder="1" applyAlignment="1">
      <alignment horizontal="center" vertical="center"/>
      <protection/>
    </xf>
    <xf numFmtId="0" fontId="22" fillId="0" borderId="33" xfId="129" applyFont="1" applyFill="1" applyBorder="1" applyAlignment="1">
      <alignment vertical="center"/>
      <protection/>
    </xf>
    <xf numFmtId="0" fontId="22" fillId="0" borderId="33" xfId="129" applyFont="1" applyFill="1" applyBorder="1" applyAlignment="1">
      <alignment horizontal="left" vertical="center" wrapText="1"/>
      <protection/>
    </xf>
    <xf numFmtId="4" fontId="22" fillId="0" borderId="33" xfId="129" applyNumberFormat="1" applyFont="1" applyFill="1" applyBorder="1" applyAlignment="1">
      <alignment horizontal="right" vertical="center"/>
      <protection/>
    </xf>
    <xf numFmtId="49" fontId="22" fillId="0" borderId="33" xfId="129" applyNumberFormat="1" applyFont="1" applyFill="1" applyBorder="1" applyAlignment="1">
      <alignment horizontal="center" vertical="center"/>
      <protection/>
    </xf>
    <xf numFmtId="165" fontId="22" fillId="0" borderId="33" xfId="129" applyNumberFormat="1" applyFont="1" applyFill="1" applyBorder="1" applyAlignment="1">
      <alignment vertical="center"/>
      <protection/>
    </xf>
    <xf numFmtId="165" fontId="22" fillId="0" borderId="39" xfId="129" applyNumberFormat="1" applyFont="1" applyFill="1" applyBorder="1" applyAlignment="1">
      <alignment horizontal="right" vertical="center"/>
      <protection/>
    </xf>
    <xf numFmtId="0" fontId="22" fillId="0" borderId="0" xfId="129" applyFont="1" applyFill="1" applyAlignment="1">
      <alignment vertical="center"/>
      <protection/>
    </xf>
    <xf numFmtId="0" fontId="68" fillId="0" borderId="23" xfId="0" applyFont="1" applyBorder="1" applyAlignment="1">
      <alignment/>
    </xf>
    <xf numFmtId="185" fontId="68" fillId="0" borderId="23" xfId="0" applyNumberFormat="1" applyFont="1" applyBorder="1" applyAlignment="1">
      <alignment wrapText="1"/>
    </xf>
    <xf numFmtId="185" fontId="68" fillId="0" borderId="11" xfId="0" applyNumberFormat="1" applyFont="1" applyBorder="1" applyAlignment="1">
      <alignment wrapText="1"/>
    </xf>
    <xf numFmtId="0" fontId="60" fillId="29" borderId="0" xfId="0" applyFont="1" applyFill="1" applyAlignment="1">
      <alignment/>
    </xf>
    <xf numFmtId="185" fontId="60" fillId="29" borderId="0" xfId="0" applyNumberFormat="1" applyFont="1" applyFill="1" applyAlignment="1">
      <alignment/>
    </xf>
    <xf numFmtId="0" fontId="0" fillId="0" borderId="0" xfId="0" applyAlignment="1">
      <alignment wrapText="1"/>
    </xf>
    <xf numFmtId="185" fontId="0" fillId="0" borderId="0" xfId="0" applyNumberFormat="1" applyAlignment="1">
      <alignment/>
    </xf>
    <xf numFmtId="0" fontId="0" fillId="0" borderId="0" xfId="0" applyAlignment="1">
      <alignment vertical="top" wrapText="1"/>
    </xf>
    <xf numFmtId="0" fontId="68" fillId="0" borderId="0" xfId="0" applyFont="1" applyAlignment="1">
      <alignment vertical="top"/>
    </xf>
    <xf numFmtId="185" fontId="68" fillId="0" borderId="0" xfId="0" applyNumberFormat="1" applyFont="1" applyAlignment="1">
      <alignment/>
    </xf>
    <xf numFmtId="0" fontId="7" fillId="27" borderId="0" xfId="0" applyNumberFormat="1" applyFont="1" applyFill="1" applyBorder="1" applyAlignment="1">
      <alignment vertical="top" wrapText="1"/>
    </xf>
    <xf numFmtId="0" fontId="68" fillId="0" borderId="25" xfId="0" applyFont="1" applyBorder="1" applyAlignment="1">
      <alignment horizontal="center"/>
    </xf>
    <xf numFmtId="0" fontId="69" fillId="0" borderId="43" xfId="0" applyFont="1" applyBorder="1" applyAlignment="1">
      <alignment/>
    </xf>
    <xf numFmtId="0" fontId="0" fillId="0" borderId="44" xfId="0" applyBorder="1" applyAlignment="1">
      <alignment/>
    </xf>
    <xf numFmtId="0" fontId="0" fillId="0" borderId="45" xfId="0" applyBorder="1" applyAlignment="1">
      <alignment/>
    </xf>
    <xf numFmtId="0" fontId="0" fillId="0" borderId="0" xfId="0" applyFont="1" applyAlignment="1">
      <alignment/>
    </xf>
    <xf numFmtId="49" fontId="62" fillId="0" borderId="23" xfId="0" applyNumberFormat="1" applyFont="1" applyBorder="1" applyAlignment="1">
      <alignment vertical="center" wrapText="1"/>
    </xf>
    <xf numFmtId="171" fontId="62" fillId="0" borderId="23" xfId="0" applyNumberFormat="1" applyFont="1" applyBorder="1" applyAlignment="1">
      <alignment horizontal="left" vertical="center" wrapText="1"/>
    </xf>
    <xf numFmtId="171" fontId="62" fillId="0" borderId="11" xfId="0" applyNumberFormat="1" applyFont="1" applyBorder="1" applyAlignment="1">
      <alignment vertical="center" wrapText="1"/>
    </xf>
    <xf numFmtId="49" fontId="63" fillId="0" borderId="12" xfId="0" applyNumberFormat="1" applyFont="1" applyBorder="1" applyAlignment="1">
      <alignment horizontal="left" vertical="center" wrapText="1"/>
    </xf>
    <xf numFmtId="171" fontId="63" fillId="0" borderId="12" xfId="0" applyNumberFormat="1" applyFont="1" applyBorder="1" applyAlignment="1">
      <alignment horizontal="left" vertical="center" wrapText="1"/>
    </xf>
    <xf numFmtId="0" fontId="64" fillId="0" borderId="12" xfId="0" applyFont="1" applyBorder="1" applyAlignment="1">
      <alignment horizontal="left" vertical="top" wrapText="1"/>
    </xf>
    <xf numFmtId="171" fontId="64" fillId="0" borderId="12" xfId="0" applyNumberFormat="1" applyFont="1" applyBorder="1" applyAlignment="1">
      <alignment vertical="top" wrapText="1"/>
    </xf>
    <xf numFmtId="49" fontId="64" fillId="0" borderId="12" xfId="0" applyNumberFormat="1" applyFont="1" applyBorder="1" applyAlignment="1">
      <alignment horizontal="left" vertical="top" wrapText="1"/>
    </xf>
    <xf numFmtId="0" fontId="68" fillId="0" borderId="24" xfId="0" applyFont="1" applyBorder="1" applyAlignment="1">
      <alignment horizontal="center"/>
    </xf>
    <xf numFmtId="49" fontId="70" fillId="0" borderId="0" xfId="0" applyNumberFormat="1" applyFont="1" applyBorder="1" applyAlignment="1">
      <alignment horizontal="left" vertical="top" wrapText="1"/>
    </xf>
    <xf numFmtId="0" fontId="70" fillId="0" borderId="0" xfId="0" applyFont="1" applyBorder="1" applyAlignment="1">
      <alignment horizontal="left" vertical="top" wrapText="1"/>
    </xf>
    <xf numFmtId="0" fontId="0" fillId="0" borderId="0" xfId="0" applyBorder="1" applyAlignment="1">
      <alignment/>
    </xf>
    <xf numFmtId="0" fontId="0" fillId="0" borderId="46" xfId="0" applyBorder="1" applyAlignment="1">
      <alignment/>
    </xf>
    <xf numFmtId="171" fontId="70" fillId="0" borderId="51" xfId="0" applyNumberFormat="1" applyFont="1" applyBorder="1" applyAlignment="1">
      <alignment horizontal="left" vertical="top" wrapText="1"/>
    </xf>
    <xf numFmtId="49" fontId="71" fillId="0" borderId="23" xfId="0" applyNumberFormat="1" applyFont="1" applyBorder="1" applyAlignment="1">
      <alignment vertical="center" wrapText="1"/>
    </xf>
    <xf numFmtId="171" fontId="71" fillId="0" borderId="11" xfId="0" applyNumberFormat="1" applyFont="1" applyBorder="1" applyAlignment="1">
      <alignment horizontal="left" vertical="center" wrapText="1"/>
    </xf>
    <xf numFmtId="171" fontId="71" fillId="0" borderId="12" xfId="0" applyNumberFormat="1" applyFont="1" applyBorder="1" applyAlignment="1">
      <alignment vertical="center" wrapText="1"/>
    </xf>
    <xf numFmtId="49" fontId="72" fillId="0" borderId="12" xfId="0" applyNumberFormat="1" applyFont="1" applyBorder="1" applyAlignment="1">
      <alignment horizontal="left" vertical="center" wrapText="1"/>
    </xf>
    <xf numFmtId="171" fontId="72" fillId="0" borderId="12" xfId="0" applyNumberFormat="1" applyFont="1" applyBorder="1" applyAlignment="1">
      <alignment horizontal="left" vertical="center" wrapText="1"/>
    </xf>
    <xf numFmtId="49" fontId="70" fillId="0" borderId="52" xfId="0" applyNumberFormat="1" applyFont="1" applyBorder="1" applyAlignment="1">
      <alignment horizontal="left" vertical="top" wrapText="1"/>
    </xf>
    <xf numFmtId="0" fontId="70" fillId="0" borderId="52" xfId="0" applyFont="1" applyBorder="1" applyAlignment="1">
      <alignment horizontal="left" vertical="top" wrapText="1"/>
    </xf>
    <xf numFmtId="0" fontId="70" fillId="0" borderId="12" xfId="0" applyFont="1" applyBorder="1" applyAlignment="1">
      <alignment horizontal="left" vertical="top" wrapText="1"/>
    </xf>
    <xf numFmtId="171" fontId="70" fillId="0" borderId="12" xfId="0" applyNumberFormat="1" applyFont="1" applyBorder="1" applyAlignment="1">
      <alignment horizontal="left" vertical="top" wrapText="1"/>
    </xf>
    <xf numFmtId="0" fontId="0" fillId="0" borderId="0" xfId="0" applyFont="1" applyBorder="1" applyAlignment="1">
      <alignment/>
    </xf>
    <xf numFmtId="171" fontId="0" fillId="0" borderId="0" xfId="0" applyNumberFormat="1" applyFont="1" applyBorder="1" applyAlignment="1">
      <alignment horizontal="left"/>
    </xf>
    <xf numFmtId="171" fontId="0" fillId="0" borderId="46" xfId="0" applyNumberFormat="1" applyFont="1" applyBorder="1" applyAlignment="1">
      <alignment/>
    </xf>
    <xf numFmtId="49" fontId="71" fillId="0" borderId="12" xfId="0" applyNumberFormat="1" applyFont="1" applyBorder="1" applyAlignment="1">
      <alignment vertical="center" wrapText="1"/>
    </xf>
    <xf numFmtId="171" fontId="71" fillId="0" borderId="12" xfId="0" applyNumberFormat="1" applyFont="1" applyBorder="1" applyAlignment="1">
      <alignment horizontal="left" vertical="center" wrapText="1"/>
    </xf>
    <xf numFmtId="171" fontId="70" fillId="0" borderId="12" xfId="0" applyNumberFormat="1" applyFont="1" applyBorder="1" applyAlignment="1">
      <alignment horizontal="left" vertical="center" wrapText="1"/>
    </xf>
    <xf numFmtId="49" fontId="70" fillId="0" borderId="12" xfId="0" applyNumberFormat="1" applyFont="1" applyBorder="1" applyAlignment="1">
      <alignment horizontal="left" vertical="top" wrapText="1"/>
    </xf>
    <xf numFmtId="0" fontId="70" fillId="0" borderId="53" xfId="0" applyFont="1" applyBorder="1" applyAlignment="1">
      <alignment horizontal="left" vertical="top" wrapText="1"/>
    </xf>
    <xf numFmtId="2" fontId="70" fillId="0" borderId="12" xfId="0" applyNumberFormat="1" applyFont="1" applyBorder="1" applyAlignment="1">
      <alignment horizontal="left" vertical="top" wrapText="1"/>
    </xf>
    <xf numFmtId="49" fontId="71" fillId="0" borderId="44" xfId="0" applyNumberFormat="1" applyFont="1" applyBorder="1" applyAlignment="1">
      <alignment vertical="center" wrapText="1"/>
    </xf>
    <xf numFmtId="171" fontId="71" fillId="0" borderId="44" xfId="0" applyNumberFormat="1" applyFont="1" applyBorder="1" applyAlignment="1">
      <alignment horizontal="left" vertical="center" wrapText="1"/>
    </xf>
    <xf numFmtId="171" fontId="71" fillId="0" borderId="45" xfId="0" applyNumberFormat="1" applyFont="1" applyBorder="1" applyAlignment="1">
      <alignment vertical="center" wrapText="1"/>
    </xf>
    <xf numFmtId="49" fontId="72" fillId="0" borderId="54" xfId="0" applyNumberFormat="1" applyFont="1" applyBorder="1" applyAlignment="1">
      <alignment horizontal="left" vertical="center" wrapText="1"/>
    </xf>
    <xf numFmtId="49" fontId="72" fillId="0" borderId="52" xfId="0" applyNumberFormat="1" applyFont="1" applyBorder="1" applyAlignment="1">
      <alignment horizontal="left" vertical="center" wrapText="1"/>
    </xf>
    <xf numFmtId="49" fontId="72" fillId="0" borderId="55" xfId="0" applyNumberFormat="1" applyFont="1" applyBorder="1" applyAlignment="1">
      <alignment horizontal="left" vertical="center" wrapText="1"/>
    </xf>
    <xf numFmtId="49" fontId="72" fillId="0" borderId="56" xfId="0" applyNumberFormat="1" applyFont="1" applyBorder="1" applyAlignment="1">
      <alignment horizontal="left" vertical="center" wrapText="1"/>
    </xf>
    <xf numFmtId="49" fontId="72" fillId="0" borderId="57" xfId="0" applyNumberFormat="1" applyFont="1" applyBorder="1" applyAlignment="1">
      <alignment horizontal="left" vertical="center" wrapText="1"/>
    </xf>
    <xf numFmtId="171" fontId="72" fillId="0" borderId="57" xfId="0" applyNumberFormat="1" applyFont="1" applyBorder="1" applyAlignment="1">
      <alignment horizontal="left" vertical="center" wrapText="1"/>
    </xf>
    <xf numFmtId="171" fontId="72" fillId="0" borderId="58" xfId="0" applyNumberFormat="1" applyFont="1" applyBorder="1" applyAlignment="1">
      <alignment horizontal="left" vertical="center" wrapText="1"/>
    </xf>
    <xf numFmtId="49" fontId="70" fillId="0" borderId="59" xfId="0" applyNumberFormat="1" applyFont="1" applyBorder="1" applyAlignment="1">
      <alignment horizontal="left" vertical="top" wrapText="1"/>
    </xf>
    <xf numFmtId="49" fontId="70" fillId="0" borderId="53" xfId="0" applyNumberFormat="1" applyFont="1" applyBorder="1" applyAlignment="1">
      <alignment horizontal="left" vertical="top" wrapText="1"/>
    </xf>
    <xf numFmtId="0" fontId="70" fillId="0" borderId="60" xfId="0" applyFont="1" applyBorder="1" applyAlignment="1">
      <alignment horizontal="left" vertical="top" wrapText="1"/>
    </xf>
    <xf numFmtId="0" fontId="70" fillId="0" borderId="59" xfId="0" applyFont="1" applyBorder="1" applyAlignment="1">
      <alignment horizontal="left" vertical="top" wrapText="1"/>
    </xf>
    <xf numFmtId="171" fontId="70" fillId="0" borderId="61" xfId="0" applyNumberFormat="1" applyFont="1" applyBorder="1" applyAlignment="1">
      <alignment horizontal="left" vertical="top" wrapText="1"/>
    </xf>
    <xf numFmtId="171" fontId="71" fillId="0" borderId="23" xfId="0" applyNumberFormat="1" applyFont="1" applyBorder="1" applyAlignment="1">
      <alignment horizontal="left" vertical="center" wrapText="1"/>
    </xf>
    <xf numFmtId="171" fontId="71" fillId="0" borderId="11" xfId="0" applyNumberFormat="1" applyFont="1" applyBorder="1" applyAlignment="1">
      <alignment vertical="center" wrapText="1"/>
    </xf>
    <xf numFmtId="49" fontId="72" fillId="0" borderId="62" xfId="0" applyNumberFormat="1" applyFont="1" applyBorder="1" applyAlignment="1">
      <alignment vertical="top" wrapText="1"/>
    </xf>
    <xf numFmtId="49" fontId="72" fillId="0" borderId="63" xfId="0" applyNumberFormat="1" applyFont="1" applyBorder="1" applyAlignment="1">
      <alignment vertical="top" wrapText="1"/>
    </xf>
    <xf numFmtId="49" fontId="72" fillId="0" borderId="64" xfId="0" applyNumberFormat="1" applyFont="1" applyBorder="1" applyAlignment="1">
      <alignment horizontal="left" vertical="center" wrapText="1"/>
    </xf>
    <xf numFmtId="49" fontId="72" fillId="0" borderId="65" xfId="0" applyNumberFormat="1" applyFont="1" applyBorder="1" applyAlignment="1">
      <alignment vertical="center" wrapText="1"/>
    </xf>
    <xf numFmtId="49" fontId="72" fillId="0" borderId="66" xfId="0" applyNumberFormat="1" applyFont="1" applyBorder="1" applyAlignment="1">
      <alignment vertical="center" wrapText="1"/>
    </xf>
    <xf numFmtId="171" fontId="72" fillId="0" borderId="64" xfId="0" applyNumberFormat="1" applyFont="1" applyBorder="1" applyAlignment="1">
      <alignment horizontal="left" vertical="center" wrapText="1"/>
    </xf>
    <xf numFmtId="171" fontId="72" fillId="0" borderId="67" xfId="0" applyNumberFormat="1" applyFont="1" applyBorder="1" applyAlignment="1">
      <alignment horizontal="left" vertical="center" wrapText="1"/>
    </xf>
    <xf numFmtId="49" fontId="70" fillId="0" borderId="52" xfId="0" applyNumberFormat="1" applyFont="1" applyBorder="1" applyAlignment="1" applyProtection="1">
      <alignment horizontal="left" vertical="top" wrapText="1"/>
      <protection/>
    </xf>
    <xf numFmtId="0" fontId="70" fillId="0" borderId="52" xfId="0" applyFont="1" applyBorder="1" applyAlignment="1" applyProtection="1">
      <alignment horizontal="left" vertical="top" wrapText="1"/>
      <protection/>
    </xf>
    <xf numFmtId="0" fontId="70" fillId="0" borderId="55" xfId="0" applyFont="1" applyBorder="1" applyAlignment="1">
      <alignment horizontal="left" vertical="top" wrapText="1"/>
    </xf>
    <xf numFmtId="49" fontId="70" fillId="0" borderId="12" xfId="0" applyNumberFormat="1" applyFont="1" applyBorder="1" applyAlignment="1">
      <alignment vertical="top" wrapText="1"/>
    </xf>
    <xf numFmtId="171" fontId="70" fillId="0" borderId="68" xfId="0" applyNumberFormat="1" applyFont="1" applyBorder="1" applyAlignment="1" applyProtection="1">
      <alignment horizontal="left" vertical="top" wrapText="1"/>
      <protection/>
    </xf>
    <xf numFmtId="171" fontId="70" fillId="0" borderId="69" xfId="0" applyNumberFormat="1" applyFont="1" applyBorder="1" applyAlignment="1">
      <alignment horizontal="left" vertical="top" wrapText="1"/>
    </xf>
    <xf numFmtId="171" fontId="70" fillId="0" borderId="11" xfId="0" applyNumberFormat="1" applyFont="1" applyBorder="1" applyAlignment="1" applyProtection="1">
      <alignment horizontal="left" vertical="top" wrapText="1"/>
      <protection/>
    </xf>
    <xf numFmtId="171" fontId="70" fillId="0" borderId="70" xfId="0" applyNumberFormat="1" applyFont="1" applyBorder="1" applyAlignment="1">
      <alignment horizontal="left" vertical="top" wrapText="1"/>
    </xf>
    <xf numFmtId="171" fontId="70" fillId="0" borderId="71" xfId="0" applyNumberFormat="1" applyFont="1" applyBorder="1" applyAlignment="1" applyProtection="1">
      <alignment horizontal="left" vertical="top" wrapText="1"/>
      <protection/>
    </xf>
    <xf numFmtId="171" fontId="70" fillId="0" borderId="72" xfId="0" applyNumberFormat="1" applyFont="1" applyBorder="1" applyAlignment="1" applyProtection="1">
      <alignment horizontal="left" vertical="top" wrapText="1"/>
      <protection/>
    </xf>
    <xf numFmtId="49" fontId="70" fillId="0" borderId="53" xfId="0" applyNumberFormat="1" applyFont="1" applyBorder="1" applyAlignment="1" applyProtection="1">
      <alignment horizontal="left" vertical="top" wrapText="1"/>
      <protection/>
    </xf>
    <xf numFmtId="0" fontId="70" fillId="0" borderId="53" xfId="0" applyFont="1" applyBorder="1" applyAlignment="1" applyProtection="1">
      <alignment horizontal="left" vertical="top" wrapText="1"/>
      <protection/>
    </xf>
    <xf numFmtId="171" fontId="70" fillId="0" borderId="73" xfId="0" applyNumberFormat="1" applyFont="1" applyBorder="1" applyAlignment="1" applyProtection="1">
      <alignment horizontal="left" vertical="top" wrapText="1"/>
      <protection/>
    </xf>
    <xf numFmtId="0" fontId="68" fillId="0" borderId="12" xfId="0" applyFont="1" applyBorder="1" applyAlignment="1">
      <alignment horizontal="center" vertical="top"/>
    </xf>
    <xf numFmtId="0" fontId="68" fillId="0" borderId="74" xfId="0" applyFont="1" applyBorder="1" applyAlignment="1">
      <alignment horizontal="center"/>
    </xf>
    <xf numFmtId="0" fontId="69" fillId="0" borderId="75" xfId="0" applyFont="1" applyBorder="1" applyAlignment="1">
      <alignment/>
    </xf>
    <xf numFmtId="0" fontId="69" fillId="0" borderId="76" xfId="0" applyFont="1" applyBorder="1" applyAlignment="1">
      <alignment/>
    </xf>
    <xf numFmtId="0" fontId="69" fillId="0" borderId="77" xfId="0" applyFont="1" applyBorder="1" applyAlignment="1">
      <alignment/>
    </xf>
    <xf numFmtId="171" fontId="71" fillId="0" borderId="78" xfId="0" applyNumberFormat="1" applyFont="1" applyBorder="1" applyAlignment="1">
      <alignment vertical="center" wrapText="1"/>
    </xf>
    <xf numFmtId="171" fontId="72" fillId="0" borderId="79" xfId="0" applyNumberFormat="1" applyFont="1" applyBorder="1" applyAlignment="1">
      <alignment horizontal="left" vertical="center" wrapText="1"/>
    </xf>
    <xf numFmtId="171" fontId="70" fillId="0" borderId="80" xfId="0" applyNumberFormat="1" applyFont="1" applyBorder="1" applyAlignment="1">
      <alignment horizontal="left" vertical="top" wrapText="1"/>
    </xf>
    <xf numFmtId="0" fontId="64" fillId="0" borderId="52" xfId="0" applyFont="1" applyBorder="1" applyAlignment="1" applyProtection="1">
      <alignment horizontal="left" vertical="top" wrapText="1"/>
      <protection/>
    </xf>
    <xf numFmtId="0" fontId="64" fillId="0" borderId="52" xfId="0" applyFont="1" applyBorder="1" applyAlignment="1">
      <alignment horizontal="left" vertical="top" wrapText="1"/>
    </xf>
    <xf numFmtId="171" fontId="64" fillId="0" borderId="80" xfId="0" applyNumberFormat="1" applyFont="1" applyBorder="1" applyAlignment="1">
      <alignment horizontal="left" vertical="top" wrapText="1"/>
    </xf>
    <xf numFmtId="49" fontId="64" fillId="0" borderId="52" xfId="0" applyNumberFormat="1" applyFont="1" applyBorder="1" applyAlignment="1" applyProtection="1">
      <alignment horizontal="left" vertical="top" wrapText="1"/>
      <protection/>
    </xf>
    <xf numFmtId="0" fontId="64" fillId="0" borderId="81" xfId="0" applyFont="1" applyFill="1" applyBorder="1" applyAlignment="1" applyProtection="1">
      <alignment horizontal="left" vertical="top" wrapText="1"/>
      <protection/>
    </xf>
    <xf numFmtId="0" fontId="68" fillId="0" borderId="20" xfId="0" applyFont="1" applyBorder="1" applyAlignment="1">
      <alignment horizontal="center"/>
    </xf>
    <xf numFmtId="171" fontId="0" fillId="0" borderId="21" xfId="0" applyNumberFormat="1" applyFont="1" applyBorder="1" applyAlignment="1">
      <alignment/>
    </xf>
    <xf numFmtId="171" fontId="71" fillId="0" borderId="82" xfId="0" applyNumberFormat="1" applyFont="1" applyBorder="1" applyAlignment="1">
      <alignment vertical="center" wrapText="1"/>
    </xf>
    <xf numFmtId="171" fontId="72" fillId="0" borderId="83" xfId="0" applyNumberFormat="1" applyFont="1" applyBorder="1" applyAlignment="1">
      <alignment horizontal="left" vertical="center" wrapText="1"/>
    </xf>
    <xf numFmtId="49" fontId="70" fillId="0" borderId="54" xfId="0" applyNumberFormat="1" applyFont="1" applyBorder="1" applyAlignment="1">
      <alignment horizontal="left" vertical="top" wrapText="1"/>
    </xf>
    <xf numFmtId="0" fontId="70" fillId="0" borderId="54" xfId="0" applyFont="1" applyBorder="1" applyAlignment="1">
      <alignment horizontal="left" vertical="top" wrapText="1"/>
    </xf>
    <xf numFmtId="171" fontId="70" fillId="0" borderId="19" xfId="0" applyNumberFormat="1" applyFont="1" applyBorder="1" applyAlignment="1">
      <alignment horizontal="left" vertical="top" wrapText="1"/>
    </xf>
    <xf numFmtId="171" fontId="70" fillId="0" borderId="84" xfId="0" applyNumberFormat="1" applyFont="1" applyBorder="1" applyAlignment="1">
      <alignment horizontal="left" vertical="top" wrapText="1"/>
    </xf>
    <xf numFmtId="171" fontId="70" fillId="0" borderId="52" xfId="0" applyNumberFormat="1" applyFont="1" applyBorder="1" applyAlignment="1" applyProtection="1">
      <alignment horizontal="right" vertical="top" wrapText="1"/>
      <protection/>
    </xf>
    <xf numFmtId="171" fontId="70" fillId="0" borderId="53" xfId="0" applyNumberFormat="1" applyFont="1" applyBorder="1" applyAlignment="1" applyProtection="1">
      <alignment horizontal="right" vertical="top" wrapText="1"/>
      <protection/>
    </xf>
    <xf numFmtId="171" fontId="70" fillId="0" borderId="85" xfId="0" applyNumberFormat="1" applyFont="1" applyBorder="1" applyAlignment="1">
      <alignment horizontal="left" vertical="top" wrapText="1"/>
    </xf>
    <xf numFmtId="0" fontId="68" fillId="0" borderId="86" xfId="0" applyFont="1" applyBorder="1" applyAlignment="1">
      <alignment horizontal="center" vertical="top"/>
    </xf>
    <xf numFmtId="49" fontId="71" fillId="0" borderId="87" xfId="0" applyNumberFormat="1" applyFont="1" applyBorder="1" applyAlignment="1">
      <alignment vertical="center" wrapText="1"/>
    </xf>
    <xf numFmtId="171" fontId="71" fillId="0" borderId="87" xfId="0" applyNumberFormat="1" applyFont="1" applyBorder="1" applyAlignment="1">
      <alignment horizontal="left" vertical="center" wrapText="1"/>
    </xf>
    <xf numFmtId="171" fontId="71" fillId="0" borderId="88" xfId="0" applyNumberFormat="1" applyFont="1" applyBorder="1" applyAlignment="1">
      <alignment vertical="center" wrapText="1"/>
    </xf>
    <xf numFmtId="2" fontId="45" fillId="0" borderId="22" xfId="124" applyNumberFormat="1" applyFont="1" applyFill="1" applyBorder="1" applyAlignment="1" applyProtection="1">
      <alignment vertical="top"/>
      <protection locked="0"/>
    </xf>
    <xf numFmtId="0" fontId="45" fillId="0" borderId="23" xfId="124" applyFont="1" applyFill="1" applyBorder="1" applyAlignment="1" applyProtection="1">
      <alignment vertical="top" wrapText="1"/>
      <protection locked="0"/>
    </xf>
    <xf numFmtId="0" fontId="45" fillId="0" borderId="11" xfId="124" applyFont="1" applyFill="1" applyBorder="1" applyAlignment="1" applyProtection="1">
      <alignment vertical="top" wrapText="1"/>
      <protection locked="0"/>
    </xf>
    <xf numFmtId="0" fontId="53" fillId="0" borderId="12" xfId="130" applyFont="1" applyBorder="1" applyAlignment="1">
      <alignment vertical="top" wrapText="1"/>
      <protection/>
    </xf>
    <xf numFmtId="0" fontId="7" fillId="0" borderId="24" xfId="135" applyFont="1" applyBorder="1" applyAlignment="1">
      <alignment vertical="top" wrapText="1"/>
      <protection/>
    </xf>
    <xf numFmtId="0" fontId="7" fillId="0" borderId="25" xfId="135" applyFont="1" applyFill="1" applyBorder="1" applyAlignment="1">
      <alignment horizontal="center" vertical="top"/>
      <protection/>
    </xf>
    <xf numFmtId="0" fontId="7" fillId="0" borderId="25" xfId="135" applyFont="1" applyBorder="1" applyAlignment="1">
      <alignment vertical="top"/>
      <protection/>
    </xf>
    <xf numFmtId="0" fontId="47" fillId="0" borderId="25" xfId="130" applyFont="1" applyBorder="1" applyAlignment="1">
      <alignment vertical="top" wrapText="1"/>
      <protection/>
    </xf>
    <xf numFmtId="0" fontId="7" fillId="0" borderId="25" xfId="135" applyFont="1" applyFill="1" applyBorder="1" applyAlignment="1">
      <alignment vertical="top"/>
      <protection/>
    </xf>
    <xf numFmtId="4" fontId="7" fillId="0" borderId="25" xfId="135" applyNumberFormat="1" applyFont="1" applyFill="1" applyBorder="1" applyAlignment="1">
      <alignment vertical="top"/>
      <protection/>
    </xf>
    <xf numFmtId="4" fontId="7" fillId="0" borderId="25" xfId="135" applyNumberFormat="1" applyFont="1" applyBorder="1" applyAlignment="1">
      <alignment vertical="top"/>
      <protection/>
    </xf>
    <xf numFmtId="0" fontId="7" fillId="0" borderId="89" xfId="135" applyFont="1" applyFill="1" applyBorder="1" applyAlignment="1">
      <alignment horizontal="center" vertical="top"/>
      <protection/>
    </xf>
    <xf numFmtId="0" fontId="7" fillId="0" borderId="89" xfId="135" applyFont="1" applyBorder="1" applyAlignment="1">
      <alignment vertical="top"/>
      <protection/>
    </xf>
    <xf numFmtId="0" fontId="46" fillId="0" borderId="89" xfId="130" applyFont="1" applyBorder="1" applyAlignment="1">
      <alignment vertical="top" wrapText="1"/>
      <protection/>
    </xf>
    <xf numFmtId="0" fontId="47" fillId="0" borderId="89" xfId="130" applyFont="1" applyBorder="1" applyAlignment="1">
      <alignment vertical="top" wrapText="1"/>
      <protection/>
    </xf>
    <xf numFmtId="0" fontId="7" fillId="0" borderId="89" xfId="135" applyFont="1" applyFill="1" applyBorder="1" applyAlignment="1">
      <alignment vertical="top"/>
      <protection/>
    </xf>
    <xf numFmtId="4" fontId="7" fillId="0" borderId="89" xfId="135" applyNumberFormat="1" applyFont="1" applyFill="1" applyBorder="1" applyAlignment="1">
      <alignment vertical="top"/>
      <protection/>
    </xf>
    <xf numFmtId="4" fontId="40" fillId="0" borderId="89" xfId="135" applyNumberFormat="1" applyFont="1" applyBorder="1" applyAlignment="1">
      <alignment vertical="top"/>
      <protection/>
    </xf>
    <xf numFmtId="0" fontId="2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horizontal="left"/>
    </xf>
    <xf numFmtId="0" fontId="6" fillId="0" borderId="0" xfId="0" applyFont="1" applyAlignment="1">
      <alignment horizontal="left"/>
    </xf>
    <xf numFmtId="0" fontId="40" fillId="0" borderId="0" xfId="0" applyFont="1" applyAlignment="1">
      <alignment horizontal="left"/>
    </xf>
    <xf numFmtId="0" fontId="57" fillId="0" borderId="0" xfId="0" applyFont="1" applyAlignment="1">
      <alignment/>
    </xf>
    <xf numFmtId="0" fontId="6" fillId="0" borderId="0" xfId="0" applyFont="1" applyAlignment="1">
      <alignment/>
    </xf>
    <xf numFmtId="0" fontId="6" fillId="0" borderId="0" xfId="0" applyFont="1" applyAlignment="1">
      <alignment horizontal="center"/>
    </xf>
    <xf numFmtId="164" fontId="57" fillId="0" borderId="0" xfId="0" applyNumberFormat="1" applyFont="1" applyAlignment="1">
      <alignment/>
    </xf>
    <xf numFmtId="0" fontId="47" fillId="0" borderId="12" xfId="0" applyFont="1" applyBorder="1" applyAlignment="1">
      <alignment horizontal="center"/>
    </xf>
    <xf numFmtId="0" fontId="47" fillId="0" borderId="12" xfId="0" applyFont="1" applyBorder="1" applyAlignment="1">
      <alignment/>
    </xf>
    <xf numFmtId="164" fontId="47" fillId="0" borderId="12" xfId="0" applyNumberFormat="1" applyFont="1" applyBorder="1" applyAlignment="1">
      <alignment/>
    </xf>
    <xf numFmtId="186" fontId="47" fillId="0" borderId="12" xfId="0" applyNumberFormat="1" applyFont="1" applyBorder="1" applyAlignment="1">
      <alignment/>
    </xf>
    <xf numFmtId="0" fontId="47" fillId="0" borderId="0" xfId="0" applyFont="1" applyBorder="1" applyAlignment="1">
      <alignment horizontal="center"/>
    </xf>
    <xf numFmtId="0" fontId="47" fillId="0" borderId="0" xfId="0" applyFont="1" applyBorder="1" applyAlignment="1">
      <alignment/>
    </xf>
    <xf numFmtId="186" fontId="47" fillId="0" borderId="0" xfId="0" applyNumberFormat="1" applyFont="1" applyBorder="1" applyAlignment="1">
      <alignment/>
    </xf>
    <xf numFmtId="164" fontId="47" fillId="0" borderId="0" xfId="0" applyNumberFormat="1" applyFont="1" applyBorder="1" applyAlignment="1">
      <alignment/>
    </xf>
    <xf numFmtId="0" fontId="47" fillId="0" borderId="25" xfId="0" applyFont="1" applyFill="1" applyBorder="1" applyAlignment="1">
      <alignment horizontal="center"/>
    </xf>
    <xf numFmtId="0" fontId="47" fillId="0" borderId="25" xfId="0" applyFont="1" applyFill="1" applyBorder="1" applyAlignment="1">
      <alignment/>
    </xf>
    <xf numFmtId="186" fontId="47" fillId="0" borderId="25" xfId="0" applyNumberFormat="1" applyFont="1" applyFill="1" applyBorder="1" applyAlignment="1">
      <alignment/>
    </xf>
    <xf numFmtId="164" fontId="47" fillId="0" borderId="25" xfId="0" applyNumberFormat="1" applyFont="1" applyFill="1" applyBorder="1" applyAlignment="1">
      <alignment/>
    </xf>
    <xf numFmtId="0" fontId="47" fillId="0" borderId="26" xfId="0" applyFont="1" applyFill="1" applyBorder="1" applyAlignment="1">
      <alignment horizontal="center"/>
    </xf>
    <xf numFmtId="0" fontId="47" fillId="0" borderId="26" xfId="0" applyFont="1" applyFill="1" applyBorder="1" applyAlignment="1">
      <alignment/>
    </xf>
    <xf numFmtId="186" fontId="47" fillId="0" borderId="26" xfId="0" applyNumberFormat="1" applyFont="1" applyFill="1" applyBorder="1" applyAlignment="1">
      <alignment/>
    </xf>
    <xf numFmtId="164" fontId="47" fillId="0" borderId="26" xfId="0" applyNumberFormat="1" applyFont="1" applyFill="1" applyBorder="1" applyAlignment="1">
      <alignment/>
    </xf>
    <xf numFmtId="0" fontId="41" fillId="0" borderId="0" xfId="0" applyFont="1" applyBorder="1" applyAlignment="1">
      <alignment horizontal="center"/>
    </xf>
    <xf numFmtId="0" fontId="41" fillId="0" borderId="0" xfId="0" applyFont="1" applyBorder="1" applyAlignment="1">
      <alignment/>
    </xf>
    <xf numFmtId="164" fontId="41" fillId="0" borderId="0" xfId="0" applyNumberFormat="1" applyFont="1" applyBorder="1" applyAlignment="1">
      <alignment/>
    </xf>
    <xf numFmtId="0" fontId="47" fillId="0" borderId="0" xfId="0" applyFont="1" applyAlignment="1">
      <alignment/>
    </xf>
    <xf numFmtId="0" fontId="7" fillId="0" borderId="0" xfId="0" applyFont="1" applyAlignment="1">
      <alignment/>
    </xf>
    <xf numFmtId="0" fontId="7" fillId="0" borderId="0" xfId="0" applyFont="1" applyAlignment="1">
      <alignment horizontal="center"/>
    </xf>
    <xf numFmtId="164" fontId="47" fillId="0" borderId="0" xfId="0" applyNumberFormat="1" applyFont="1" applyAlignment="1">
      <alignment/>
    </xf>
    <xf numFmtId="0" fontId="47" fillId="0" borderId="12" xfId="0" applyFont="1" applyFill="1" applyBorder="1" applyAlignment="1">
      <alignment horizontal="center"/>
    </xf>
    <xf numFmtId="0" fontId="7" fillId="0" borderId="12" xfId="0" applyFont="1" applyBorder="1" applyAlignment="1">
      <alignment horizontal="center"/>
    </xf>
    <xf numFmtId="0" fontId="47" fillId="0" borderId="0" xfId="0" applyFont="1" applyFill="1" applyBorder="1" applyAlignment="1">
      <alignment horizontal="center"/>
    </xf>
    <xf numFmtId="164" fontId="47" fillId="0" borderId="44" xfId="0" applyNumberFormat="1" applyFont="1" applyBorder="1" applyAlignment="1">
      <alignment/>
    </xf>
    <xf numFmtId="0" fontId="47" fillId="0" borderId="0" xfId="0" applyFont="1" applyFill="1" applyAlignment="1">
      <alignment/>
    </xf>
    <xf numFmtId="0" fontId="7" fillId="0" borderId="0" xfId="0" applyFont="1" applyBorder="1" applyAlignment="1">
      <alignment horizontal="left"/>
    </xf>
    <xf numFmtId="0" fontId="58" fillId="0" borderId="0" xfId="0" applyFont="1" applyBorder="1" applyAlignment="1">
      <alignment horizontal="left"/>
    </xf>
    <xf numFmtId="0" fontId="7" fillId="0" borderId="12" xfId="0" applyFont="1" applyBorder="1" applyAlignment="1">
      <alignment/>
    </xf>
    <xf numFmtId="0" fontId="7" fillId="0" borderId="12" xfId="0" applyFont="1" applyFill="1" applyBorder="1" applyAlignment="1">
      <alignment/>
    </xf>
    <xf numFmtId="0" fontId="47" fillId="0" borderId="12" xfId="0" applyFont="1" applyFill="1" applyBorder="1" applyAlignment="1">
      <alignment/>
    </xf>
    <xf numFmtId="0" fontId="46" fillId="0" borderId="0" xfId="0" applyFont="1" applyFill="1" applyBorder="1" applyAlignment="1">
      <alignment horizontal="center"/>
    </xf>
    <xf numFmtId="0" fontId="46" fillId="0" borderId="0" xfId="0" applyFont="1" applyBorder="1" applyAlignment="1">
      <alignment/>
    </xf>
    <xf numFmtId="0" fontId="46" fillId="0" borderId="0" xfId="0" applyFont="1" applyBorder="1" applyAlignment="1">
      <alignment horizontal="center"/>
    </xf>
    <xf numFmtId="164" fontId="46" fillId="0" borderId="0" xfId="0" applyNumberFormat="1" applyFont="1" applyBorder="1" applyAlignment="1">
      <alignment/>
    </xf>
    <xf numFmtId="164" fontId="47" fillId="0" borderId="28" xfId="0" applyNumberFormat="1" applyFont="1" applyBorder="1" applyAlignment="1">
      <alignment/>
    </xf>
    <xf numFmtId="164" fontId="47" fillId="0" borderId="26" xfId="0" applyNumberFormat="1" applyFont="1" applyBorder="1" applyAlignment="1">
      <alignment/>
    </xf>
    <xf numFmtId="0" fontId="59" fillId="0" borderId="0" xfId="0" applyFont="1" applyAlignment="1">
      <alignment/>
    </xf>
    <xf numFmtId="0" fontId="50" fillId="0" borderId="0" xfId="0" applyFont="1" applyAlignment="1">
      <alignment/>
    </xf>
    <xf numFmtId="0" fontId="49" fillId="0" borderId="0" xfId="0" applyFont="1" applyAlignment="1">
      <alignment/>
    </xf>
    <xf numFmtId="0" fontId="49" fillId="0" borderId="0" xfId="0" applyFont="1" applyAlignment="1">
      <alignment horizontal="right"/>
    </xf>
    <xf numFmtId="164" fontId="50" fillId="0" borderId="0" xfId="0" applyNumberFormat="1" applyFont="1" applyAlignment="1">
      <alignment/>
    </xf>
    <xf numFmtId="0" fontId="49" fillId="0" borderId="0" xfId="0" applyFont="1" applyAlignment="1">
      <alignment/>
    </xf>
    <xf numFmtId="0" fontId="14" fillId="0" borderId="0" xfId="0" applyFont="1" applyAlignment="1">
      <alignment horizontal="left"/>
    </xf>
    <xf numFmtId="0" fontId="7" fillId="0" borderId="0" xfId="0" applyFont="1" applyFill="1" applyBorder="1" applyAlignment="1">
      <alignment/>
    </xf>
    <xf numFmtId="0" fontId="47" fillId="0" borderId="0" xfId="0" applyFont="1" applyFill="1" applyBorder="1" applyAlignment="1">
      <alignment/>
    </xf>
    <xf numFmtId="0" fontId="22" fillId="0" borderId="33" xfId="129" applyFont="1" applyBorder="1" applyAlignment="1">
      <alignment horizontal="left" vertical="center"/>
      <protection/>
    </xf>
    <xf numFmtId="0" fontId="17" fillId="0" borderId="24" xfId="132" applyFont="1" applyBorder="1" applyAlignment="1">
      <alignment horizontal="left" vertical="center" wrapText="1"/>
      <protection/>
    </xf>
    <xf numFmtId="0" fontId="1" fillId="0" borderId="0" xfId="132" applyFont="1" applyBorder="1" applyAlignment="1">
      <alignment horizontal="left" vertical="center" wrapText="1"/>
      <protection/>
    </xf>
    <xf numFmtId="0" fontId="1" fillId="0" borderId="46" xfId="132" applyFont="1" applyBorder="1" applyAlignment="1">
      <alignment horizontal="left" vertical="center" wrapText="1"/>
      <protection/>
    </xf>
    <xf numFmtId="0" fontId="0" fillId="0" borderId="12" xfId="132" applyFill="1" applyBorder="1" applyAlignment="1">
      <alignment horizontal="left" vertical="top"/>
      <protection/>
    </xf>
    <xf numFmtId="0" fontId="0" fillId="0" borderId="12" xfId="132" applyFont="1" applyFill="1" applyBorder="1" applyAlignment="1">
      <alignment horizontal="left"/>
      <protection/>
    </xf>
    <xf numFmtId="0" fontId="0" fillId="0" borderId="12" xfId="132" applyFill="1" applyBorder="1" applyAlignment="1">
      <alignment horizontal="left"/>
      <protection/>
    </xf>
    <xf numFmtId="0" fontId="0" fillId="0" borderId="19" xfId="132" applyFill="1" applyBorder="1" applyAlignment="1">
      <alignment horizontal="left"/>
      <protection/>
    </xf>
    <xf numFmtId="3" fontId="3" fillId="0" borderId="24" xfId="132" applyNumberFormat="1" applyFont="1" applyBorder="1" applyAlignment="1">
      <alignment horizontal="center" vertical="center" wrapText="1"/>
      <protection/>
    </xf>
    <xf numFmtId="0" fontId="3" fillId="0" borderId="21" xfId="132" applyFont="1" applyBorder="1" applyAlignment="1">
      <alignment horizontal="center" vertical="center" wrapText="1"/>
      <protection/>
    </xf>
    <xf numFmtId="0" fontId="3" fillId="0" borderId="24" xfId="132" applyFont="1" applyBorder="1" applyAlignment="1">
      <alignment horizontal="center" vertical="center" wrapText="1"/>
      <protection/>
    </xf>
    <xf numFmtId="0" fontId="3" fillId="0" borderId="27" xfId="132" applyFont="1" applyBorder="1" applyAlignment="1">
      <alignment horizontal="center" vertical="center" wrapText="1"/>
      <protection/>
    </xf>
    <xf numFmtId="0" fontId="3" fillId="0" borderId="29" xfId="132" applyFont="1" applyBorder="1" applyAlignment="1">
      <alignment horizontal="center" vertical="center" wrapText="1"/>
      <protection/>
    </xf>
    <xf numFmtId="0" fontId="1" fillId="0" borderId="12" xfId="132" applyFont="1" applyFill="1" applyBorder="1" applyAlignment="1">
      <alignment horizontal="left"/>
      <protection/>
    </xf>
    <xf numFmtId="0" fontId="0" fillId="0" borderId="22" xfId="132" applyBorder="1" applyAlignment="1">
      <alignment horizontal="left"/>
      <protection/>
    </xf>
    <xf numFmtId="0" fontId="0" fillId="0" borderId="11" xfId="132" applyBorder="1" applyAlignment="1">
      <alignment horizontal="left"/>
      <protection/>
    </xf>
    <xf numFmtId="0" fontId="0" fillId="0" borderId="12" xfId="132" applyFill="1" applyBorder="1" applyAlignment="1">
      <alignment horizontal="center"/>
      <protection/>
    </xf>
    <xf numFmtId="0" fontId="0" fillId="0" borderId="12" xfId="132" applyFont="1" applyBorder="1" applyAlignment="1">
      <alignment horizontal="left"/>
      <protection/>
    </xf>
    <xf numFmtId="0" fontId="0" fillId="0" borderId="12" xfId="132" applyBorder="1" applyAlignment="1">
      <alignment horizontal="left"/>
      <protection/>
    </xf>
    <xf numFmtId="0" fontId="0" fillId="0" borderId="19" xfId="132" applyBorder="1" applyAlignment="1">
      <alignment horizontal="left"/>
      <protection/>
    </xf>
    <xf numFmtId="0" fontId="0" fillId="0" borderId="90" xfId="132" applyBorder="1" applyAlignment="1">
      <alignment horizontal="left"/>
      <protection/>
    </xf>
    <xf numFmtId="0" fontId="0" fillId="0" borderId="43" xfId="132" applyBorder="1" applyAlignment="1">
      <alignment horizontal="left"/>
      <protection/>
    </xf>
    <xf numFmtId="0" fontId="0" fillId="0" borderId="44" xfId="132" applyBorder="1" applyAlignment="1">
      <alignment horizontal="left"/>
      <protection/>
    </xf>
    <xf numFmtId="0" fontId="0" fillId="0" borderId="45" xfId="132" applyBorder="1" applyAlignment="1">
      <alignment horizontal="left"/>
      <protection/>
    </xf>
    <xf numFmtId="0" fontId="0" fillId="0" borderId="27" xfId="132" applyFont="1" applyBorder="1" applyAlignment="1">
      <alignment horizontal="left" vertical="center" wrapText="1"/>
      <protection/>
    </xf>
    <xf numFmtId="0" fontId="0" fillId="0" borderId="28" xfId="132" applyFont="1" applyBorder="1" applyAlignment="1">
      <alignment horizontal="left" vertical="center" wrapText="1"/>
      <protection/>
    </xf>
    <xf numFmtId="0" fontId="0" fillId="0" borderId="47" xfId="132" applyFont="1" applyBorder="1" applyAlignment="1">
      <alignment horizontal="left" vertical="center" wrapText="1"/>
      <protection/>
    </xf>
    <xf numFmtId="0" fontId="0" fillId="0" borderId="22" xfId="132" applyFont="1" applyBorder="1" applyAlignment="1">
      <alignment horizontal="left"/>
      <protection/>
    </xf>
    <xf numFmtId="0" fontId="0" fillId="0" borderId="23" xfId="132" applyBorder="1" applyAlignment="1">
      <alignment horizontal="left"/>
      <protection/>
    </xf>
    <xf numFmtId="0" fontId="18" fillId="0" borderId="14" xfId="132" applyFont="1" applyBorder="1" applyAlignment="1">
      <alignment horizontal="left"/>
      <protection/>
    </xf>
    <xf numFmtId="0" fontId="18" fillId="0" borderId="91" xfId="132" applyFont="1" applyBorder="1" applyAlignment="1">
      <alignment horizontal="left"/>
      <protection/>
    </xf>
    <xf numFmtId="0" fontId="0" fillId="0" borderId="24" xfId="132" applyFont="1" applyBorder="1" applyAlignment="1">
      <alignment horizontal="left"/>
      <protection/>
    </xf>
    <xf numFmtId="0" fontId="0" fillId="0" borderId="46" xfId="132" applyFont="1" applyBorder="1" applyAlignment="1">
      <alignment horizontal="left"/>
      <protection/>
    </xf>
    <xf numFmtId="0" fontId="18" fillId="0" borderId="24" xfId="132" applyFont="1" applyBorder="1" applyAlignment="1">
      <alignment horizontal="left"/>
      <protection/>
    </xf>
    <xf numFmtId="0" fontId="18" fillId="0" borderId="46" xfId="132" applyFont="1" applyBorder="1" applyAlignment="1">
      <alignment horizontal="left"/>
      <protection/>
    </xf>
    <xf numFmtId="0" fontId="0" fillId="0" borderId="24" xfId="132" applyBorder="1" applyAlignment="1">
      <alignment horizontal="left"/>
      <protection/>
    </xf>
    <xf numFmtId="0" fontId="0" fillId="0" borderId="46" xfId="132" applyBorder="1" applyAlignment="1">
      <alignment horizontal="left"/>
      <protection/>
    </xf>
    <xf numFmtId="0" fontId="1" fillId="0" borderId="27" xfId="132" applyFont="1" applyBorder="1" applyAlignment="1">
      <alignment horizontal="left" vertical="center"/>
      <protection/>
    </xf>
    <xf numFmtId="0" fontId="1" fillId="0" borderId="28" xfId="132" applyFont="1" applyBorder="1" applyAlignment="1">
      <alignment horizontal="left" vertical="center"/>
      <protection/>
    </xf>
    <xf numFmtId="0" fontId="1" fillId="0" borderId="47" xfId="132" applyFont="1" applyBorder="1" applyAlignment="1">
      <alignment horizontal="left" vertical="center"/>
      <protection/>
    </xf>
    <xf numFmtId="0" fontId="0" fillId="0" borderId="92" xfId="132" applyFill="1" applyBorder="1" applyAlignment="1">
      <alignment horizontal="left" vertical="top"/>
      <protection/>
    </xf>
    <xf numFmtId="0" fontId="0" fillId="0" borderId="17" xfId="132" applyFill="1" applyBorder="1" applyAlignment="1">
      <alignment horizontal="left" vertical="top"/>
      <protection/>
    </xf>
    <xf numFmtId="0" fontId="0" fillId="0" borderId="27" xfId="132" applyBorder="1" applyAlignment="1">
      <alignment horizontal="left"/>
      <protection/>
    </xf>
    <xf numFmtId="0" fontId="0" fillId="0" borderId="47" xfId="132" applyBorder="1" applyAlignment="1">
      <alignment horizontal="left"/>
      <protection/>
    </xf>
    <xf numFmtId="0" fontId="0" fillId="0" borderId="22" xfId="132" applyFill="1" applyBorder="1" applyAlignment="1">
      <alignment horizontal="left"/>
      <protection/>
    </xf>
    <xf numFmtId="0" fontId="0" fillId="0" borderId="23" xfId="132" applyFill="1" applyBorder="1" applyAlignment="1">
      <alignment horizontal="left"/>
      <protection/>
    </xf>
    <xf numFmtId="0" fontId="0" fillId="0" borderId="11" xfId="132" applyFill="1" applyBorder="1" applyAlignment="1">
      <alignment horizontal="left"/>
      <protection/>
    </xf>
    <xf numFmtId="0" fontId="0" fillId="0" borderId="24" xfId="132" applyFill="1" applyBorder="1" applyAlignment="1">
      <alignment horizontal="center"/>
      <protection/>
    </xf>
    <xf numFmtId="0" fontId="0" fillId="0" borderId="0" xfId="132" applyFill="1" applyBorder="1" applyAlignment="1">
      <alignment horizontal="center"/>
      <protection/>
    </xf>
    <xf numFmtId="0" fontId="0" fillId="0" borderId="21" xfId="132" applyFill="1" applyBorder="1" applyAlignment="1">
      <alignment horizontal="center"/>
      <protection/>
    </xf>
    <xf numFmtId="0" fontId="1" fillId="0" borderId="22" xfId="132" applyFont="1" applyFill="1" applyBorder="1" applyAlignment="1">
      <alignment horizontal="left"/>
      <protection/>
    </xf>
    <xf numFmtId="0" fontId="1" fillId="0" borderId="23" xfId="132" applyFont="1" applyFill="1" applyBorder="1" applyAlignment="1">
      <alignment horizontal="left"/>
      <protection/>
    </xf>
    <xf numFmtId="0" fontId="0" fillId="0" borderId="18" xfId="132" applyFill="1" applyBorder="1" applyAlignment="1">
      <alignment horizontal="center"/>
      <protection/>
    </xf>
    <xf numFmtId="0" fontId="0" fillId="0" borderId="25" xfId="132" applyFont="1" applyFill="1" applyBorder="1" applyAlignment="1">
      <alignment horizontal="left" vertical="top" wrapText="1"/>
      <protection/>
    </xf>
    <xf numFmtId="0" fontId="0" fillId="0" borderId="51" xfId="132" applyFill="1" applyBorder="1" applyAlignment="1">
      <alignment horizontal="left" vertical="top" wrapText="1"/>
      <protection/>
    </xf>
    <xf numFmtId="0" fontId="0" fillId="0" borderId="26" xfId="132" applyFill="1" applyBorder="1" applyAlignment="1">
      <alignment horizontal="left" vertical="top" wrapText="1"/>
      <protection/>
    </xf>
    <xf numFmtId="0" fontId="0" fillId="0" borderId="12" xfId="132" applyFont="1" applyFill="1" applyBorder="1" applyAlignment="1">
      <alignment horizontal="left"/>
      <protection/>
    </xf>
    <xf numFmtId="0" fontId="0" fillId="0" borderId="43" xfId="132" applyFont="1" applyFill="1" applyBorder="1" applyAlignment="1">
      <alignment horizontal="left"/>
      <protection/>
    </xf>
    <xf numFmtId="0" fontId="0" fillId="0" borderId="45" xfId="132" applyFill="1" applyBorder="1" applyAlignment="1">
      <alignment horizontal="left"/>
      <protection/>
    </xf>
    <xf numFmtId="0" fontId="0" fillId="0" borderId="10" xfId="132" applyFill="1" applyBorder="1" applyAlignment="1">
      <alignment horizontal="left" vertical="center"/>
      <protection/>
    </xf>
    <xf numFmtId="0" fontId="0" fillId="0" borderId="10" xfId="132" applyFont="1" applyFill="1" applyBorder="1" applyAlignment="1">
      <alignment horizontal="left"/>
      <protection/>
    </xf>
    <xf numFmtId="0" fontId="0" fillId="0" borderId="46" xfId="132" applyFill="1" applyBorder="1" applyAlignment="1">
      <alignment horizontal="center"/>
      <protection/>
    </xf>
    <xf numFmtId="0" fontId="0" fillId="0" borderId="27" xfId="132" applyFill="1" applyBorder="1" applyAlignment="1">
      <alignment horizontal="center"/>
      <protection/>
    </xf>
    <xf numFmtId="0" fontId="0" fillId="0" borderId="47" xfId="132" applyFill="1" applyBorder="1" applyAlignment="1">
      <alignment horizontal="center"/>
      <protection/>
    </xf>
    <xf numFmtId="0" fontId="0" fillId="0" borderId="44" xfId="132" applyFill="1" applyBorder="1" applyAlignment="1">
      <alignment horizontal="left"/>
      <protection/>
    </xf>
    <xf numFmtId="0" fontId="0" fillId="0" borderId="82" xfId="132" applyFill="1" applyBorder="1" applyAlignment="1">
      <alignment horizontal="left"/>
      <protection/>
    </xf>
    <xf numFmtId="0" fontId="6" fillId="0" borderId="22" xfId="133" applyFont="1" applyBorder="1" applyAlignment="1">
      <alignment horizontal="left" vertical="center"/>
      <protection/>
    </xf>
    <xf numFmtId="0" fontId="6" fillId="0" borderId="11" xfId="133" applyFont="1" applyBorder="1" applyAlignment="1">
      <alignment horizontal="left" vertical="center"/>
      <protection/>
    </xf>
    <xf numFmtId="0" fontId="0" fillId="0" borderId="30" xfId="134" applyFont="1" applyBorder="1" applyAlignment="1">
      <alignment horizontal="center" vertical="center"/>
      <protection/>
    </xf>
    <xf numFmtId="0" fontId="0" fillId="0" borderId="10" xfId="134" applyFont="1" applyBorder="1" applyAlignment="1">
      <alignment horizontal="center" vertical="center"/>
      <protection/>
    </xf>
    <xf numFmtId="0" fontId="0" fillId="19" borderId="93" xfId="129" applyFont="1" applyFill="1" applyBorder="1" applyAlignment="1">
      <alignment horizontal="center" vertical="center" wrapText="1"/>
      <protection/>
    </xf>
    <xf numFmtId="0" fontId="0" fillId="19" borderId="91" xfId="129" applyFont="1" applyFill="1" applyBorder="1" applyAlignment="1">
      <alignment horizontal="center" vertical="center" wrapText="1"/>
      <protection/>
    </xf>
    <xf numFmtId="0" fontId="19" fillId="19" borderId="94" xfId="133" applyFont="1" applyFill="1" applyBorder="1" applyAlignment="1">
      <alignment horizontal="center" vertical="center" wrapText="1"/>
      <protection/>
    </xf>
    <xf numFmtId="0" fontId="19" fillId="19" borderId="95" xfId="133" applyFont="1" applyFill="1" applyBorder="1" applyAlignment="1">
      <alignment horizontal="center" vertical="center" wrapText="1"/>
      <protection/>
    </xf>
    <xf numFmtId="0" fontId="0" fillId="19" borderId="90" xfId="129" applyFont="1" applyFill="1" applyBorder="1" applyAlignment="1">
      <alignment horizontal="center" vertical="center" wrapText="1"/>
      <protection/>
    </xf>
    <xf numFmtId="0" fontId="19" fillId="19" borderId="96" xfId="133" applyFont="1" applyFill="1" applyBorder="1" applyAlignment="1">
      <alignment horizontal="center" vertical="center" wrapText="1"/>
      <protection/>
    </xf>
    <xf numFmtId="0" fontId="0" fillId="19" borderId="97" xfId="129" applyFont="1" applyFill="1" applyBorder="1" applyAlignment="1">
      <alignment horizontal="center" vertical="center" wrapText="1"/>
      <protection/>
    </xf>
    <xf numFmtId="0" fontId="19" fillId="19" borderId="98" xfId="133" applyFont="1" applyFill="1" applyBorder="1" applyAlignment="1">
      <alignment horizontal="center" vertical="center" wrapText="1"/>
      <protection/>
    </xf>
    <xf numFmtId="4" fontId="19" fillId="19" borderId="90" xfId="129" applyNumberFormat="1" applyFont="1" applyFill="1" applyBorder="1" applyAlignment="1">
      <alignment horizontal="center" vertical="center" wrapText="1"/>
      <protection/>
    </xf>
    <xf numFmtId="4" fontId="19" fillId="19" borderId="96" xfId="129" applyNumberFormat="1" applyFont="1" applyFill="1" applyBorder="1" applyAlignment="1">
      <alignment horizontal="center" vertical="center" wrapText="1"/>
      <protection/>
    </xf>
    <xf numFmtId="0" fontId="7" fillId="27" borderId="0" xfId="0" applyNumberFormat="1" applyFont="1" applyFill="1" applyBorder="1" applyAlignment="1">
      <alignment horizontal="left" vertical="top" wrapText="1"/>
    </xf>
    <xf numFmtId="49" fontId="71" fillId="0" borderId="23" xfId="0" applyNumberFormat="1" applyFont="1" applyBorder="1" applyAlignment="1">
      <alignment horizontal="left" vertical="center" wrapText="1"/>
    </xf>
    <xf numFmtId="0" fontId="7" fillId="27" borderId="24" xfId="124" applyNumberFormat="1" applyFont="1" applyFill="1" applyBorder="1" applyAlignment="1">
      <alignment horizontal="left" vertical="top" wrapText="1"/>
      <protection/>
    </xf>
    <xf numFmtId="0" fontId="7" fillId="27" borderId="0" xfId="124" applyNumberFormat="1" applyFont="1" applyFill="1" applyBorder="1" applyAlignment="1">
      <alignment horizontal="left" vertical="top" wrapText="1"/>
      <protection/>
    </xf>
    <xf numFmtId="0" fontId="7" fillId="27" borderId="46" xfId="124" applyNumberFormat="1" applyFont="1" applyFill="1" applyBorder="1" applyAlignment="1">
      <alignment horizontal="left" vertical="top" wrapText="1"/>
      <protection/>
    </xf>
    <xf numFmtId="0" fontId="7" fillId="27" borderId="27" xfId="124" applyNumberFormat="1" applyFont="1" applyFill="1" applyBorder="1" applyAlignment="1">
      <alignment horizontal="left" vertical="top" wrapText="1"/>
      <protection/>
    </xf>
    <xf numFmtId="0" fontId="7" fillId="27" borderId="28" xfId="124" applyNumberFormat="1" applyFont="1" applyFill="1" applyBorder="1" applyAlignment="1">
      <alignment horizontal="left" vertical="top" wrapText="1"/>
      <protection/>
    </xf>
    <xf numFmtId="0" fontId="7" fillId="27" borderId="47" xfId="124" applyNumberFormat="1" applyFont="1" applyFill="1" applyBorder="1" applyAlignment="1">
      <alignment horizontal="left" vertical="top" wrapText="1"/>
      <protection/>
    </xf>
    <xf numFmtId="0" fontId="70" fillId="0" borderId="99" xfId="0" applyFont="1" applyBorder="1" applyAlignment="1" applyProtection="1">
      <alignment horizontal="left" vertical="top" wrapText="1"/>
      <protection/>
    </xf>
    <xf numFmtId="0" fontId="70" fillId="0" borderId="72" xfId="0" applyFont="1" applyBorder="1" applyAlignment="1" applyProtection="1">
      <alignment horizontal="left" vertical="top" wrapText="1"/>
      <protection/>
    </xf>
    <xf numFmtId="0" fontId="68" fillId="0" borderId="25" xfId="0" applyFont="1" applyBorder="1" applyAlignment="1">
      <alignment horizontal="center" vertical="top"/>
    </xf>
    <xf numFmtId="0" fontId="68" fillId="0" borderId="51" xfId="0" applyFont="1" applyBorder="1" applyAlignment="1">
      <alignment horizontal="center" vertical="top"/>
    </xf>
    <xf numFmtId="0" fontId="68" fillId="0" borderId="26" xfId="0" applyFont="1" applyBorder="1" applyAlignment="1">
      <alignment horizontal="center" vertical="top"/>
    </xf>
    <xf numFmtId="0" fontId="70" fillId="0" borderId="100" xfId="0" applyFont="1" applyBorder="1" applyAlignment="1" applyProtection="1">
      <alignment horizontal="left" vertical="top" wrapText="1"/>
      <protection/>
    </xf>
    <xf numFmtId="0" fontId="70" fillId="0" borderId="73" xfId="0" applyFont="1" applyBorder="1" applyAlignment="1" applyProtection="1">
      <alignment horizontal="left" vertical="top" wrapText="1"/>
      <protection/>
    </xf>
    <xf numFmtId="49" fontId="71" fillId="0" borderId="12" xfId="0" applyNumberFormat="1" applyFont="1" applyBorder="1" applyAlignment="1">
      <alignment horizontal="left" vertical="center" wrapText="1"/>
    </xf>
    <xf numFmtId="0" fontId="68" fillId="0" borderId="43" xfId="0" applyFont="1" applyBorder="1" applyAlignment="1">
      <alignment horizontal="center" vertical="top"/>
    </xf>
    <xf numFmtId="0" fontId="68" fillId="0" borderId="24" xfId="0" applyFont="1" applyBorder="1" applyAlignment="1">
      <alignment horizontal="center" vertical="top"/>
    </xf>
    <xf numFmtId="0" fontId="68" fillId="0" borderId="27" xfId="0" applyFont="1" applyBorder="1" applyAlignment="1">
      <alignment horizontal="center" vertical="top"/>
    </xf>
    <xf numFmtId="49" fontId="71" fillId="0" borderId="43" xfId="0" applyNumberFormat="1" applyFont="1" applyBorder="1" applyAlignment="1">
      <alignment horizontal="left" vertical="center" wrapText="1"/>
    </xf>
    <xf numFmtId="49" fontId="71" fillId="0" borderId="44" xfId="0" applyNumberFormat="1" applyFont="1" applyBorder="1" applyAlignment="1">
      <alignment horizontal="left" vertical="center" wrapText="1"/>
    </xf>
    <xf numFmtId="0" fontId="70" fillId="0" borderId="12" xfId="0" applyFont="1" applyBorder="1" applyAlignment="1">
      <alignment horizontal="left" vertical="top" wrapText="1"/>
    </xf>
    <xf numFmtId="0" fontId="0" fillId="0" borderId="12" xfId="0" applyBorder="1" applyAlignment="1">
      <alignment/>
    </xf>
    <xf numFmtId="0" fontId="68" fillId="0" borderId="12" xfId="0" applyFont="1" applyBorder="1" applyAlignment="1">
      <alignment horizontal="center" vertical="top"/>
    </xf>
    <xf numFmtId="49" fontId="71" fillId="0" borderId="22" xfId="0" applyNumberFormat="1" applyFont="1" applyBorder="1" applyAlignment="1">
      <alignment horizontal="left" vertical="center" wrapText="1"/>
    </xf>
    <xf numFmtId="171" fontId="72" fillId="0" borderId="12" xfId="0" applyNumberFormat="1" applyFont="1" applyBorder="1" applyAlignment="1">
      <alignment horizontal="center" vertical="center" wrapText="1"/>
    </xf>
    <xf numFmtId="0" fontId="64" fillId="0" borderId="12" xfId="0" applyFont="1" applyBorder="1" applyAlignment="1">
      <alignment horizontal="left" vertical="top" wrapText="1"/>
    </xf>
    <xf numFmtId="0" fontId="67" fillId="0" borderId="12" xfId="0" applyFont="1" applyBorder="1" applyAlignment="1">
      <alignment horizontal="center" vertical="top"/>
    </xf>
    <xf numFmtId="0" fontId="64" fillId="0" borderId="101" xfId="0" applyFont="1" applyBorder="1" applyAlignment="1">
      <alignment horizontal="left" vertical="top" wrapText="1"/>
    </xf>
    <xf numFmtId="0" fontId="64" fillId="0" borderId="72" xfId="0" applyFont="1" applyBorder="1" applyAlignment="1">
      <alignment horizontal="left" vertical="top" wrapText="1"/>
    </xf>
    <xf numFmtId="0" fontId="64" fillId="0" borderId="22" xfId="0" applyFont="1" applyBorder="1" applyAlignment="1">
      <alignment horizontal="left" vertical="top" wrapText="1"/>
    </xf>
    <xf numFmtId="0" fontId="64" fillId="0" borderId="11" xfId="0" applyFont="1" applyBorder="1" applyAlignment="1">
      <alignment horizontal="left" vertical="top" wrapText="1"/>
    </xf>
    <xf numFmtId="0" fontId="67" fillId="0" borderId="22" xfId="0" applyFont="1" applyBorder="1" applyAlignment="1">
      <alignment horizontal="center" vertical="top"/>
    </xf>
    <xf numFmtId="0" fontId="67" fillId="0" borderId="11" xfId="0" applyFont="1" applyBorder="1" applyAlignment="1">
      <alignment horizontal="center" vertical="top"/>
    </xf>
    <xf numFmtId="49" fontId="64" fillId="0" borderId="25" xfId="0" applyNumberFormat="1" applyFont="1" applyBorder="1" applyAlignment="1">
      <alignment horizontal="center" vertical="top" wrapText="1"/>
    </xf>
    <xf numFmtId="49" fontId="64" fillId="0" borderId="51" xfId="0" applyNumberFormat="1" applyFont="1" applyBorder="1" applyAlignment="1">
      <alignment horizontal="center" vertical="top" wrapText="1"/>
    </xf>
    <xf numFmtId="49" fontId="64" fillId="0" borderId="26" xfId="0" applyNumberFormat="1" applyFont="1" applyBorder="1" applyAlignment="1">
      <alignment horizontal="center" vertical="top" wrapText="1"/>
    </xf>
    <xf numFmtId="0" fontId="64" fillId="0" borderId="12" xfId="0" applyNumberFormat="1" applyFont="1" applyBorder="1" applyAlignment="1">
      <alignment horizontal="left" vertical="top" wrapText="1"/>
    </xf>
    <xf numFmtId="0" fontId="66" fillId="0" borderId="12" xfId="0" applyFont="1" applyBorder="1" applyAlignment="1">
      <alignment horizontal="center" vertical="top"/>
    </xf>
    <xf numFmtId="49" fontId="62" fillId="0" borderId="22" xfId="0" applyNumberFormat="1" applyFont="1" applyBorder="1" applyAlignment="1">
      <alignment horizontal="left" vertical="center" wrapText="1"/>
    </xf>
    <xf numFmtId="49" fontId="62" fillId="0" borderId="23" xfId="0" applyNumberFormat="1" applyFont="1" applyBorder="1" applyAlignment="1">
      <alignment horizontal="left" vertical="center" wrapText="1"/>
    </xf>
    <xf numFmtId="49" fontId="63" fillId="0" borderId="12" xfId="0" applyNumberFormat="1" applyFont="1" applyBorder="1" applyAlignment="1">
      <alignment horizontal="left" vertical="center" wrapText="1"/>
    </xf>
    <xf numFmtId="171" fontId="63" fillId="0" borderId="12" xfId="0" applyNumberFormat="1" applyFont="1" applyBorder="1" applyAlignment="1">
      <alignment horizontal="center" vertical="center" wrapText="1"/>
    </xf>
    <xf numFmtId="0" fontId="67" fillId="0" borderId="12" xfId="0" applyFont="1" applyBorder="1" applyAlignment="1">
      <alignment/>
    </xf>
    <xf numFmtId="0" fontId="68" fillId="0" borderId="92" xfId="0" applyFont="1" applyBorder="1" applyAlignment="1">
      <alignment horizontal="center" vertical="top"/>
    </xf>
    <xf numFmtId="0" fontId="68" fillId="0" borderId="16" xfId="0" applyFont="1" applyBorder="1" applyAlignment="1">
      <alignment horizontal="center" vertical="top"/>
    </xf>
    <xf numFmtId="0" fontId="68" fillId="0" borderId="17" xfId="0" applyFont="1" applyBorder="1" applyAlignment="1">
      <alignment horizontal="center" vertical="top"/>
    </xf>
    <xf numFmtId="49" fontId="72" fillId="0" borderId="102" xfId="0" applyNumberFormat="1" applyFont="1" applyBorder="1" applyAlignment="1">
      <alignment horizontal="left" vertical="top" wrapText="1"/>
    </xf>
    <xf numFmtId="49" fontId="72" fillId="0" borderId="63" xfId="0" applyNumberFormat="1" applyFont="1" applyBorder="1" applyAlignment="1">
      <alignment horizontal="left" vertical="top" wrapText="1"/>
    </xf>
    <xf numFmtId="49" fontId="71" fillId="0" borderId="87" xfId="0" applyNumberFormat="1" applyFont="1" applyBorder="1" applyAlignment="1">
      <alignment horizontal="left" vertical="center" wrapText="1"/>
    </xf>
    <xf numFmtId="0" fontId="70" fillId="0" borderId="101" xfId="0" applyFont="1" applyBorder="1" applyAlignment="1">
      <alignment horizontal="left" vertical="top" wrapText="1"/>
    </xf>
    <xf numFmtId="0" fontId="70" fillId="0" borderId="72" xfId="0" applyFont="1" applyBorder="1" applyAlignment="1">
      <alignment horizontal="left" vertical="top" wrapText="1"/>
    </xf>
  </cellXfs>
  <cellStyles count="155">
    <cellStyle name="Normal" xfId="0"/>
    <cellStyle name="_02 Výkaz výměr BS" xfId="15"/>
    <cellStyle name="_02 Výkaz výměr EPS" xfId="16"/>
    <cellStyle name="_07-Výkaz výměr" xfId="17"/>
    <cellStyle name="_C.1.10.1 Rozpočet EPS" xfId="18"/>
    <cellStyle name="_C.1.10.2 Rozpočet BS" xfId="19"/>
    <cellStyle name="_C.1.3 Rozpočet ZTI" xfId="20"/>
    <cellStyle name="_C.1.4 Rozpočet ÚT" xfId="21"/>
    <cellStyle name="_C.1.5 Rozpočet VZT" xfId="22"/>
    <cellStyle name="_C.1.6 Rozpočet CHL" xfId="23"/>
    <cellStyle name="_C.1.7 Rozpočet MaR" xfId="24"/>
    <cellStyle name="_C.1.7_vykazv_MaR" xfId="25"/>
    <cellStyle name="_C.1.8 Rozpočet SILNO" xfId="26"/>
    <cellStyle name="_C.4 Rozpočet Přípojka elektro" xfId="27"/>
    <cellStyle name="_C4_04_Vřkaz vřmýr" xfId="28"/>
    <cellStyle name="_PS 01 Rozpočet - stl. vzduch technický" xfId="29"/>
    <cellStyle name="_PS 01 Rozpočet - stolový výtah" xfId="30"/>
    <cellStyle name="_PS 01 Rozpočet - vysavač" xfId="31"/>
    <cellStyle name="_PS 01 Rozpočet -jeřáb" xfId="32"/>
    <cellStyle name="_Rozpočet_Buštěhrad" xfId="33"/>
    <cellStyle name="_Výkaz výměr - simulátory, stlačený vzduch" xfId="34"/>
    <cellStyle name="_Výkaz výměr - stolový výtah" xfId="35"/>
    <cellStyle name="_Výkaz výměr - vysavač" xfId="36"/>
    <cellStyle name="_Výkaz výměr -jeřáb" xfId="37"/>
    <cellStyle name="_Výkaz výměr_Chlazení" xfId="38"/>
    <cellStyle name="_Výkaz výměr_Silnoproud" xfId="39"/>
    <cellStyle name="_Výkaz výměr_Slaboproud" xfId="40"/>
    <cellStyle name="_Výkaz výměr_UT" xfId="41"/>
    <cellStyle name="_Výkaz výměr_VZT" xfId="42"/>
    <cellStyle name="_Výkaz výměr-Medicinský vzduch" xfId="43"/>
    <cellStyle name="_ZTI" xfId="44"/>
    <cellStyle name="20 % – Zvýraznění1" xfId="45"/>
    <cellStyle name="20 % – Zvýraznění2" xfId="46"/>
    <cellStyle name="20 % – Zvýraznění3" xfId="47"/>
    <cellStyle name="20 % – Zvýraznění4" xfId="48"/>
    <cellStyle name="20 % – Zvýraznění5" xfId="49"/>
    <cellStyle name="20 % – Zvýraznění6" xfId="50"/>
    <cellStyle name="20% - Accent1" xfId="51"/>
    <cellStyle name="20% - Accent2" xfId="52"/>
    <cellStyle name="20% - Accent3" xfId="53"/>
    <cellStyle name="20% - Accent4" xfId="54"/>
    <cellStyle name="20% - Accent5" xfId="55"/>
    <cellStyle name="20% - Accent6" xfId="56"/>
    <cellStyle name="40 % – Zvýraznění1" xfId="57"/>
    <cellStyle name="40 % – Zvýraznění2" xfId="58"/>
    <cellStyle name="40 % – Zvýraznění3" xfId="59"/>
    <cellStyle name="40 % – Zvýraznění4" xfId="60"/>
    <cellStyle name="40 % – Zvýraznění5" xfId="61"/>
    <cellStyle name="40 % – Zvýraznění6" xfId="62"/>
    <cellStyle name="40% - Accent1" xfId="63"/>
    <cellStyle name="40% - Accent2" xfId="64"/>
    <cellStyle name="40% - Accent3" xfId="65"/>
    <cellStyle name="40% - Accent4" xfId="66"/>
    <cellStyle name="40% - Accent5" xfId="67"/>
    <cellStyle name="40% - Accent6" xfId="68"/>
    <cellStyle name="60 % – Zvýraznění1" xfId="69"/>
    <cellStyle name="60 % – Zvýraznění2" xfId="70"/>
    <cellStyle name="60 % – Zvýraznění3" xfId="71"/>
    <cellStyle name="60 % – Zvýraznění4" xfId="72"/>
    <cellStyle name="60 % – Zvýraznění5" xfId="73"/>
    <cellStyle name="60 % – Zvýraznění6" xfId="74"/>
    <cellStyle name="60% - Accent1" xfId="75"/>
    <cellStyle name="60% - Accent2" xfId="76"/>
    <cellStyle name="60% - Accent3" xfId="77"/>
    <cellStyle name="60% - Accent4" xfId="78"/>
    <cellStyle name="60% - Accent5" xfId="79"/>
    <cellStyle name="60% - Accent6" xfId="80"/>
    <cellStyle name="Accent1" xfId="81"/>
    <cellStyle name="Accent2" xfId="82"/>
    <cellStyle name="Accent3" xfId="83"/>
    <cellStyle name="Accent4" xfId="84"/>
    <cellStyle name="Accent5" xfId="85"/>
    <cellStyle name="Accent6" xfId="86"/>
    <cellStyle name="Bad" xfId="87"/>
    <cellStyle name="Calculation" xfId="88"/>
    <cellStyle name="Celkem" xfId="89"/>
    <cellStyle name="Comma [0]_Sheet1" xfId="90"/>
    <cellStyle name="Comma_Sheet1" xfId="91"/>
    <cellStyle name="Currency [0]_Analogové přístroje Euroset 8xx" xfId="92"/>
    <cellStyle name="Currency_Analogové přístroje Euroset 8xx" xfId="93"/>
    <cellStyle name="Comma" xfId="94"/>
    <cellStyle name="Comma [0]" xfId="95"/>
    <cellStyle name="Dezimal [0]_Tabelle1" xfId="96"/>
    <cellStyle name="Dezimal_Tabelle1" xfId="97"/>
    <cellStyle name="Explanatory Text" xfId="98"/>
    <cellStyle name="Firma" xfId="99"/>
    <cellStyle name="Good" xfId="100"/>
    <cellStyle name="Heading 1" xfId="101"/>
    <cellStyle name="Heading 2" xfId="102"/>
    <cellStyle name="Heading 3" xfId="103"/>
    <cellStyle name="Heading 4" xfId="104"/>
    <cellStyle name="Hlavní nadpis" xfId="105"/>
    <cellStyle name="Hyperlink" xfId="106"/>
    <cellStyle name="Hypertextový odkaz 2" xfId="107"/>
    <cellStyle name="Hypertextový odkaz 3" xfId="108"/>
    <cellStyle name="Check Cell" xfId="109"/>
    <cellStyle name="Chybně" xfId="110"/>
    <cellStyle name="Input" xfId="111"/>
    <cellStyle name="Kontrolní buňka" xfId="112"/>
    <cellStyle name="Linked Cell" xfId="113"/>
    <cellStyle name="Currency" xfId="114"/>
    <cellStyle name="Currency [0]" xfId="115"/>
    <cellStyle name="Nadpis 1" xfId="116"/>
    <cellStyle name="Nadpis 2" xfId="117"/>
    <cellStyle name="Nadpis 3" xfId="118"/>
    <cellStyle name="Nadpis 4" xfId="119"/>
    <cellStyle name="Název" xfId="120"/>
    <cellStyle name="Neutral" xfId="121"/>
    <cellStyle name="Neutrální" xfId="122"/>
    <cellStyle name="normal" xfId="123"/>
    <cellStyle name="normální 2" xfId="124"/>
    <cellStyle name="normální 3" xfId="125"/>
    <cellStyle name="normální 4" xfId="126"/>
    <cellStyle name="normální 5" xfId="127"/>
    <cellStyle name="normální_2012-08-24_CSKyselkova-SpUT-DPS" xfId="128"/>
    <cellStyle name="normální_C.1.3 Rozpočet ZTI" xfId="129"/>
    <cellStyle name="normální_EFACC000" xfId="130"/>
    <cellStyle name="normální_F.1.4bc_VztCHl_Rozpocet" xfId="131"/>
    <cellStyle name="normální_Rekapitulace pokus" xfId="132"/>
    <cellStyle name="normální_RekonstrukcehangaruB-rozpocetstavby" xfId="133"/>
    <cellStyle name="normální_Vzor_vykaz_specifikace" xfId="134"/>
    <cellStyle name="normální_VZT091126_oceněná specifikace" xfId="135"/>
    <cellStyle name="Note" xfId="136"/>
    <cellStyle name="Output" xfId="137"/>
    <cellStyle name="písmo DEM ceník" xfId="138"/>
    <cellStyle name="Podnadpis" xfId="139"/>
    <cellStyle name="Poznámka" xfId="140"/>
    <cellStyle name="Percent" xfId="141"/>
    <cellStyle name="Propojená buňka" xfId="142"/>
    <cellStyle name="Followed Hyperlink" xfId="143"/>
    <cellStyle name="Správně" xfId="144"/>
    <cellStyle name="Standard_aktuell" xfId="145"/>
    <cellStyle name="Stín+tučně" xfId="146"/>
    <cellStyle name="Stín+tučně+velké písmo" xfId="147"/>
    <cellStyle name="Styl 1" xfId="148"/>
    <cellStyle name="Style 1" xfId="149"/>
    <cellStyle name="Text upozornění" xfId="150"/>
    <cellStyle name="Title" xfId="151"/>
    <cellStyle name="Total" xfId="152"/>
    <cellStyle name="Tučně" xfId="153"/>
    <cellStyle name="TYP ŘÁDKU_2" xfId="154"/>
    <cellStyle name="Vstup" xfId="155"/>
    <cellStyle name="Výpočet" xfId="156"/>
    <cellStyle name="Výstup" xfId="157"/>
    <cellStyle name="Vysvětlující text" xfId="158"/>
    <cellStyle name="Währung [0]_Tabelle1" xfId="159"/>
    <cellStyle name="Währung_Tabelle1" xfId="160"/>
    <cellStyle name="Warning Text" xfId="161"/>
    <cellStyle name="základní" xfId="162"/>
    <cellStyle name="Zvýraznění 1" xfId="163"/>
    <cellStyle name="Zvýraznění 2" xfId="164"/>
    <cellStyle name="Zvýraznění 3" xfId="165"/>
    <cellStyle name="Zvýraznění 4" xfId="166"/>
    <cellStyle name="Zvýraznění 5" xfId="167"/>
    <cellStyle name="Zvýraznění 6"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remn&#237;%20archiv%20a.s\Zak&#225;zky%20rok%202001\22%20Zelen&#253;%20ostrov%20SP\Kniha%20spec.+%20v&#253;kaz%20v&#253;m&#283;r%20TENDR%203.%20stavba\SO%2011.1%20A%20Architektonicko-stavebn&#237;%20autorizovan&#253;%20Helik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269;.%2041%20Zelen&#253;%20ostrov%20roz.%20rozpo&#269;tu%20na%20DC%20(bez%20list.%20v&#253;stupu)\Rozpo&#269;et%20stavby%20dle%20DC\sa_SO51_4_vv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K\K03_01\NABIDKY_D5\AB_OK_SYSTEM_1698_VSBD26\OK_16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Firemn&#237;%20archiv%20a.s\Zak&#225;zky%20rok%202001\22%20Zelen&#253;%20ostrov%20SP\Kniha%20spec.+%20v&#253;kaz%20v&#253;m&#283;r%20TENDR%203.%20stavba\SO%2011.1%20A%20Architektonicko-stavebn&#237;%20autorizovan&#253;%20Helik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00002_aktivni-akce\081252_R8_CS%20Lu&#382;e\P8_projekt\P8_05-PP\Rozpo&#269;et\CS_Luze_Rozpo&#269;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00002_aktivni-akce\101308_V0_CS%20UL%20Petras\V0_projekt\V0_05-PP\Rozpo&#269;et\V0_05_CS%20Petras_Rozpo&#269;et_E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jpuncochar\Dokumenty\TEXTY\Akce%202007\Banky\CS\CS_Uh_Hrad_upravy2007\UH_ceny_projekt\Uh_hrad_v2_2007_smenepracemi_11_0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erver_a\server%20disk\ROZPOCTY\99_06\9906033a_VIN-DIV_VESELI-PRACOVNI.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Mike&#353;\Plocha\Dokumenty\&#268;S_&#218;valy_TXT\_zpracuj\Subdod&#225;vky\EL\EFACC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 51.4 Výkaz výměr"/>
      <sheetName val="SO 51_4 Výkaz výmě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lk."/>
      <sheetName val="tabCCTV"/>
      <sheetName val="tabDT"/>
      <sheetName val="tabEPS"/>
      <sheetName val="tabEZS"/>
      <sheetName val="tabZAV"/>
      <sheetName val="CCTV"/>
      <sheetName val="DT"/>
      <sheetName val="EPS"/>
      <sheetName val="EZS"/>
      <sheetName val="ZáV"/>
      <sheetName val="Prémie O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Mobiliář"/>
      <sheetName val="Eurolux"/>
      <sheetName val="Elektro - rekapitulace"/>
      <sheetName val="Elektro - materiál"/>
      <sheetName val="Trezor"/>
      <sheetName val="Podlahy"/>
      <sheetName val="Bankomat"/>
      <sheetName val="Klimatizace"/>
      <sheetName val="Reklama"/>
      <sheetName val="Ústřední topení"/>
      <sheetName val="List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Krycí list rozpočtu"/>
      <sheetName val="1. Rekapitulace rozpočtu"/>
      <sheetName val="3. Rozpočet s výkazem výměr - n"/>
      <sheetName val="Vodovod"/>
      <sheetName val="Elektro"/>
      <sheetName val="ÚT"/>
      <sheetName val="VZT"/>
      <sheetName val="Areall"/>
      <sheetName val="EXX"/>
      <sheetName val="Enprag"/>
      <sheetName val="Europeum"/>
      <sheetName val="KLW"/>
      <sheetName val="p.Janků"/>
      <sheetName val="QM"/>
      <sheetName val="Securitas"/>
      <sheetName val="Techo"/>
      <sheetName val="Triangel"/>
      <sheetName val="Vegacom"/>
      <sheetName val="Výkaz výměr"/>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OZPOC"/>
      <sheetName val="EZS"/>
      <sheetName val="CCTV"/>
      <sheetName val="EKV"/>
      <sheetName val="EPS"/>
      <sheetName val="Připojení"/>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y"/>
      <sheetName val="NORMIK"/>
      <sheetName val="Řídící systém"/>
      <sheetName val="Software ŘS"/>
      <sheetName val="Centrála"/>
      <sheetName val="MaR"/>
      <sheetName val="Rozvodnice"/>
      <sheetName val="Ostatní"/>
      <sheetName val="Dopis"/>
      <sheetName val="Nabídka"/>
      <sheetName val="RabatList"/>
    </sheetNames>
    <sheetDataSet>
      <sheetData sheetId="0">
        <row r="25">
          <cell r="D25">
            <v>160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ZTI"/>
      <sheetName val="Elekt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7"/>
  <sheetViews>
    <sheetView showGridLines="0" view="pageBreakPreview" zoomScaleSheetLayoutView="100" zoomScalePageLayoutView="0" workbookViewId="0" topLeftCell="A1">
      <selection activeCell="T25" sqref="T25"/>
    </sheetView>
  </sheetViews>
  <sheetFormatPr defaultColWidth="9.00390625" defaultRowHeight="12.75"/>
  <cols>
    <col min="1" max="1" width="3.00390625" style="1" customWidth="1"/>
    <col min="2" max="2" width="28.625" style="1" customWidth="1"/>
    <col min="3" max="4" width="15.00390625" style="1" bestFit="1" customWidth="1"/>
    <col min="5" max="5" width="13.625" style="1" bestFit="1" customWidth="1"/>
    <col min="6" max="6" width="19.50390625" style="1" bestFit="1" customWidth="1"/>
    <col min="7" max="7" width="18.375" style="1" customWidth="1"/>
    <col min="8" max="8" width="9.375" style="1" customWidth="1"/>
    <col min="9" max="9" width="7.125" style="1" customWidth="1"/>
    <col min="10" max="10" width="9.375" style="1" customWidth="1"/>
    <col min="11" max="11" width="11.625" style="1" bestFit="1" customWidth="1"/>
    <col min="12" max="16384" width="9.375" style="1" customWidth="1"/>
  </cols>
  <sheetData>
    <row r="1" spans="1:11" ht="12.75">
      <c r="A1" s="10" t="s">
        <v>55</v>
      </c>
      <c r="B1" s="416" t="s">
        <v>58</v>
      </c>
      <c r="C1" s="417"/>
      <c r="D1" s="407" t="s">
        <v>59</v>
      </c>
      <c r="E1" s="407"/>
      <c r="F1" s="407"/>
      <c r="G1" s="407"/>
      <c r="H1" s="407"/>
      <c r="I1" s="407"/>
      <c r="J1" s="11" t="s">
        <v>60</v>
      </c>
      <c r="K1" s="12"/>
    </row>
    <row r="2" spans="1:11" ht="18" customHeight="1">
      <c r="A2" s="13"/>
      <c r="B2" s="418" t="s">
        <v>57</v>
      </c>
      <c r="C2" s="419"/>
      <c r="D2" s="388" t="s">
        <v>306</v>
      </c>
      <c r="E2" s="389"/>
      <c r="F2" s="389"/>
      <c r="G2" s="389"/>
      <c r="H2" s="389"/>
      <c r="I2" s="390"/>
      <c r="J2" s="395" t="s">
        <v>309</v>
      </c>
      <c r="K2" s="396"/>
    </row>
    <row r="3" spans="1:11" ht="15" customHeight="1">
      <c r="A3" s="13"/>
      <c r="B3" s="420" t="s">
        <v>56</v>
      </c>
      <c r="C3" s="421"/>
      <c r="D3" s="411" t="s">
        <v>307</v>
      </c>
      <c r="E3" s="412"/>
      <c r="F3" s="412"/>
      <c r="G3" s="412"/>
      <c r="H3" s="412"/>
      <c r="I3" s="413"/>
      <c r="J3" s="397"/>
      <c r="K3" s="396"/>
    </row>
    <row r="4" spans="1:11" ht="12.75" customHeight="1">
      <c r="A4" s="13"/>
      <c r="B4" s="422"/>
      <c r="C4" s="423"/>
      <c r="D4" s="408" t="s">
        <v>92</v>
      </c>
      <c r="E4" s="409"/>
      <c r="F4" s="409"/>
      <c r="G4" s="409"/>
      <c r="H4" s="409"/>
      <c r="I4" s="410"/>
      <c r="J4" s="397"/>
      <c r="K4" s="396"/>
    </row>
    <row r="5" spans="1:11" ht="20.25" customHeight="1">
      <c r="A5" s="14"/>
      <c r="B5" s="429"/>
      <c r="C5" s="430"/>
      <c r="D5" s="424"/>
      <c r="E5" s="425"/>
      <c r="F5" s="425"/>
      <c r="G5" s="425"/>
      <c r="H5" s="425"/>
      <c r="I5" s="426"/>
      <c r="J5" s="398"/>
      <c r="K5" s="399"/>
    </row>
    <row r="6" spans="1:11" ht="12.75">
      <c r="A6" s="15" t="s">
        <v>61</v>
      </c>
      <c r="B6" s="401" t="s">
        <v>103</v>
      </c>
      <c r="C6" s="402"/>
      <c r="D6" s="404" t="s">
        <v>308</v>
      </c>
      <c r="E6" s="405"/>
      <c r="F6" s="405"/>
      <c r="G6" s="405"/>
      <c r="H6" s="405"/>
      <c r="I6" s="405"/>
      <c r="J6" s="405"/>
      <c r="K6" s="406"/>
    </row>
    <row r="7" spans="1:11" ht="12.75">
      <c r="A7" s="15" t="s">
        <v>62</v>
      </c>
      <c r="B7" s="401" t="s">
        <v>65</v>
      </c>
      <c r="C7" s="402"/>
      <c r="D7" s="414" t="s">
        <v>220</v>
      </c>
      <c r="E7" s="415"/>
      <c r="F7" s="415"/>
      <c r="G7" s="415"/>
      <c r="H7" s="2" t="s">
        <v>99</v>
      </c>
      <c r="I7" s="2"/>
      <c r="J7" s="3"/>
      <c r="K7" s="16" t="s">
        <v>100</v>
      </c>
    </row>
    <row r="8" spans="1:11" ht="12.75">
      <c r="A8" s="17"/>
      <c r="B8" s="18"/>
      <c r="C8" s="18"/>
      <c r="D8" s="18"/>
      <c r="E8" s="18"/>
      <c r="F8" s="18"/>
      <c r="G8" s="18"/>
      <c r="H8" s="18"/>
      <c r="I8" s="18"/>
      <c r="J8" s="18"/>
      <c r="K8" s="19"/>
    </row>
    <row r="9" spans="1:11" ht="12.75">
      <c r="A9" s="20" t="s">
        <v>67</v>
      </c>
      <c r="B9" s="18"/>
      <c r="C9" s="18"/>
      <c r="D9" s="18"/>
      <c r="E9" s="18"/>
      <c r="F9" s="18"/>
      <c r="G9" s="18"/>
      <c r="H9" s="18"/>
      <c r="I9" s="18"/>
      <c r="J9" s="18"/>
      <c r="K9" s="19"/>
    </row>
    <row r="10" spans="1:11" ht="12.75">
      <c r="A10" s="427" t="s">
        <v>66</v>
      </c>
      <c r="B10" s="391" t="s">
        <v>70</v>
      </c>
      <c r="C10" s="391"/>
      <c r="D10" s="403" t="s">
        <v>71</v>
      </c>
      <c r="E10" s="403"/>
      <c r="F10" s="403"/>
      <c r="G10" s="391" t="s">
        <v>64</v>
      </c>
      <c r="H10" s="392" t="s">
        <v>221</v>
      </c>
      <c r="I10" s="393"/>
      <c r="J10" s="393"/>
      <c r="K10" s="394"/>
    </row>
    <row r="11" spans="1:11" ht="12.75">
      <c r="A11" s="428"/>
      <c r="B11" s="391"/>
      <c r="C11" s="391"/>
      <c r="D11" s="21" t="s">
        <v>72</v>
      </c>
      <c r="E11" s="22" t="s">
        <v>109</v>
      </c>
      <c r="F11" s="21" t="s">
        <v>73</v>
      </c>
      <c r="G11" s="391"/>
      <c r="H11" s="392" t="s">
        <v>222</v>
      </c>
      <c r="I11" s="393"/>
      <c r="J11" s="393"/>
      <c r="K11" s="394"/>
    </row>
    <row r="12" spans="1:11" ht="12.75">
      <c r="A12" s="23" t="s">
        <v>68</v>
      </c>
      <c r="B12" s="400" t="s">
        <v>78</v>
      </c>
      <c r="C12" s="400"/>
      <c r="D12" s="400"/>
      <c r="E12" s="400"/>
      <c r="F12" s="400"/>
      <c r="G12" s="391"/>
      <c r="H12" s="392" t="s">
        <v>223</v>
      </c>
      <c r="I12" s="393"/>
      <c r="J12" s="393"/>
      <c r="K12" s="394"/>
    </row>
    <row r="13" spans="1:11" ht="12.75">
      <c r="A13" s="24" t="s">
        <v>69</v>
      </c>
      <c r="B13" s="393" t="s">
        <v>76</v>
      </c>
      <c r="C13" s="393"/>
      <c r="D13" s="25">
        <f>'Rekapitulace SŘ'!D24</f>
        <v>0</v>
      </c>
      <c r="E13" s="25"/>
      <c r="F13" s="25">
        <f>SUM(D13:E13)</f>
        <v>0</v>
      </c>
      <c r="G13" s="391"/>
      <c r="H13" s="392"/>
      <c r="I13" s="393"/>
      <c r="J13" s="393"/>
      <c r="K13" s="394"/>
    </row>
    <row r="14" spans="1:11" ht="12.75">
      <c r="A14" s="24" t="s">
        <v>104</v>
      </c>
      <c r="B14" s="393" t="s">
        <v>75</v>
      </c>
      <c r="C14" s="393"/>
      <c r="D14" s="25">
        <v>0</v>
      </c>
      <c r="E14" s="25"/>
      <c r="F14" s="25">
        <f>SUM(D14:E14)</f>
        <v>0</v>
      </c>
      <c r="G14" s="434"/>
      <c r="H14" s="435"/>
      <c r="I14" s="435"/>
      <c r="J14" s="435"/>
      <c r="K14" s="436"/>
    </row>
    <row r="15" spans="1:11" ht="12.75">
      <c r="A15" s="23" t="s">
        <v>84</v>
      </c>
      <c r="B15" s="437" t="s">
        <v>78</v>
      </c>
      <c r="C15" s="438"/>
      <c r="D15" s="28"/>
      <c r="E15" s="28"/>
      <c r="F15" s="29">
        <f>SUM(F13:F14)</f>
        <v>0</v>
      </c>
      <c r="G15" s="391" t="s">
        <v>63</v>
      </c>
      <c r="H15" s="392" t="s">
        <v>224</v>
      </c>
      <c r="I15" s="393"/>
      <c r="J15" s="393"/>
      <c r="K15" s="394"/>
    </row>
    <row r="16" spans="1:11" ht="12.75">
      <c r="A16" s="439"/>
      <c r="B16" s="403"/>
      <c r="C16" s="403"/>
      <c r="D16" s="403"/>
      <c r="E16" s="403"/>
      <c r="F16" s="403"/>
      <c r="G16" s="391"/>
      <c r="H16" s="443" t="s">
        <v>310</v>
      </c>
      <c r="I16" s="393"/>
      <c r="J16" s="393"/>
      <c r="K16" s="394"/>
    </row>
    <row r="17" spans="1:11" ht="12.75">
      <c r="A17" s="23" t="s">
        <v>85</v>
      </c>
      <c r="B17" s="26" t="s">
        <v>79</v>
      </c>
      <c r="C17" s="27"/>
      <c r="D17" s="30"/>
      <c r="E17" s="31" t="s">
        <v>93</v>
      </c>
      <c r="F17" s="25"/>
      <c r="G17" s="391"/>
      <c r="H17" s="443" t="s">
        <v>223</v>
      </c>
      <c r="I17" s="393"/>
      <c r="J17" s="393"/>
      <c r="K17" s="394"/>
    </row>
    <row r="18" spans="1:11" ht="12.75">
      <c r="A18" s="32" t="s">
        <v>86</v>
      </c>
      <c r="B18" s="431" t="s">
        <v>80</v>
      </c>
      <c r="C18" s="432"/>
      <c r="D18" s="433"/>
      <c r="E18" s="9">
        <v>0.015</v>
      </c>
      <c r="F18" s="25">
        <f>E18*$F$15</f>
        <v>0</v>
      </c>
      <c r="G18" s="391"/>
      <c r="H18" s="393"/>
      <c r="I18" s="393"/>
      <c r="J18" s="393"/>
      <c r="K18" s="394"/>
    </row>
    <row r="19" spans="1:11" ht="12.75">
      <c r="A19" s="23" t="s">
        <v>87</v>
      </c>
      <c r="B19" s="431" t="s">
        <v>81</v>
      </c>
      <c r="C19" s="432"/>
      <c r="D19" s="433"/>
      <c r="E19" s="9">
        <v>0.005</v>
      </c>
      <c r="F19" s="25">
        <f>E19*$F$15</f>
        <v>0</v>
      </c>
      <c r="G19" s="434"/>
      <c r="H19" s="435"/>
      <c r="I19" s="435"/>
      <c r="J19" s="435"/>
      <c r="K19" s="436"/>
    </row>
    <row r="20" spans="1:11" ht="12.75">
      <c r="A20" s="32" t="s">
        <v>88</v>
      </c>
      <c r="B20" s="431" t="s">
        <v>82</v>
      </c>
      <c r="C20" s="432"/>
      <c r="D20" s="433"/>
      <c r="E20" s="9"/>
      <c r="F20" s="25">
        <f>E20*$F$15</f>
        <v>0</v>
      </c>
      <c r="G20" s="440" t="s">
        <v>114</v>
      </c>
      <c r="H20" s="392" t="s">
        <v>224</v>
      </c>
      <c r="I20" s="393"/>
      <c r="J20" s="393"/>
      <c r="K20" s="394"/>
    </row>
    <row r="21" spans="1:11" ht="12.75">
      <c r="A21" s="23" t="s">
        <v>89</v>
      </c>
      <c r="B21" s="393" t="s">
        <v>83</v>
      </c>
      <c r="C21" s="393"/>
      <c r="D21" s="393"/>
      <c r="E21" s="9">
        <v>0.005</v>
      </c>
      <c r="F21" s="25">
        <f>E21*$F$15</f>
        <v>0</v>
      </c>
      <c r="G21" s="441"/>
      <c r="H21" s="443" t="s">
        <v>310</v>
      </c>
      <c r="I21" s="393"/>
      <c r="J21" s="393"/>
      <c r="K21" s="394"/>
    </row>
    <row r="22" spans="1:11" ht="12.75">
      <c r="A22" s="23" t="s">
        <v>90</v>
      </c>
      <c r="B22" s="400" t="s">
        <v>79</v>
      </c>
      <c r="C22" s="400"/>
      <c r="D22" s="400"/>
      <c r="E22" s="400"/>
      <c r="F22" s="33">
        <f>SUM(F18:F21)</f>
        <v>0</v>
      </c>
      <c r="G22" s="441"/>
      <c r="H22" s="443" t="s">
        <v>223</v>
      </c>
      <c r="I22" s="393"/>
      <c r="J22" s="393"/>
      <c r="K22" s="394"/>
    </row>
    <row r="23" spans="1:11" ht="12.75">
      <c r="A23" s="439"/>
      <c r="B23" s="403"/>
      <c r="C23" s="403"/>
      <c r="D23" s="403"/>
      <c r="E23" s="403"/>
      <c r="F23" s="403"/>
      <c r="G23" s="442"/>
      <c r="H23" s="393"/>
      <c r="I23" s="393"/>
      <c r="J23" s="393"/>
      <c r="K23" s="394"/>
    </row>
    <row r="24" spans="1:11" ht="12.75">
      <c r="A24" s="23" t="s">
        <v>91</v>
      </c>
      <c r="B24" s="400" t="s">
        <v>110</v>
      </c>
      <c r="C24" s="400"/>
      <c r="D24" s="400"/>
      <c r="E24" s="400"/>
      <c r="F24" s="400"/>
      <c r="G24" s="444" t="s">
        <v>106</v>
      </c>
      <c r="H24" s="445"/>
      <c r="I24" s="444" t="s">
        <v>107</v>
      </c>
      <c r="J24" s="451"/>
      <c r="K24" s="452"/>
    </row>
    <row r="25" spans="1:11" ht="12.75">
      <c r="A25" s="23" t="s">
        <v>105</v>
      </c>
      <c r="B25" s="431" t="s">
        <v>74</v>
      </c>
      <c r="C25" s="432"/>
      <c r="D25" s="433"/>
      <c r="E25" s="9"/>
      <c r="F25" s="25">
        <f>E25*$F$15</f>
        <v>0</v>
      </c>
      <c r="G25" s="434"/>
      <c r="H25" s="448"/>
      <c r="I25" s="34"/>
      <c r="J25" s="35"/>
      <c r="K25" s="36"/>
    </row>
    <row r="26" spans="1:11" ht="12.75">
      <c r="A26" s="23" t="s">
        <v>94</v>
      </c>
      <c r="B26" s="392" t="s">
        <v>47</v>
      </c>
      <c r="C26" s="393"/>
      <c r="D26" s="393"/>
      <c r="E26" s="9"/>
      <c r="F26" s="25">
        <f>E26*$F$15</f>
        <v>0</v>
      </c>
      <c r="G26" s="434"/>
      <c r="H26" s="448"/>
      <c r="I26" s="34"/>
      <c r="J26" s="35"/>
      <c r="K26" s="36"/>
    </row>
    <row r="27" spans="1:11" ht="12.75">
      <c r="A27" s="23" t="s">
        <v>96</v>
      </c>
      <c r="B27" s="400" t="s">
        <v>110</v>
      </c>
      <c r="C27" s="400"/>
      <c r="D27" s="400"/>
      <c r="E27" s="400"/>
      <c r="F27" s="33">
        <f>SUM(F24:F26)</f>
        <v>0</v>
      </c>
      <c r="G27" s="434"/>
      <c r="H27" s="448"/>
      <c r="I27" s="34"/>
      <c r="J27" s="35"/>
      <c r="K27" s="36"/>
    </row>
    <row r="28" spans="1:11" ht="12.75">
      <c r="A28" s="439"/>
      <c r="B28" s="403"/>
      <c r="C28" s="403"/>
      <c r="D28" s="403"/>
      <c r="E28" s="403"/>
      <c r="F28" s="403"/>
      <c r="G28" s="434"/>
      <c r="H28" s="448"/>
      <c r="I28" s="34"/>
      <c r="J28" s="35"/>
      <c r="K28" s="36"/>
    </row>
    <row r="29" spans="1:11" ht="12.75">
      <c r="A29" s="23" t="s">
        <v>101</v>
      </c>
      <c r="B29" s="400" t="s">
        <v>95</v>
      </c>
      <c r="C29" s="400"/>
      <c r="D29" s="400"/>
      <c r="E29" s="400"/>
      <c r="F29" s="33">
        <f>SUM(F27,F22,F15)</f>
        <v>0</v>
      </c>
      <c r="G29" s="434"/>
      <c r="H29" s="448"/>
      <c r="I29" s="34"/>
      <c r="J29" s="35"/>
      <c r="K29" s="36"/>
    </row>
    <row r="30" spans="1:11" ht="12.75">
      <c r="A30" s="439"/>
      <c r="B30" s="403"/>
      <c r="C30" s="403"/>
      <c r="D30" s="403"/>
      <c r="E30" s="403"/>
      <c r="F30" s="403"/>
      <c r="G30" s="434"/>
      <c r="H30" s="448"/>
      <c r="I30" s="34"/>
      <c r="J30" s="35"/>
      <c r="K30" s="36"/>
    </row>
    <row r="31" spans="1:11" ht="12.75">
      <c r="A31" s="23" t="s">
        <v>111</v>
      </c>
      <c r="B31" s="400" t="s">
        <v>97</v>
      </c>
      <c r="C31" s="400"/>
      <c r="D31" s="400"/>
      <c r="E31" s="400"/>
      <c r="F31" s="400"/>
      <c r="G31" s="434"/>
      <c r="H31" s="448"/>
      <c r="I31" s="34"/>
      <c r="J31" s="35"/>
      <c r="K31" s="36"/>
    </row>
    <row r="32" spans="1:11" ht="12.75">
      <c r="A32" s="32" t="s">
        <v>112</v>
      </c>
      <c r="B32" s="391" t="s">
        <v>98</v>
      </c>
      <c r="C32" s="25">
        <f>IF(K7="A",F29,0)</f>
        <v>0</v>
      </c>
      <c r="D32" s="9">
        <v>0.15</v>
      </c>
      <c r="E32" s="37"/>
      <c r="F32" s="25">
        <f>D32*C32</f>
        <v>0</v>
      </c>
      <c r="G32" s="434"/>
      <c r="H32" s="448"/>
      <c r="I32" s="34"/>
      <c r="J32" s="35"/>
      <c r="K32" s="36"/>
    </row>
    <row r="33" spans="1:11" ht="12.75">
      <c r="A33" s="32" t="s">
        <v>113</v>
      </c>
      <c r="B33" s="391"/>
      <c r="C33" s="25">
        <f>IF(K7="N",F29,0)</f>
        <v>0</v>
      </c>
      <c r="D33" s="9">
        <v>0.21</v>
      </c>
      <c r="E33" s="38"/>
      <c r="F33" s="25">
        <f>D33*C33</f>
        <v>0</v>
      </c>
      <c r="G33" s="449"/>
      <c r="H33" s="450"/>
      <c r="I33" s="39"/>
      <c r="J33" s="40"/>
      <c r="K33" s="41"/>
    </row>
    <row r="34" spans="1:11" ht="13.5" thickBot="1">
      <c r="A34" s="42"/>
      <c r="B34" s="43"/>
      <c r="C34" s="43"/>
      <c r="D34" s="43"/>
      <c r="E34" s="43"/>
      <c r="F34" s="43"/>
      <c r="G34" s="43"/>
      <c r="H34" s="43"/>
      <c r="I34" s="43"/>
      <c r="J34" s="43"/>
      <c r="K34" s="44"/>
    </row>
    <row r="35" spans="1:12" ht="19.5" thickBot="1">
      <c r="A35" s="45" t="s">
        <v>101</v>
      </c>
      <c r="B35" s="446" t="s">
        <v>102</v>
      </c>
      <c r="C35" s="446"/>
      <c r="D35" s="446"/>
      <c r="E35" s="446"/>
      <c r="F35" s="46">
        <f>SUM(F32:F33,F29)</f>
        <v>0</v>
      </c>
      <c r="G35" s="47"/>
      <c r="H35" s="48"/>
      <c r="I35" s="447" t="s">
        <v>108</v>
      </c>
      <c r="J35" s="447"/>
      <c r="K35" s="49">
        <v>41879</v>
      </c>
      <c r="L35" s="4"/>
    </row>
    <row r="36" ht="6" customHeight="1"/>
    <row r="37" spans="1:11" ht="12.75">
      <c r="A37" s="5" t="s">
        <v>77</v>
      </c>
      <c r="G37" s="6"/>
      <c r="H37" s="7"/>
      <c r="I37" s="8"/>
      <c r="J37" s="8"/>
      <c r="K37" s="8"/>
    </row>
  </sheetData>
  <sheetProtection/>
  <mergeCells count="60">
    <mergeCell ref="I35:J35"/>
    <mergeCell ref="B18:D18"/>
    <mergeCell ref="A23:F23"/>
    <mergeCell ref="A28:F28"/>
    <mergeCell ref="B25:D25"/>
    <mergeCell ref="B26:D26"/>
    <mergeCell ref="H20:K20"/>
    <mergeCell ref="G19:K19"/>
    <mergeCell ref="G25:H33"/>
    <mergeCell ref="I24:K24"/>
    <mergeCell ref="B22:E22"/>
    <mergeCell ref="H23:K23"/>
    <mergeCell ref="H22:K22"/>
    <mergeCell ref="H21:K21"/>
    <mergeCell ref="B35:E35"/>
    <mergeCell ref="B20:D20"/>
    <mergeCell ref="B21:D21"/>
    <mergeCell ref="B32:B33"/>
    <mergeCell ref="A30:F30"/>
    <mergeCell ref="B27:E27"/>
    <mergeCell ref="B29:E29"/>
    <mergeCell ref="B24:F24"/>
    <mergeCell ref="B31:F31"/>
    <mergeCell ref="H11:K11"/>
    <mergeCell ref="B14:C14"/>
    <mergeCell ref="G20:G23"/>
    <mergeCell ref="H16:K16"/>
    <mergeCell ref="H17:K17"/>
    <mergeCell ref="H18:K18"/>
    <mergeCell ref="G24:H24"/>
    <mergeCell ref="H10:K10"/>
    <mergeCell ref="A10:A11"/>
    <mergeCell ref="B5:C5"/>
    <mergeCell ref="B13:C13"/>
    <mergeCell ref="B19:D19"/>
    <mergeCell ref="G14:K14"/>
    <mergeCell ref="H15:K15"/>
    <mergeCell ref="G15:G18"/>
    <mergeCell ref="B15:C15"/>
    <mergeCell ref="A16:F16"/>
    <mergeCell ref="D1:I1"/>
    <mergeCell ref="D4:I4"/>
    <mergeCell ref="D3:I3"/>
    <mergeCell ref="D7:G7"/>
    <mergeCell ref="B1:C1"/>
    <mergeCell ref="B2:C2"/>
    <mergeCell ref="B3:C3"/>
    <mergeCell ref="B6:C6"/>
    <mergeCell ref="B4:C4"/>
    <mergeCell ref="D5:I5"/>
    <mergeCell ref="D2:I2"/>
    <mergeCell ref="G10:G13"/>
    <mergeCell ref="H13:K13"/>
    <mergeCell ref="J2:K5"/>
    <mergeCell ref="H12:K12"/>
    <mergeCell ref="B12:F12"/>
    <mergeCell ref="B7:C7"/>
    <mergeCell ref="D10:F10"/>
    <mergeCell ref="D6:K6"/>
    <mergeCell ref="B10:C11"/>
  </mergeCells>
  <printOptions/>
  <pageMargins left="0.64" right="0.49" top="0.85" bottom="0.55"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37"/>
  <sheetViews>
    <sheetView showGridLines="0" view="pageBreakPreview" zoomScale="90" zoomScaleSheetLayoutView="90" zoomScalePageLayoutView="0" workbookViewId="0" topLeftCell="A1">
      <selection activeCell="D54" sqref="D54"/>
    </sheetView>
  </sheetViews>
  <sheetFormatPr defaultColWidth="9.00390625" defaultRowHeight="12.75" outlineLevelRow="1"/>
  <cols>
    <col min="1" max="1" width="13.625" style="51" customWidth="1"/>
    <col min="2" max="2" width="49.875" style="51" customWidth="1"/>
    <col min="3" max="3" width="13.125" style="51" customWidth="1"/>
    <col min="4" max="4" width="22.125" style="51" customWidth="1"/>
    <col min="5" max="5" width="9.50390625" style="50" bestFit="1" customWidth="1"/>
    <col min="6" max="16384" width="9.375" style="51" customWidth="1"/>
  </cols>
  <sheetData>
    <row r="1" spans="1:5" s="52" customFormat="1" ht="15.75">
      <c r="A1" s="72" t="s">
        <v>53</v>
      </c>
      <c r="E1" s="53"/>
    </row>
    <row r="3" spans="1:5" s="76" customFormat="1" ht="12.75">
      <c r="A3" s="73" t="s">
        <v>130</v>
      </c>
      <c r="B3" s="453" t="s">
        <v>54</v>
      </c>
      <c r="C3" s="454"/>
      <c r="D3" s="74">
        <f>SUM(D4:D21)</f>
        <v>0</v>
      </c>
      <c r="E3" s="75"/>
    </row>
    <row r="4" spans="1:5" s="76" customFormat="1" ht="12.75" outlineLevel="1">
      <c r="A4" s="77"/>
      <c r="B4" s="78" t="s">
        <v>45</v>
      </c>
      <c r="C4" s="79"/>
      <c r="D4" s="80">
        <f>Rozpočet!H11</f>
        <v>0</v>
      </c>
      <c r="E4" s="75"/>
    </row>
    <row r="5" spans="1:5" s="76" customFormat="1" ht="12.75" outlineLevel="1">
      <c r="A5" s="77"/>
      <c r="B5" s="78" t="s">
        <v>121</v>
      </c>
      <c r="C5" s="79"/>
      <c r="D5" s="80">
        <f>Rozpočet!H17</f>
        <v>0</v>
      </c>
      <c r="E5" s="75"/>
    </row>
    <row r="6" spans="1:5" s="76" customFormat="1" ht="12.75" outlineLevel="1">
      <c r="A6" s="77"/>
      <c r="B6" s="78" t="s">
        <v>126</v>
      </c>
      <c r="C6" s="79"/>
      <c r="D6" s="80">
        <f>Rozpočet!H21</f>
        <v>0</v>
      </c>
      <c r="E6" s="75"/>
    </row>
    <row r="7" spans="1:5" s="76" customFormat="1" ht="12.75" outlineLevel="1">
      <c r="A7" s="77"/>
      <c r="B7" s="78" t="s">
        <v>40</v>
      </c>
      <c r="C7" s="79"/>
      <c r="D7" s="80">
        <f>Rozpočet!H28</f>
        <v>0</v>
      </c>
      <c r="E7" s="75"/>
    </row>
    <row r="8" spans="1:5" s="76" customFormat="1" ht="12.75" outlineLevel="1">
      <c r="A8" s="77"/>
      <c r="B8" s="78" t="s">
        <v>122</v>
      </c>
      <c r="C8" s="79"/>
      <c r="D8" s="80">
        <f>Rozpočet!H40</f>
        <v>0</v>
      </c>
      <c r="E8" s="75"/>
    </row>
    <row r="9" spans="1:5" s="76" customFormat="1" ht="12.75" outlineLevel="1">
      <c r="A9" s="77"/>
      <c r="B9" s="78" t="s">
        <v>123</v>
      </c>
      <c r="C9" s="79"/>
      <c r="D9" s="80">
        <f>Rozpočet!H74</f>
        <v>0</v>
      </c>
      <c r="E9" s="75"/>
    </row>
    <row r="10" spans="1:5" s="76" customFormat="1" ht="12.75" outlineLevel="1">
      <c r="A10" s="77"/>
      <c r="B10" s="78" t="s">
        <v>41</v>
      </c>
      <c r="C10" s="79"/>
      <c r="D10" s="80">
        <f>Rozpočet!H83</f>
        <v>0</v>
      </c>
      <c r="E10" s="75"/>
    </row>
    <row r="11" spans="1:5" s="76" customFormat="1" ht="12.75" outlineLevel="1">
      <c r="A11" s="77"/>
      <c r="B11" s="78" t="s">
        <v>127</v>
      </c>
      <c r="C11" s="79"/>
      <c r="D11" s="80">
        <f>Rozpočet!H79</f>
        <v>0</v>
      </c>
      <c r="E11" s="75"/>
    </row>
    <row r="12" spans="1:5" s="76" customFormat="1" ht="12.75" outlineLevel="1">
      <c r="A12" s="77"/>
      <c r="B12" s="78" t="s">
        <v>185</v>
      </c>
      <c r="C12" s="79"/>
      <c r="D12" s="80">
        <f>Rozpočet!H97</f>
        <v>0</v>
      </c>
      <c r="E12" s="75"/>
    </row>
    <row r="13" spans="1:5" s="76" customFormat="1" ht="12.75" outlineLevel="1">
      <c r="A13" s="77"/>
      <c r="B13" s="78" t="s">
        <v>42</v>
      </c>
      <c r="C13" s="79"/>
      <c r="D13" s="80">
        <f>Rozpočet!H111</f>
        <v>0</v>
      </c>
      <c r="E13" s="75"/>
    </row>
    <row r="14" spans="1:5" s="76" customFormat="1" ht="12.75" outlineLevel="1">
      <c r="A14" s="77"/>
      <c r="B14" s="78" t="s">
        <v>46</v>
      </c>
      <c r="C14" s="79"/>
      <c r="D14" s="80">
        <f>Rozpočet!H124</f>
        <v>0</v>
      </c>
      <c r="E14" s="75"/>
    </row>
    <row r="15" spans="1:5" s="76" customFormat="1" ht="12.75" outlineLevel="1">
      <c r="A15" s="77"/>
      <c r="B15" s="78" t="s">
        <v>128</v>
      </c>
      <c r="C15" s="79"/>
      <c r="D15" s="80">
        <f>Rozpočet!H130</f>
        <v>0</v>
      </c>
      <c r="E15" s="75"/>
    </row>
    <row r="16" spans="1:5" s="76" customFormat="1" ht="12.75" outlineLevel="1">
      <c r="A16" s="77"/>
      <c r="B16" s="78" t="s">
        <v>202</v>
      </c>
      <c r="C16" s="79"/>
      <c r="D16" s="80">
        <f>Rozpočet!H139</f>
        <v>0</v>
      </c>
      <c r="E16" s="75"/>
    </row>
    <row r="17" spans="1:5" s="76" customFormat="1" ht="12.75" outlineLevel="1">
      <c r="A17" s="77"/>
      <c r="B17" s="78" t="s">
        <v>43</v>
      </c>
      <c r="C17" s="79"/>
      <c r="D17" s="80">
        <f>Rozpočet!H143</f>
        <v>0</v>
      </c>
      <c r="E17" s="75"/>
    </row>
    <row r="18" spans="1:5" s="76" customFormat="1" ht="12.75" outlineLevel="1">
      <c r="A18" s="77"/>
      <c r="B18" s="78" t="s">
        <v>44</v>
      </c>
      <c r="C18" s="79"/>
      <c r="D18" s="80">
        <f>Rozpočet!H147</f>
        <v>0</v>
      </c>
      <c r="E18" s="75"/>
    </row>
    <row r="19" spans="1:5" s="76" customFormat="1" ht="12.75" outlineLevel="1">
      <c r="A19" s="77"/>
      <c r="B19" s="78" t="s">
        <v>125</v>
      </c>
      <c r="C19" s="79"/>
      <c r="D19" s="80">
        <f>Rozpočet!H153</f>
        <v>0</v>
      </c>
      <c r="E19" s="75"/>
    </row>
    <row r="20" spans="1:5" s="76" customFormat="1" ht="12.75" outlineLevel="1">
      <c r="A20" s="77"/>
      <c r="B20" s="78" t="s">
        <v>129</v>
      </c>
      <c r="C20" s="79"/>
      <c r="D20" s="80">
        <f>Rozpočet!H159</f>
        <v>0</v>
      </c>
      <c r="E20" s="75"/>
    </row>
    <row r="21" spans="1:5" s="76" customFormat="1" ht="12.75" outlineLevel="1">
      <c r="A21" s="77"/>
      <c r="B21" s="78" t="s">
        <v>219</v>
      </c>
      <c r="C21" s="79"/>
      <c r="D21" s="80">
        <f>Rozpočet!H168</f>
        <v>0</v>
      </c>
      <c r="E21" s="75"/>
    </row>
    <row r="22" spans="1:5" s="76" customFormat="1" ht="12.75">
      <c r="A22" s="77"/>
      <c r="B22" s="78"/>
      <c r="C22" s="79"/>
      <c r="D22" s="80"/>
      <c r="E22" s="75"/>
    </row>
    <row r="23" spans="1:5" s="76" customFormat="1" ht="12.75">
      <c r="A23" s="77"/>
      <c r="C23" s="79"/>
      <c r="D23" s="77"/>
      <c r="E23" s="75"/>
    </row>
    <row r="24" spans="1:5" s="62" customFormat="1" ht="15.75">
      <c r="A24" s="54"/>
      <c r="B24" s="55" t="s">
        <v>51</v>
      </c>
      <c r="C24" s="56"/>
      <c r="D24" s="60">
        <f>SUM(D3)</f>
        <v>0</v>
      </c>
      <c r="E24" s="61"/>
    </row>
    <row r="25" spans="1:4" ht="15">
      <c r="A25" s="57"/>
      <c r="B25" s="58"/>
      <c r="C25" s="59"/>
      <c r="D25" s="57"/>
    </row>
    <row r="26" spans="1:4" ht="15.75" customHeight="1" hidden="1">
      <c r="A26" s="63"/>
      <c r="B26" s="64"/>
      <c r="C26" s="63"/>
      <c r="D26" s="63"/>
    </row>
    <row r="27" spans="1:5" s="52" customFormat="1" ht="15.75" customHeight="1" hidden="1">
      <c r="A27" s="64" t="s">
        <v>48</v>
      </c>
      <c r="B27" s="64"/>
      <c r="C27" s="64"/>
      <c r="D27" s="64"/>
      <c r="E27" s="53"/>
    </row>
    <row r="28" spans="1:5" s="52" customFormat="1" ht="15.75" customHeight="1" hidden="1">
      <c r="A28" s="64"/>
      <c r="B28" s="64"/>
      <c r="C28" s="64"/>
      <c r="D28" s="64"/>
      <c r="E28" s="53"/>
    </row>
    <row r="29" spans="1:5" s="52" customFormat="1" ht="15.75" customHeight="1" hidden="1">
      <c r="A29" s="64"/>
      <c r="B29" s="64"/>
      <c r="C29" s="64"/>
      <c r="D29" s="64"/>
      <c r="E29" s="53"/>
    </row>
    <row r="30" spans="1:4" ht="15" customHeight="1" hidden="1">
      <c r="A30" s="66"/>
      <c r="C30" s="66"/>
      <c r="D30" s="66"/>
    </row>
    <row r="31" spans="1:4" ht="15" customHeight="1" hidden="1">
      <c r="A31" s="57"/>
      <c r="B31" s="58" t="s">
        <v>49</v>
      </c>
      <c r="C31" s="59"/>
      <c r="D31" s="67">
        <f>D24</f>
        <v>0</v>
      </c>
    </row>
    <row r="32" spans="1:4" ht="15" customHeight="1" hidden="1">
      <c r="A32" s="57"/>
      <c r="B32" s="58" t="s">
        <v>50</v>
      </c>
      <c r="C32" s="59"/>
      <c r="D32" s="67">
        <v>0</v>
      </c>
    </row>
    <row r="33" spans="1:4" ht="15.75" customHeight="1" hidden="1">
      <c r="A33" s="57"/>
      <c r="B33" s="68" t="s">
        <v>51</v>
      </c>
      <c r="C33" s="69"/>
      <c r="D33" s="70">
        <f>SUM(D31:D32)</f>
        <v>0</v>
      </c>
    </row>
    <row r="34" spans="1:4" ht="15" hidden="1">
      <c r="A34" s="57"/>
      <c r="B34" s="58"/>
      <c r="C34" s="59"/>
      <c r="D34" s="57"/>
    </row>
    <row r="35" spans="1:4" ht="15" hidden="1">
      <c r="A35" s="57"/>
      <c r="B35" s="58" t="s">
        <v>97</v>
      </c>
      <c r="C35" s="71">
        <v>0.19</v>
      </c>
      <c r="D35" s="67">
        <f>C35*D33</f>
        <v>0</v>
      </c>
    </row>
    <row r="36" spans="1:4" ht="15" hidden="1">
      <c r="A36" s="57"/>
      <c r="B36" s="58"/>
      <c r="C36" s="59"/>
      <c r="D36" s="57"/>
    </row>
    <row r="37" spans="1:4" ht="15.75" hidden="1">
      <c r="A37" s="65"/>
      <c r="B37" s="55" t="s">
        <v>52</v>
      </c>
      <c r="C37" s="56"/>
      <c r="D37" s="60">
        <f>SUM(D33:D35)</f>
        <v>0</v>
      </c>
    </row>
    <row r="38" ht="15" hidden="1"/>
  </sheetData>
  <sheetProtection/>
  <mergeCells count="1">
    <mergeCell ref="B3:C3"/>
  </mergeCells>
  <printOptions horizontalCentered="1"/>
  <pageMargins left="0.7874015748031497" right="0.3937007874015748" top="1.0236220472440944" bottom="0.7086614173228347" header="0.5118110236220472" footer="0.5118110236220472"/>
  <pageSetup horizontalDpi="300" verticalDpi="300" orientation="landscape" paperSize="9" r:id="rId1"/>
  <headerFooter alignWithMargins="0">
    <oddHeader>&amp;L&amp;"Times New Roman CE,Tučné"Stavební úpravy briefingové místnosti a konferenčního sálu
Policejní prezidium ČR
Strojnikcá 935/27, 170 89 Praha 7&amp;R&amp;"Times New Roman CE,Tučné"Celkové náklady stavby - rozpočet&amp;"Times New Roman CE,Obyčejné"
</oddHeader>
    <oddFooter>&amp;L&amp;"Times New Roman CE,Tučné"ORIGON spol. s r.o.&amp;C&amp;P / &amp;N&amp;Rrevize 0</oddFooter>
  </headerFooter>
</worksheet>
</file>

<file path=xl/worksheets/sheet3.xml><?xml version="1.0" encoding="utf-8"?>
<worksheet xmlns="http://schemas.openxmlformats.org/spreadsheetml/2006/main" xmlns:r="http://schemas.openxmlformats.org/officeDocument/2006/relationships">
  <dimension ref="A1:H172"/>
  <sheetViews>
    <sheetView showGridLines="0" view="pageBreakPreview" zoomScaleNormal="75" zoomScaleSheetLayoutView="100" zoomScalePageLayoutView="0" workbookViewId="0" topLeftCell="A117">
      <selection activeCell="L141" sqref="L141"/>
    </sheetView>
  </sheetViews>
  <sheetFormatPr defaultColWidth="9.00390625" defaultRowHeight="18" customHeight="1"/>
  <cols>
    <col min="1" max="1" width="6.50390625" style="120" customWidth="1"/>
    <col min="2" max="2" width="5.50390625" style="118" bestFit="1" customWidth="1"/>
    <col min="3" max="3" width="16.00390625" style="118" customWidth="1"/>
    <col min="4" max="4" width="55.125" style="118" customWidth="1"/>
    <col min="5" max="5" width="10.375" style="119" customWidth="1"/>
    <col min="6" max="6" width="10.125" style="120" customWidth="1"/>
    <col min="7" max="7" width="13.125" style="121" customWidth="1"/>
    <col min="8" max="8" width="16.375" style="122" bestFit="1" customWidth="1"/>
    <col min="9" max="9" width="3.625" style="112" customWidth="1"/>
    <col min="10" max="16384" width="9.375" style="112" customWidth="1"/>
  </cols>
  <sheetData>
    <row r="1" spans="1:8" ht="18" customHeight="1">
      <c r="A1" s="457" t="s">
        <v>115</v>
      </c>
      <c r="B1" s="458"/>
      <c r="C1" s="461" t="s">
        <v>116</v>
      </c>
      <c r="D1" s="461" t="s">
        <v>117</v>
      </c>
      <c r="E1" s="465" t="s">
        <v>131</v>
      </c>
      <c r="F1" s="461" t="s">
        <v>118</v>
      </c>
      <c r="G1" s="461" t="s">
        <v>132</v>
      </c>
      <c r="H1" s="463" t="s">
        <v>119</v>
      </c>
    </row>
    <row r="2" spans="1:8" ht="18" customHeight="1" thickBot="1">
      <c r="A2" s="459"/>
      <c r="B2" s="460"/>
      <c r="C2" s="462"/>
      <c r="D2" s="462"/>
      <c r="E2" s="466"/>
      <c r="F2" s="462"/>
      <c r="G2" s="462"/>
      <c r="H2" s="464"/>
    </row>
    <row r="3" spans="1:8" ht="18" customHeight="1" thickBot="1">
      <c r="A3" s="455"/>
      <c r="B3" s="456"/>
      <c r="C3" s="81"/>
      <c r="D3" s="82"/>
      <c r="E3" s="113"/>
      <c r="F3" s="114"/>
      <c r="G3" s="84" t="s">
        <v>120</v>
      </c>
      <c r="H3" s="83">
        <f>SUM(H5:H172)/2</f>
        <v>0</v>
      </c>
    </row>
    <row r="4" spans="1:8" ht="12.75">
      <c r="A4" s="85"/>
      <c r="B4" s="86"/>
      <c r="C4" s="106"/>
      <c r="D4" s="107"/>
      <c r="E4" s="108"/>
      <c r="F4" s="109"/>
      <c r="G4" s="110"/>
      <c r="H4" s="111"/>
    </row>
    <row r="5" spans="1:8" s="138" customFormat="1" ht="12.75">
      <c r="A5" s="130"/>
      <c r="B5" s="131"/>
      <c r="C5" s="132"/>
      <c r="D5" s="133" t="s">
        <v>45</v>
      </c>
      <c r="E5" s="134"/>
      <c r="F5" s="135"/>
      <c r="G5" s="136"/>
      <c r="H5" s="137"/>
    </row>
    <row r="6" spans="1:8" s="129" customFormat="1" ht="11.25">
      <c r="A6" s="139" t="s">
        <v>134</v>
      </c>
      <c r="B6" s="123">
        <v>1</v>
      </c>
      <c r="C6" s="123" t="s">
        <v>254</v>
      </c>
      <c r="D6" s="124" t="s">
        <v>255</v>
      </c>
      <c r="E6" s="125">
        <v>1.3</v>
      </c>
      <c r="F6" s="126" t="s">
        <v>133</v>
      </c>
      <c r="G6" s="127">
        <v>0</v>
      </c>
      <c r="H6" s="128">
        <f>G6*E6</f>
        <v>0</v>
      </c>
    </row>
    <row r="7" spans="1:8" s="129" customFormat="1" ht="22.5">
      <c r="A7" s="139" t="s">
        <v>134</v>
      </c>
      <c r="B7" s="123">
        <v>2</v>
      </c>
      <c r="C7" s="123" t="s">
        <v>256</v>
      </c>
      <c r="D7" s="124" t="s">
        <v>257</v>
      </c>
      <c r="E7" s="125">
        <v>0.075</v>
      </c>
      <c r="F7" s="126" t="s">
        <v>136</v>
      </c>
      <c r="G7" s="127">
        <v>0</v>
      </c>
      <c r="H7" s="128">
        <f>G7*E7</f>
        <v>0</v>
      </c>
    </row>
    <row r="8" spans="1:8" s="129" customFormat="1" ht="11.25">
      <c r="A8" s="139" t="s">
        <v>134</v>
      </c>
      <c r="B8" s="123">
        <v>3</v>
      </c>
      <c r="C8" s="123" t="s">
        <v>258</v>
      </c>
      <c r="D8" s="124" t="s">
        <v>259</v>
      </c>
      <c r="E8" s="125">
        <v>0.075</v>
      </c>
      <c r="F8" s="126" t="s">
        <v>136</v>
      </c>
      <c r="G8" s="127">
        <v>0</v>
      </c>
      <c r="H8" s="128">
        <f>G8*E8</f>
        <v>0</v>
      </c>
    </row>
    <row r="9" spans="1:8" s="129" customFormat="1" ht="22.5">
      <c r="A9" s="139" t="s">
        <v>134</v>
      </c>
      <c r="B9" s="123">
        <v>4</v>
      </c>
      <c r="C9" s="123" t="s">
        <v>728</v>
      </c>
      <c r="D9" s="124" t="s">
        <v>729</v>
      </c>
      <c r="E9" s="125">
        <v>15.5</v>
      </c>
      <c r="F9" s="126" t="s">
        <v>135</v>
      </c>
      <c r="G9" s="127">
        <v>0</v>
      </c>
      <c r="H9" s="128">
        <f>G9*E9</f>
        <v>0</v>
      </c>
    </row>
    <row r="10" spans="1:8" s="129" customFormat="1" ht="22.5">
      <c r="A10" s="139" t="s">
        <v>134</v>
      </c>
      <c r="B10" s="123">
        <v>5</v>
      </c>
      <c r="C10" s="123" t="s">
        <v>260</v>
      </c>
      <c r="D10" s="124" t="s">
        <v>261</v>
      </c>
      <c r="E10" s="125">
        <v>1.8</v>
      </c>
      <c r="F10" s="126" t="s">
        <v>135</v>
      </c>
      <c r="G10" s="127">
        <v>0</v>
      </c>
      <c r="H10" s="128">
        <f>G10*E10</f>
        <v>0</v>
      </c>
    </row>
    <row r="11" spans="1:8" s="138" customFormat="1" ht="12.75">
      <c r="A11" s="130"/>
      <c r="B11" s="131"/>
      <c r="C11" s="132"/>
      <c r="D11" s="133" t="s">
        <v>45</v>
      </c>
      <c r="E11" s="134"/>
      <c r="F11" s="135"/>
      <c r="G11" s="136"/>
      <c r="H11" s="137">
        <f>SUM(H6:H10)</f>
        <v>0</v>
      </c>
    </row>
    <row r="12" spans="1:8" s="105" customFormat="1" ht="12.75">
      <c r="A12" s="104"/>
      <c r="B12" s="87"/>
      <c r="C12" s="101"/>
      <c r="D12" s="99"/>
      <c r="E12" s="102"/>
      <c r="F12" s="90"/>
      <c r="G12" s="92"/>
      <c r="H12" s="103"/>
    </row>
    <row r="13" spans="1:8" s="138" customFormat="1" ht="12.75">
      <c r="A13" s="130"/>
      <c r="B13" s="131"/>
      <c r="C13" s="132"/>
      <c r="D13" s="133" t="s">
        <v>121</v>
      </c>
      <c r="E13" s="134"/>
      <c r="F13" s="135"/>
      <c r="G13" s="136"/>
      <c r="H13" s="137"/>
    </row>
    <row r="14" spans="1:8" s="129" customFormat="1" ht="22.5">
      <c r="A14" s="139" t="s">
        <v>134</v>
      </c>
      <c r="B14" s="123">
        <v>6</v>
      </c>
      <c r="C14" s="123" t="s">
        <v>138</v>
      </c>
      <c r="D14" s="124" t="s">
        <v>139</v>
      </c>
      <c r="E14" s="125">
        <v>58.58</v>
      </c>
      <c r="F14" s="126" t="s">
        <v>135</v>
      </c>
      <c r="G14" s="127">
        <v>0</v>
      </c>
      <c r="H14" s="128">
        <f>G14*E14</f>
        <v>0</v>
      </c>
    </row>
    <row r="15" spans="1:8" s="129" customFormat="1" ht="22.5">
      <c r="A15" s="139" t="s">
        <v>134</v>
      </c>
      <c r="B15" s="123">
        <v>7</v>
      </c>
      <c r="C15" s="123" t="s">
        <v>262</v>
      </c>
      <c r="D15" s="124" t="s">
        <v>263</v>
      </c>
      <c r="E15" s="125">
        <v>140</v>
      </c>
      <c r="F15" s="126" t="s">
        <v>135</v>
      </c>
      <c r="G15" s="127">
        <v>0</v>
      </c>
      <c r="H15" s="128">
        <f>G15*E15</f>
        <v>0</v>
      </c>
    </row>
    <row r="16" spans="1:8" s="129" customFormat="1" ht="22.5">
      <c r="A16" s="139" t="s">
        <v>134</v>
      </c>
      <c r="B16" s="123">
        <v>8</v>
      </c>
      <c r="C16" s="123" t="s">
        <v>264</v>
      </c>
      <c r="D16" s="124" t="s">
        <v>265</v>
      </c>
      <c r="E16" s="125">
        <v>35</v>
      </c>
      <c r="F16" s="126" t="s">
        <v>135</v>
      </c>
      <c r="G16" s="127">
        <v>0</v>
      </c>
      <c r="H16" s="128">
        <f>G16*E16</f>
        <v>0</v>
      </c>
    </row>
    <row r="17" spans="1:8" s="138" customFormat="1" ht="12.75">
      <c r="A17" s="130"/>
      <c r="B17" s="131"/>
      <c r="C17" s="132"/>
      <c r="D17" s="133" t="s">
        <v>121</v>
      </c>
      <c r="E17" s="134"/>
      <c r="F17" s="135"/>
      <c r="G17" s="136"/>
      <c r="H17" s="137">
        <f>SUM(H14:H16)</f>
        <v>0</v>
      </c>
    </row>
    <row r="18" spans="1:8" s="105" customFormat="1" ht="12.75">
      <c r="A18" s="104"/>
      <c r="B18" s="87"/>
      <c r="C18" s="101"/>
      <c r="D18" s="99"/>
      <c r="E18" s="102"/>
      <c r="F18" s="90"/>
      <c r="G18" s="92"/>
      <c r="H18" s="103"/>
    </row>
    <row r="19" spans="1:8" s="138" customFormat="1" ht="12.75">
      <c r="A19" s="130"/>
      <c r="B19" s="131"/>
      <c r="C19" s="132"/>
      <c r="D19" s="133" t="s">
        <v>126</v>
      </c>
      <c r="E19" s="134"/>
      <c r="F19" s="135"/>
      <c r="G19" s="136"/>
      <c r="H19" s="137"/>
    </row>
    <row r="20" spans="1:8" s="129" customFormat="1" ht="22.5">
      <c r="A20" s="139" t="s">
        <v>134</v>
      </c>
      <c r="B20" s="123">
        <v>9</v>
      </c>
      <c r="C20" s="123" t="s">
        <v>266</v>
      </c>
      <c r="D20" s="124" t="s">
        <v>719</v>
      </c>
      <c r="E20" s="125">
        <v>12</v>
      </c>
      <c r="F20" s="126" t="s">
        <v>135</v>
      </c>
      <c r="G20" s="127">
        <v>0</v>
      </c>
      <c r="H20" s="128">
        <f>G20*E20</f>
        <v>0</v>
      </c>
    </row>
    <row r="21" spans="1:8" s="138" customFormat="1" ht="12.75">
      <c r="A21" s="130"/>
      <c r="B21" s="131"/>
      <c r="C21" s="132"/>
      <c r="D21" s="133" t="s">
        <v>126</v>
      </c>
      <c r="E21" s="134"/>
      <c r="F21" s="135"/>
      <c r="G21" s="136"/>
      <c r="H21" s="137">
        <f>SUM(H20)</f>
        <v>0</v>
      </c>
    </row>
    <row r="22" spans="1:8" s="105" customFormat="1" ht="12.75">
      <c r="A22" s="104"/>
      <c r="B22" s="87"/>
      <c r="C22" s="101"/>
      <c r="D22" s="99"/>
      <c r="E22" s="102"/>
      <c r="F22" s="90"/>
      <c r="G22" s="92"/>
      <c r="H22" s="103"/>
    </row>
    <row r="23" spans="1:8" s="138" customFormat="1" ht="12.75">
      <c r="A23" s="130"/>
      <c r="B23" s="131"/>
      <c r="C23" s="132"/>
      <c r="D23" s="133" t="s">
        <v>40</v>
      </c>
      <c r="E23" s="134"/>
      <c r="F23" s="135"/>
      <c r="G23" s="136"/>
      <c r="H23" s="137"/>
    </row>
    <row r="24" spans="1:8" s="129" customFormat="1" ht="11.25">
      <c r="A24" s="139" t="s">
        <v>134</v>
      </c>
      <c r="B24" s="123">
        <v>10</v>
      </c>
      <c r="C24" s="123" t="s">
        <v>267</v>
      </c>
      <c r="D24" s="124" t="s">
        <v>268</v>
      </c>
      <c r="E24" s="125">
        <v>0.65</v>
      </c>
      <c r="F24" s="126" t="s">
        <v>133</v>
      </c>
      <c r="G24" s="127">
        <v>0</v>
      </c>
      <c r="H24" s="128">
        <f>G24*E24</f>
        <v>0</v>
      </c>
    </row>
    <row r="25" spans="1:8" s="129" customFormat="1" ht="22.5">
      <c r="A25" s="139" t="s">
        <v>134</v>
      </c>
      <c r="B25" s="123">
        <v>11</v>
      </c>
      <c r="C25" s="123" t="s">
        <v>269</v>
      </c>
      <c r="D25" s="124" t="s">
        <v>270</v>
      </c>
      <c r="E25" s="125">
        <v>1.2</v>
      </c>
      <c r="F25" s="126" t="s">
        <v>133</v>
      </c>
      <c r="G25" s="127">
        <v>0</v>
      </c>
      <c r="H25" s="128">
        <f>G25*E25</f>
        <v>0</v>
      </c>
    </row>
    <row r="26" spans="1:8" s="129" customFormat="1" ht="11.25">
      <c r="A26" s="139" t="s">
        <v>134</v>
      </c>
      <c r="B26" s="123">
        <v>12</v>
      </c>
      <c r="C26" s="123" t="s">
        <v>271</v>
      </c>
      <c r="D26" s="124" t="s">
        <v>272</v>
      </c>
      <c r="E26" s="125">
        <v>0.3</v>
      </c>
      <c r="F26" s="126" t="s">
        <v>133</v>
      </c>
      <c r="G26" s="127">
        <v>0</v>
      </c>
      <c r="H26" s="128">
        <f>G26*E26</f>
        <v>0</v>
      </c>
    </row>
    <row r="27" spans="1:8" s="129" customFormat="1" ht="11.25">
      <c r="A27" s="139" t="s">
        <v>134</v>
      </c>
      <c r="B27" s="123">
        <v>13</v>
      </c>
      <c r="C27" s="123" t="s">
        <v>273</v>
      </c>
      <c r="D27" s="124" t="s">
        <v>274</v>
      </c>
      <c r="E27" s="125">
        <v>4.22</v>
      </c>
      <c r="F27" s="126" t="s">
        <v>135</v>
      </c>
      <c r="G27" s="127">
        <v>0</v>
      </c>
      <c r="H27" s="128">
        <f>G27*E27</f>
        <v>0</v>
      </c>
    </row>
    <row r="28" spans="1:8" s="138" customFormat="1" ht="12.75">
      <c r="A28" s="130"/>
      <c r="B28" s="131"/>
      <c r="C28" s="132"/>
      <c r="D28" s="133" t="s">
        <v>40</v>
      </c>
      <c r="E28" s="134"/>
      <c r="F28" s="135"/>
      <c r="G28" s="136"/>
      <c r="H28" s="137">
        <f>SUM(H24:H27)</f>
        <v>0</v>
      </c>
    </row>
    <row r="29" spans="1:8" s="105" customFormat="1" ht="12.75">
      <c r="A29" s="104"/>
      <c r="B29" s="87"/>
      <c r="C29" s="101"/>
      <c r="D29" s="99"/>
      <c r="E29" s="102"/>
      <c r="F29" s="90"/>
      <c r="G29" s="92"/>
      <c r="H29" s="103"/>
    </row>
    <row r="30" spans="1:8" s="138" customFormat="1" ht="12.75">
      <c r="A30" s="130"/>
      <c r="B30" s="131"/>
      <c r="C30" s="132"/>
      <c r="D30" s="133" t="s">
        <v>122</v>
      </c>
      <c r="E30" s="134"/>
      <c r="F30" s="135"/>
      <c r="G30" s="136"/>
      <c r="H30" s="137"/>
    </row>
    <row r="31" spans="1:8" s="129" customFormat="1" ht="22.5">
      <c r="A31" s="139" t="s">
        <v>134</v>
      </c>
      <c r="B31" s="123">
        <v>14</v>
      </c>
      <c r="C31" s="123" t="s">
        <v>141</v>
      </c>
      <c r="D31" s="124" t="s">
        <v>142</v>
      </c>
      <c r="E31" s="125">
        <v>140</v>
      </c>
      <c r="F31" s="126" t="s">
        <v>135</v>
      </c>
      <c r="G31" s="127">
        <v>0</v>
      </c>
      <c r="H31" s="128">
        <f aca="true" t="shared" si="0" ref="H31:H39">G31*E31</f>
        <v>0</v>
      </c>
    </row>
    <row r="32" spans="1:8" s="129" customFormat="1" ht="22.5">
      <c r="A32" s="139" t="s">
        <v>134</v>
      </c>
      <c r="B32" s="123">
        <v>15</v>
      </c>
      <c r="C32" s="123" t="s">
        <v>143</v>
      </c>
      <c r="D32" s="124" t="s">
        <v>144</v>
      </c>
      <c r="E32" s="125">
        <v>140</v>
      </c>
      <c r="F32" s="126" t="s">
        <v>135</v>
      </c>
      <c r="G32" s="127">
        <v>0</v>
      </c>
      <c r="H32" s="128">
        <f t="shared" si="0"/>
        <v>0</v>
      </c>
    </row>
    <row r="33" spans="1:8" s="197" customFormat="1" ht="22.5">
      <c r="A33" s="190" t="s">
        <v>134</v>
      </c>
      <c r="B33" s="191">
        <v>16</v>
      </c>
      <c r="C33" s="191" t="s">
        <v>149</v>
      </c>
      <c r="D33" s="192" t="s">
        <v>730</v>
      </c>
      <c r="E33" s="193">
        <v>14.75</v>
      </c>
      <c r="F33" s="194" t="s">
        <v>135</v>
      </c>
      <c r="G33" s="195">
        <v>0</v>
      </c>
      <c r="H33" s="196">
        <f t="shared" si="0"/>
        <v>0</v>
      </c>
    </row>
    <row r="34" spans="1:8" s="197" customFormat="1" ht="22.5">
      <c r="A34" s="190" t="s">
        <v>134</v>
      </c>
      <c r="B34" s="191">
        <v>17</v>
      </c>
      <c r="C34" s="191" t="s">
        <v>149</v>
      </c>
      <c r="D34" s="192" t="s">
        <v>731</v>
      </c>
      <c r="E34" s="193">
        <v>36.5</v>
      </c>
      <c r="F34" s="194" t="s">
        <v>135</v>
      </c>
      <c r="G34" s="195">
        <v>0</v>
      </c>
      <c r="H34" s="196">
        <f>G34*E34</f>
        <v>0</v>
      </c>
    </row>
    <row r="35" spans="1:8" s="129" customFormat="1" ht="11.25">
      <c r="A35" s="139" t="s">
        <v>134</v>
      </c>
      <c r="B35" s="123">
        <v>18</v>
      </c>
      <c r="C35" s="123" t="s">
        <v>295</v>
      </c>
      <c r="D35" s="124" t="s">
        <v>732</v>
      </c>
      <c r="E35" s="125">
        <v>1</v>
      </c>
      <c r="F35" s="126" t="s">
        <v>147</v>
      </c>
      <c r="G35" s="127">
        <v>0</v>
      </c>
      <c r="H35" s="128">
        <f t="shared" si="0"/>
        <v>0</v>
      </c>
    </row>
    <row r="36" spans="1:8" s="129" customFormat="1" ht="11.25">
      <c r="A36" s="139" t="s">
        <v>134</v>
      </c>
      <c r="B36" s="123">
        <v>19</v>
      </c>
      <c r="C36" s="123" t="s">
        <v>296</v>
      </c>
      <c r="D36" s="124" t="s">
        <v>293</v>
      </c>
      <c r="E36" s="125">
        <v>1</v>
      </c>
      <c r="F36" s="126" t="s">
        <v>147</v>
      </c>
      <c r="G36" s="127">
        <v>0</v>
      </c>
      <c r="H36" s="128">
        <f t="shared" si="0"/>
        <v>0</v>
      </c>
    </row>
    <row r="37" spans="1:8" s="129" customFormat="1" ht="11.25">
      <c r="A37" s="139" t="s">
        <v>134</v>
      </c>
      <c r="B37" s="191">
        <v>20</v>
      </c>
      <c r="C37" s="123" t="s">
        <v>297</v>
      </c>
      <c r="D37" s="124" t="s">
        <v>294</v>
      </c>
      <c r="E37" s="125">
        <v>1</v>
      </c>
      <c r="F37" s="126" t="s">
        <v>147</v>
      </c>
      <c r="G37" s="127">
        <v>0</v>
      </c>
      <c r="H37" s="128">
        <f t="shared" si="0"/>
        <v>0</v>
      </c>
    </row>
    <row r="38" spans="1:8" s="129" customFormat="1" ht="11.25">
      <c r="A38" s="139" t="s">
        <v>134</v>
      </c>
      <c r="B38" s="191">
        <v>21</v>
      </c>
      <c r="C38" s="123" t="s">
        <v>295</v>
      </c>
      <c r="D38" s="124" t="s">
        <v>746</v>
      </c>
      <c r="E38" s="125">
        <v>1</v>
      </c>
      <c r="F38" s="126" t="s">
        <v>147</v>
      </c>
      <c r="G38" s="127">
        <v>0</v>
      </c>
      <c r="H38" s="128">
        <f>G38*E38</f>
        <v>0</v>
      </c>
    </row>
    <row r="39" spans="1:8" s="129" customFormat="1" ht="11.25">
      <c r="A39" s="139" t="s">
        <v>134</v>
      </c>
      <c r="B39" s="123">
        <v>22</v>
      </c>
      <c r="C39" s="123" t="s">
        <v>145</v>
      </c>
      <c r="D39" s="124" t="s">
        <v>15</v>
      </c>
      <c r="E39" s="125">
        <v>6.2</v>
      </c>
      <c r="F39" s="126" t="s">
        <v>136</v>
      </c>
      <c r="G39" s="127">
        <v>0</v>
      </c>
      <c r="H39" s="128">
        <f t="shared" si="0"/>
        <v>0</v>
      </c>
    </row>
    <row r="40" spans="1:8" s="138" customFormat="1" ht="12.75">
      <c r="A40" s="130"/>
      <c r="B40" s="131"/>
      <c r="C40" s="132"/>
      <c r="D40" s="133" t="s">
        <v>122</v>
      </c>
      <c r="E40" s="134"/>
      <c r="F40" s="135"/>
      <c r="G40" s="136"/>
      <c r="H40" s="137">
        <f>SUM(H31:H39)</f>
        <v>0</v>
      </c>
    </row>
    <row r="41" spans="1:8" s="105" customFormat="1" ht="12.75">
      <c r="A41" s="104"/>
      <c r="B41" s="87"/>
      <c r="C41" s="101"/>
      <c r="D41" s="99"/>
      <c r="E41" s="102"/>
      <c r="F41" s="90"/>
      <c r="G41" s="92"/>
      <c r="H41" s="103"/>
    </row>
    <row r="42" spans="1:8" s="138" customFormat="1" ht="12.75">
      <c r="A42" s="130"/>
      <c r="B42" s="131"/>
      <c r="C42" s="132"/>
      <c r="D42" s="133" t="s">
        <v>123</v>
      </c>
      <c r="E42" s="134"/>
      <c r="F42" s="135"/>
      <c r="G42" s="136"/>
      <c r="H42" s="137"/>
    </row>
    <row r="43" spans="1:8" s="129" customFormat="1" ht="11.25">
      <c r="A43" s="139" t="s">
        <v>134</v>
      </c>
      <c r="B43" s="123">
        <v>23</v>
      </c>
      <c r="C43" s="123" t="s">
        <v>150</v>
      </c>
      <c r="D43" s="124" t="s">
        <v>280</v>
      </c>
      <c r="E43" s="125">
        <v>1</v>
      </c>
      <c r="F43" s="126" t="s">
        <v>147</v>
      </c>
      <c r="G43" s="127">
        <v>0</v>
      </c>
      <c r="H43" s="128">
        <f aca="true" t="shared" si="1" ref="H43:H73">G43*E43</f>
        <v>0</v>
      </c>
    </row>
    <row r="44" spans="1:8" s="129" customFormat="1" ht="22.5">
      <c r="A44" s="139" t="s">
        <v>134</v>
      </c>
      <c r="B44" s="123">
        <v>24</v>
      </c>
      <c r="C44" s="123" t="s">
        <v>226</v>
      </c>
      <c r="D44" s="124" t="s">
        <v>733</v>
      </c>
      <c r="E44" s="125">
        <v>85</v>
      </c>
      <c r="F44" s="126" t="s">
        <v>135</v>
      </c>
      <c r="G44" s="127">
        <v>0</v>
      </c>
      <c r="H44" s="128">
        <f t="shared" si="1"/>
        <v>0</v>
      </c>
    </row>
    <row r="45" spans="1:8" s="129" customFormat="1" ht="22.5">
      <c r="A45" s="139" t="s">
        <v>134</v>
      </c>
      <c r="B45" s="123">
        <v>25</v>
      </c>
      <c r="C45" s="123" t="s">
        <v>227</v>
      </c>
      <c r="D45" s="124" t="s">
        <v>228</v>
      </c>
      <c r="E45" s="125">
        <v>17.21</v>
      </c>
      <c r="F45" s="126" t="s">
        <v>135</v>
      </c>
      <c r="G45" s="127">
        <v>0</v>
      </c>
      <c r="H45" s="128">
        <f t="shared" si="1"/>
        <v>0</v>
      </c>
    </row>
    <row r="46" spans="1:8" s="129" customFormat="1" ht="22.5">
      <c r="A46" s="139" t="s">
        <v>134</v>
      </c>
      <c r="B46" s="123">
        <v>26</v>
      </c>
      <c r="C46" s="123" t="s">
        <v>229</v>
      </c>
      <c r="D46" s="124" t="s">
        <v>230</v>
      </c>
      <c r="E46" s="125">
        <v>18</v>
      </c>
      <c r="F46" s="126" t="s">
        <v>135</v>
      </c>
      <c r="G46" s="127">
        <v>0</v>
      </c>
      <c r="H46" s="128">
        <f t="shared" si="1"/>
        <v>0</v>
      </c>
    </row>
    <row r="47" spans="1:8" s="129" customFormat="1" ht="11.25">
      <c r="A47" s="139" t="s">
        <v>134</v>
      </c>
      <c r="B47" s="123">
        <v>27</v>
      </c>
      <c r="C47" s="123" t="s">
        <v>231</v>
      </c>
      <c r="D47" s="124" t="s">
        <v>281</v>
      </c>
      <c r="E47" s="125">
        <v>12</v>
      </c>
      <c r="F47" s="126" t="s">
        <v>174</v>
      </c>
      <c r="G47" s="127">
        <v>0</v>
      </c>
      <c r="H47" s="128">
        <f t="shared" si="1"/>
        <v>0</v>
      </c>
    </row>
    <row r="48" spans="1:8" s="129" customFormat="1" ht="11.25">
      <c r="A48" s="139" t="s">
        <v>134</v>
      </c>
      <c r="B48" s="123">
        <v>28</v>
      </c>
      <c r="C48" s="123" t="s">
        <v>151</v>
      </c>
      <c r="D48" s="124" t="s">
        <v>152</v>
      </c>
      <c r="E48" s="125">
        <v>21</v>
      </c>
      <c r="F48" s="126" t="s">
        <v>135</v>
      </c>
      <c r="G48" s="127">
        <v>0</v>
      </c>
      <c r="H48" s="128">
        <f t="shared" si="1"/>
        <v>0</v>
      </c>
    </row>
    <row r="49" spans="1:8" s="129" customFormat="1" ht="11.25">
      <c r="A49" s="139" t="s">
        <v>134</v>
      </c>
      <c r="B49" s="123">
        <v>29</v>
      </c>
      <c r="C49" s="123" t="s">
        <v>232</v>
      </c>
      <c r="D49" s="124" t="s">
        <v>302</v>
      </c>
      <c r="E49" s="125">
        <v>155</v>
      </c>
      <c r="F49" s="126" t="s">
        <v>135</v>
      </c>
      <c r="G49" s="127">
        <v>0</v>
      </c>
      <c r="H49" s="128">
        <f t="shared" si="1"/>
        <v>0</v>
      </c>
    </row>
    <row r="50" spans="1:8" s="129" customFormat="1" ht="22.5">
      <c r="A50" s="139" t="s">
        <v>134</v>
      </c>
      <c r="B50" s="123">
        <v>30</v>
      </c>
      <c r="C50" s="123" t="s">
        <v>232</v>
      </c>
      <c r="D50" s="124" t="s">
        <v>772</v>
      </c>
      <c r="E50" s="125">
        <v>52</v>
      </c>
      <c r="F50" s="126" t="s">
        <v>135</v>
      </c>
      <c r="G50" s="127">
        <v>0</v>
      </c>
      <c r="H50" s="128">
        <f>G50*E50</f>
        <v>0</v>
      </c>
    </row>
    <row r="51" spans="1:8" s="129" customFormat="1" ht="11.25">
      <c r="A51" s="139" t="s">
        <v>134</v>
      </c>
      <c r="B51" s="123">
        <v>31</v>
      </c>
      <c r="C51" s="123" t="s">
        <v>233</v>
      </c>
      <c r="D51" s="124" t="s">
        <v>234</v>
      </c>
      <c r="E51" s="125">
        <v>155</v>
      </c>
      <c r="F51" s="126" t="s">
        <v>135</v>
      </c>
      <c r="G51" s="127">
        <v>0</v>
      </c>
      <c r="H51" s="128">
        <f t="shared" si="1"/>
        <v>0</v>
      </c>
    </row>
    <row r="52" spans="1:8" s="129" customFormat="1" ht="11.25">
      <c r="A52" s="139" t="s">
        <v>134</v>
      </c>
      <c r="B52" s="123">
        <v>32</v>
      </c>
      <c r="C52" s="123" t="s">
        <v>156</v>
      </c>
      <c r="D52" s="124" t="s">
        <v>157</v>
      </c>
      <c r="E52" s="125">
        <v>85</v>
      </c>
      <c r="F52" s="126" t="s">
        <v>135</v>
      </c>
      <c r="G52" s="127">
        <v>0</v>
      </c>
      <c r="H52" s="128">
        <f t="shared" si="1"/>
        <v>0</v>
      </c>
    </row>
    <row r="53" spans="1:8" s="129" customFormat="1" ht="22.5">
      <c r="A53" s="139" t="s">
        <v>134</v>
      </c>
      <c r="B53" s="123">
        <v>33</v>
      </c>
      <c r="C53" s="123" t="s">
        <v>235</v>
      </c>
      <c r="D53" s="124" t="s">
        <v>236</v>
      </c>
      <c r="E53" s="125">
        <v>1.2</v>
      </c>
      <c r="F53" s="126" t="s">
        <v>133</v>
      </c>
      <c r="G53" s="127">
        <v>0</v>
      </c>
      <c r="H53" s="128">
        <f t="shared" si="1"/>
        <v>0</v>
      </c>
    </row>
    <row r="54" spans="1:8" s="129" customFormat="1" ht="11.25">
      <c r="A54" s="139" t="s">
        <v>134</v>
      </c>
      <c r="B54" s="123">
        <v>34</v>
      </c>
      <c r="C54" s="123" t="s">
        <v>158</v>
      </c>
      <c r="D54" s="124" t="s">
        <v>159</v>
      </c>
      <c r="E54" s="125">
        <v>27</v>
      </c>
      <c r="F54" s="126" t="s">
        <v>135</v>
      </c>
      <c r="G54" s="127">
        <v>0</v>
      </c>
      <c r="H54" s="128">
        <f t="shared" si="1"/>
        <v>0</v>
      </c>
    </row>
    <row r="55" spans="1:8" s="129" customFormat="1" ht="11.25">
      <c r="A55" s="139" t="s">
        <v>134</v>
      </c>
      <c r="B55" s="123">
        <v>35</v>
      </c>
      <c r="C55" s="123" t="s">
        <v>237</v>
      </c>
      <c r="D55" s="124" t="s">
        <v>238</v>
      </c>
      <c r="E55" s="125">
        <v>1.5</v>
      </c>
      <c r="F55" s="126" t="s">
        <v>133</v>
      </c>
      <c r="G55" s="127">
        <v>0</v>
      </c>
      <c r="H55" s="128">
        <f t="shared" si="1"/>
        <v>0</v>
      </c>
    </row>
    <row r="56" spans="1:8" s="129" customFormat="1" ht="22.5">
      <c r="A56" s="139" t="s">
        <v>134</v>
      </c>
      <c r="B56" s="123">
        <v>36</v>
      </c>
      <c r="C56" s="123" t="s">
        <v>282</v>
      </c>
      <c r="D56" s="124" t="s">
        <v>283</v>
      </c>
      <c r="E56" s="125">
        <v>55</v>
      </c>
      <c r="F56" s="126" t="s">
        <v>135</v>
      </c>
      <c r="G56" s="127">
        <v>0</v>
      </c>
      <c r="H56" s="128">
        <f t="shared" si="1"/>
        <v>0</v>
      </c>
    </row>
    <row r="57" spans="1:8" s="129" customFormat="1" ht="11.25">
      <c r="A57" s="139" t="s">
        <v>134</v>
      </c>
      <c r="B57" s="123">
        <v>37</v>
      </c>
      <c r="C57" s="123" t="s">
        <v>239</v>
      </c>
      <c r="D57" s="124" t="s">
        <v>240</v>
      </c>
      <c r="E57" s="125">
        <v>4</v>
      </c>
      <c r="F57" s="126" t="s">
        <v>140</v>
      </c>
      <c r="G57" s="127">
        <v>0</v>
      </c>
      <c r="H57" s="128">
        <f t="shared" si="1"/>
        <v>0</v>
      </c>
    </row>
    <row r="58" spans="1:8" s="129" customFormat="1" ht="22.5">
      <c r="A58" s="139" t="s">
        <v>134</v>
      </c>
      <c r="B58" s="123">
        <v>38</v>
      </c>
      <c r="C58" s="123" t="s">
        <v>241</v>
      </c>
      <c r="D58" s="124" t="s">
        <v>242</v>
      </c>
      <c r="E58" s="125">
        <v>15</v>
      </c>
      <c r="F58" s="126" t="s">
        <v>135</v>
      </c>
      <c r="G58" s="127">
        <v>0</v>
      </c>
      <c r="H58" s="128">
        <f t="shared" si="1"/>
        <v>0</v>
      </c>
    </row>
    <row r="59" spans="1:8" s="129" customFormat="1" ht="22.5">
      <c r="A59" s="139" t="s">
        <v>134</v>
      </c>
      <c r="B59" s="123">
        <v>39</v>
      </c>
      <c r="C59" s="123" t="s">
        <v>243</v>
      </c>
      <c r="D59" s="124" t="s">
        <v>244</v>
      </c>
      <c r="E59" s="125">
        <v>52</v>
      </c>
      <c r="F59" s="126" t="s">
        <v>135</v>
      </c>
      <c r="G59" s="127">
        <v>0</v>
      </c>
      <c r="H59" s="128">
        <f t="shared" si="1"/>
        <v>0</v>
      </c>
    </row>
    <row r="60" spans="1:8" s="129" customFormat="1" ht="11.25">
      <c r="A60" s="139" t="s">
        <v>134</v>
      </c>
      <c r="B60" s="123">
        <v>40</v>
      </c>
      <c r="C60" s="123" t="s">
        <v>245</v>
      </c>
      <c r="D60" s="124" t="s">
        <v>246</v>
      </c>
      <c r="E60" s="125">
        <v>2.86</v>
      </c>
      <c r="F60" s="126" t="s">
        <v>135</v>
      </c>
      <c r="G60" s="127">
        <v>0</v>
      </c>
      <c r="H60" s="128">
        <f t="shared" si="1"/>
        <v>0</v>
      </c>
    </row>
    <row r="61" spans="1:8" s="129" customFormat="1" ht="22.5">
      <c r="A61" s="139" t="s">
        <v>134</v>
      </c>
      <c r="B61" s="123">
        <v>41</v>
      </c>
      <c r="C61" s="123" t="s">
        <v>160</v>
      </c>
      <c r="D61" s="124" t="s">
        <v>161</v>
      </c>
      <c r="E61" s="125">
        <v>36</v>
      </c>
      <c r="F61" s="126" t="s">
        <v>137</v>
      </c>
      <c r="G61" s="127">
        <v>0</v>
      </c>
      <c r="H61" s="128">
        <f t="shared" si="1"/>
        <v>0</v>
      </c>
    </row>
    <row r="62" spans="1:8" s="129" customFormat="1" ht="22.5">
      <c r="A62" s="139" t="s">
        <v>134</v>
      </c>
      <c r="B62" s="123">
        <v>42</v>
      </c>
      <c r="C62" s="123" t="s">
        <v>162</v>
      </c>
      <c r="D62" s="124" t="s">
        <v>163</v>
      </c>
      <c r="E62" s="125">
        <v>12</v>
      </c>
      <c r="F62" s="126" t="s">
        <v>137</v>
      </c>
      <c r="G62" s="127">
        <v>0</v>
      </c>
      <c r="H62" s="128">
        <f t="shared" si="1"/>
        <v>0</v>
      </c>
    </row>
    <row r="63" spans="1:8" s="129" customFormat="1" ht="22.5">
      <c r="A63" s="139" t="s">
        <v>134</v>
      </c>
      <c r="B63" s="123">
        <v>43</v>
      </c>
      <c r="C63" s="123" t="s">
        <v>247</v>
      </c>
      <c r="D63" s="124" t="s">
        <v>248</v>
      </c>
      <c r="E63" s="125">
        <v>25</v>
      </c>
      <c r="F63" s="126" t="s">
        <v>135</v>
      </c>
      <c r="G63" s="127">
        <v>0</v>
      </c>
      <c r="H63" s="128">
        <f t="shared" si="1"/>
        <v>0</v>
      </c>
    </row>
    <row r="64" spans="1:8" s="129" customFormat="1" ht="22.5">
      <c r="A64" s="139" t="s">
        <v>134</v>
      </c>
      <c r="B64" s="123">
        <v>44</v>
      </c>
      <c r="C64" s="123" t="s">
        <v>249</v>
      </c>
      <c r="D64" s="124" t="s">
        <v>250</v>
      </c>
      <c r="E64" s="125">
        <v>1.2</v>
      </c>
      <c r="F64" s="126" t="s">
        <v>137</v>
      </c>
      <c r="G64" s="127">
        <v>0</v>
      </c>
      <c r="H64" s="128">
        <f t="shared" si="1"/>
        <v>0</v>
      </c>
    </row>
    <row r="65" spans="1:8" s="129" customFormat="1" ht="22.5">
      <c r="A65" s="139" t="s">
        <v>134</v>
      </c>
      <c r="B65" s="123">
        <v>45</v>
      </c>
      <c r="C65" s="123" t="s">
        <v>745</v>
      </c>
      <c r="D65" s="124" t="s">
        <v>744</v>
      </c>
      <c r="E65" s="125">
        <v>0.9</v>
      </c>
      <c r="F65" s="126" t="s">
        <v>137</v>
      </c>
      <c r="G65" s="127">
        <v>0</v>
      </c>
      <c r="H65" s="128">
        <f>G65*E65</f>
        <v>0</v>
      </c>
    </row>
    <row r="66" spans="1:8" s="129" customFormat="1" ht="11.25">
      <c r="A66" s="139" t="s">
        <v>134</v>
      </c>
      <c r="B66" s="123">
        <v>46</v>
      </c>
      <c r="C66" s="123" t="s">
        <v>251</v>
      </c>
      <c r="D66" s="124" t="s">
        <v>284</v>
      </c>
      <c r="E66" s="125">
        <v>65</v>
      </c>
      <c r="F66" s="126" t="s">
        <v>135</v>
      </c>
      <c r="G66" s="127">
        <v>0</v>
      </c>
      <c r="H66" s="128">
        <f t="shared" si="1"/>
        <v>0</v>
      </c>
    </row>
    <row r="67" spans="1:8" s="129" customFormat="1" ht="11.25">
      <c r="A67" s="139" t="s">
        <v>134</v>
      </c>
      <c r="B67" s="123">
        <v>47</v>
      </c>
      <c r="C67" s="123" t="s">
        <v>252</v>
      </c>
      <c r="D67" s="124" t="s">
        <v>285</v>
      </c>
      <c r="E67" s="125">
        <v>7.2</v>
      </c>
      <c r="F67" s="126" t="s">
        <v>135</v>
      </c>
      <c r="G67" s="127">
        <v>0</v>
      </c>
      <c r="H67" s="128">
        <f t="shared" si="1"/>
        <v>0</v>
      </c>
    </row>
    <row r="68" spans="1:8" s="129" customFormat="1" ht="11.25">
      <c r="A68" s="139" t="s">
        <v>134</v>
      </c>
      <c r="B68" s="123">
        <v>48</v>
      </c>
      <c r="C68" s="123" t="s">
        <v>253</v>
      </c>
      <c r="D68" s="124" t="s">
        <v>175</v>
      </c>
      <c r="E68" s="125">
        <v>55</v>
      </c>
      <c r="F68" s="126" t="s">
        <v>135</v>
      </c>
      <c r="G68" s="127">
        <v>0</v>
      </c>
      <c r="H68" s="128">
        <f t="shared" si="1"/>
        <v>0</v>
      </c>
    </row>
    <row r="69" spans="1:8" s="129" customFormat="1" ht="11.25">
      <c r="A69" s="139" t="s">
        <v>134</v>
      </c>
      <c r="B69" s="123">
        <v>49</v>
      </c>
      <c r="C69" s="123" t="s">
        <v>164</v>
      </c>
      <c r="D69" s="124" t="s">
        <v>165</v>
      </c>
      <c r="E69" s="125">
        <v>8.5</v>
      </c>
      <c r="F69" s="126" t="s">
        <v>136</v>
      </c>
      <c r="G69" s="127">
        <v>0</v>
      </c>
      <c r="H69" s="128">
        <f t="shared" si="1"/>
        <v>0</v>
      </c>
    </row>
    <row r="70" spans="1:8" s="129" customFormat="1" ht="11.25">
      <c r="A70" s="139" t="s">
        <v>134</v>
      </c>
      <c r="B70" s="123">
        <v>50</v>
      </c>
      <c r="C70" s="123" t="s">
        <v>166</v>
      </c>
      <c r="D70" s="124" t="s">
        <v>167</v>
      </c>
      <c r="E70" s="125">
        <v>2</v>
      </c>
      <c r="F70" s="126" t="s">
        <v>136</v>
      </c>
      <c r="G70" s="127">
        <v>0</v>
      </c>
      <c r="H70" s="128">
        <f t="shared" si="1"/>
        <v>0</v>
      </c>
    </row>
    <row r="71" spans="1:8" s="129" customFormat="1" ht="11.25">
      <c r="A71" s="139" t="s">
        <v>134</v>
      </c>
      <c r="B71" s="123">
        <v>51</v>
      </c>
      <c r="C71" s="123" t="s">
        <v>168</v>
      </c>
      <c r="D71" s="124" t="s">
        <v>169</v>
      </c>
      <c r="E71" s="125">
        <v>6</v>
      </c>
      <c r="F71" s="126" t="s">
        <v>136</v>
      </c>
      <c r="G71" s="127">
        <v>0</v>
      </c>
      <c r="H71" s="128">
        <f t="shared" si="1"/>
        <v>0</v>
      </c>
    </row>
    <row r="72" spans="1:8" s="129" customFormat="1" ht="11.25">
      <c r="A72" s="139" t="s">
        <v>134</v>
      </c>
      <c r="B72" s="123">
        <v>52</v>
      </c>
      <c r="C72" s="123" t="s">
        <v>170</v>
      </c>
      <c r="D72" s="124" t="s">
        <v>171</v>
      </c>
      <c r="E72" s="125">
        <v>2</v>
      </c>
      <c r="F72" s="126" t="s">
        <v>136</v>
      </c>
      <c r="G72" s="127">
        <v>0</v>
      </c>
      <c r="H72" s="128">
        <f t="shared" si="1"/>
        <v>0</v>
      </c>
    </row>
    <row r="73" spans="1:8" s="129" customFormat="1" ht="22.5">
      <c r="A73" s="139" t="s">
        <v>134</v>
      </c>
      <c r="B73" s="123">
        <v>53</v>
      </c>
      <c r="C73" s="123" t="s">
        <v>172</v>
      </c>
      <c r="D73" s="124" t="s">
        <v>173</v>
      </c>
      <c r="E73" s="125">
        <v>15</v>
      </c>
      <c r="F73" s="126" t="s">
        <v>136</v>
      </c>
      <c r="G73" s="127">
        <v>0</v>
      </c>
      <c r="H73" s="128">
        <f t="shared" si="1"/>
        <v>0</v>
      </c>
    </row>
    <row r="74" spans="1:8" s="138" customFormat="1" ht="12.75">
      <c r="A74" s="130"/>
      <c r="B74" s="131"/>
      <c r="C74" s="132"/>
      <c r="D74" s="133" t="s">
        <v>123</v>
      </c>
      <c r="E74" s="134"/>
      <c r="F74" s="135"/>
      <c r="G74" s="136"/>
      <c r="H74" s="137">
        <f>SUM(H43:H73)</f>
        <v>0</v>
      </c>
    </row>
    <row r="75" spans="1:8" s="105" customFormat="1" ht="12.75">
      <c r="A75" s="104"/>
      <c r="B75" s="87"/>
      <c r="C75" s="101"/>
      <c r="D75" s="99"/>
      <c r="E75" s="102"/>
      <c r="F75" s="90"/>
      <c r="G75" s="92"/>
      <c r="H75" s="103"/>
    </row>
    <row r="76" spans="1:8" s="138" customFormat="1" ht="12.75">
      <c r="A76" s="130"/>
      <c r="B76" s="131"/>
      <c r="C76" s="132"/>
      <c r="D76" s="133" t="s">
        <v>127</v>
      </c>
      <c r="E76" s="134"/>
      <c r="F76" s="135"/>
      <c r="G76" s="136"/>
      <c r="H76" s="137"/>
    </row>
    <row r="77" spans="1:8" s="129" customFormat="1" ht="22.5">
      <c r="A77" s="139" t="s">
        <v>134</v>
      </c>
      <c r="B77" s="123">
        <v>54</v>
      </c>
      <c r="C77" s="387">
        <v>622311233</v>
      </c>
      <c r="D77" s="124" t="s">
        <v>734</v>
      </c>
      <c r="E77" s="125">
        <v>16</v>
      </c>
      <c r="F77" s="126" t="s">
        <v>135</v>
      </c>
      <c r="G77" s="127">
        <v>0</v>
      </c>
      <c r="H77" s="128">
        <f>G77*E77</f>
        <v>0</v>
      </c>
    </row>
    <row r="78" spans="1:8" s="129" customFormat="1" ht="22.5">
      <c r="A78" s="139" t="s">
        <v>134</v>
      </c>
      <c r="B78" s="123">
        <v>55</v>
      </c>
      <c r="C78" s="123" t="s">
        <v>177</v>
      </c>
      <c r="D78" s="124" t="s">
        <v>16</v>
      </c>
      <c r="E78" s="125">
        <v>0.073</v>
      </c>
      <c r="F78" s="126" t="s">
        <v>136</v>
      </c>
      <c r="G78" s="127">
        <v>0</v>
      </c>
      <c r="H78" s="128">
        <f>G78*E78</f>
        <v>0</v>
      </c>
    </row>
    <row r="79" spans="1:8" s="138" customFormat="1" ht="12.75">
      <c r="A79" s="130"/>
      <c r="B79" s="131"/>
      <c r="C79" s="132"/>
      <c r="D79" s="133" t="s">
        <v>127</v>
      </c>
      <c r="E79" s="134"/>
      <c r="F79" s="135"/>
      <c r="G79" s="136"/>
      <c r="H79" s="137">
        <f>SUM(H77:H78)</f>
        <v>0</v>
      </c>
    </row>
    <row r="80" spans="1:8" s="138" customFormat="1" ht="12.75">
      <c r="A80" s="130"/>
      <c r="B80" s="131"/>
      <c r="C80" s="132"/>
      <c r="D80" s="133"/>
      <c r="E80" s="134"/>
      <c r="F80" s="135"/>
      <c r="G80" s="136"/>
      <c r="H80" s="137"/>
    </row>
    <row r="81" spans="1:8" s="138" customFormat="1" ht="12.75">
      <c r="A81" s="130"/>
      <c r="B81" s="131"/>
      <c r="C81" s="132"/>
      <c r="D81" s="133" t="s">
        <v>41</v>
      </c>
      <c r="E81" s="134"/>
      <c r="F81" s="135"/>
      <c r="G81" s="136"/>
      <c r="H81" s="137"/>
    </row>
    <row r="82" spans="1:8" s="138" customFormat="1" ht="45">
      <c r="A82" s="139" t="s">
        <v>134</v>
      </c>
      <c r="B82" s="123">
        <v>56</v>
      </c>
      <c r="C82" s="123" t="s">
        <v>176</v>
      </c>
      <c r="D82" s="124" t="s">
        <v>767</v>
      </c>
      <c r="E82" s="125">
        <v>9.34</v>
      </c>
      <c r="F82" s="126" t="s">
        <v>135</v>
      </c>
      <c r="G82" s="127">
        <v>0</v>
      </c>
      <c r="H82" s="128">
        <f>G82*E82</f>
        <v>0</v>
      </c>
    </row>
    <row r="83" spans="1:8" s="138" customFormat="1" ht="12.75">
      <c r="A83" s="130"/>
      <c r="B83" s="131"/>
      <c r="C83" s="132"/>
      <c r="D83" s="133" t="s">
        <v>41</v>
      </c>
      <c r="E83" s="134"/>
      <c r="F83" s="135"/>
      <c r="G83" s="136"/>
      <c r="H83" s="137">
        <f>SUM(H82:H82)</f>
        <v>0</v>
      </c>
    </row>
    <row r="84" spans="1:8" s="105" customFormat="1" ht="12.75">
      <c r="A84" s="104"/>
      <c r="B84" s="87"/>
      <c r="C84" s="101"/>
      <c r="D84" s="99"/>
      <c r="E84" s="102"/>
      <c r="F84" s="90"/>
      <c r="G84" s="92"/>
      <c r="H84" s="103"/>
    </row>
    <row r="85" spans="1:8" s="138" customFormat="1" ht="12.75">
      <c r="A85" s="130"/>
      <c r="B85" s="131"/>
      <c r="C85" s="132"/>
      <c r="D85" s="133" t="s">
        <v>39</v>
      </c>
      <c r="E85" s="134"/>
      <c r="F85" s="135"/>
      <c r="G85" s="136"/>
      <c r="H85" s="137"/>
    </row>
    <row r="86" spans="1:8" s="129" customFormat="1" ht="11.25">
      <c r="A86" s="139" t="s">
        <v>134</v>
      </c>
      <c r="B86" s="123">
        <v>57</v>
      </c>
      <c r="C86" s="123" t="s">
        <v>275</v>
      </c>
      <c r="D86" s="124" t="s">
        <v>735</v>
      </c>
      <c r="E86" s="125">
        <v>6</v>
      </c>
      <c r="F86" s="126" t="s">
        <v>135</v>
      </c>
      <c r="G86" s="127">
        <v>0</v>
      </c>
      <c r="H86" s="128">
        <f aca="true" t="shared" si="2" ref="H86:H96">G86*E86</f>
        <v>0</v>
      </c>
    </row>
    <row r="87" spans="1:8" s="129" customFormat="1" ht="22.5">
      <c r="A87" s="139" t="s">
        <v>134</v>
      </c>
      <c r="B87" s="123">
        <v>58</v>
      </c>
      <c r="C87" s="123" t="s">
        <v>276</v>
      </c>
      <c r="D87" s="124" t="s">
        <v>277</v>
      </c>
      <c r="E87" s="125">
        <v>9.2</v>
      </c>
      <c r="F87" s="126" t="s">
        <v>135</v>
      </c>
      <c r="G87" s="127">
        <v>0</v>
      </c>
      <c r="H87" s="128">
        <f t="shared" si="2"/>
        <v>0</v>
      </c>
    </row>
    <row r="88" spans="1:8" s="129" customFormat="1" ht="22.5">
      <c r="A88" s="139" t="s">
        <v>134</v>
      </c>
      <c r="B88" s="123">
        <v>59</v>
      </c>
      <c r="C88" s="123" t="s">
        <v>276</v>
      </c>
      <c r="D88" s="124" t="s">
        <v>770</v>
      </c>
      <c r="E88" s="125">
        <v>15.15</v>
      </c>
      <c r="F88" s="126" t="s">
        <v>135</v>
      </c>
      <c r="G88" s="127">
        <v>0</v>
      </c>
      <c r="H88" s="128">
        <f>G88*E88</f>
        <v>0</v>
      </c>
    </row>
    <row r="89" spans="1:8" s="129" customFormat="1" ht="11.25">
      <c r="A89" s="139" t="s">
        <v>134</v>
      </c>
      <c r="B89" s="123">
        <v>60</v>
      </c>
      <c r="C89" s="123" t="s">
        <v>287</v>
      </c>
      <c r="D89" s="124" t="s">
        <v>286</v>
      </c>
      <c r="E89" s="125">
        <v>21.6</v>
      </c>
      <c r="F89" s="126" t="s">
        <v>135</v>
      </c>
      <c r="G89" s="127">
        <v>0</v>
      </c>
      <c r="H89" s="128">
        <f t="shared" si="2"/>
        <v>0</v>
      </c>
    </row>
    <row r="90" spans="1:8" s="129" customFormat="1" ht="22.5">
      <c r="A90" s="139" t="s">
        <v>134</v>
      </c>
      <c r="B90" s="123">
        <v>61</v>
      </c>
      <c r="C90" s="123" t="s">
        <v>287</v>
      </c>
      <c r="D90" s="124" t="s">
        <v>756</v>
      </c>
      <c r="E90" s="125">
        <v>8</v>
      </c>
      <c r="F90" s="126" t="s">
        <v>135</v>
      </c>
      <c r="G90" s="127">
        <v>0</v>
      </c>
      <c r="H90" s="128">
        <f>G90*E90</f>
        <v>0</v>
      </c>
    </row>
    <row r="91" spans="1:8" s="129" customFormat="1" ht="22.5">
      <c r="A91" s="139" t="s">
        <v>134</v>
      </c>
      <c r="B91" s="123">
        <v>62</v>
      </c>
      <c r="C91" s="123" t="s">
        <v>178</v>
      </c>
      <c r="D91" s="124" t="s">
        <v>179</v>
      </c>
      <c r="E91" s="125">
        <v>65</v>
      </c>
      <c r="F91" s="126" t="s">
        <v>135</v>
      </c>
      <c r="G91" s="127">
        <v>0</v>
      </c>
      <c r="H91" s="128">
        <f t="shared" si="2"/>
        <v>0</v>
      </c>
    </row>
    <row r="92" spans="1:8" s="129" customFormat="1" ht="22.5">
      <c r="A92" s="139" t="s">
        <v>134</v>
      </c>
      <c r="B92" s="123">
        <v>63</v>
      </c>
      <c r="C92" s="123" t="s">
        <v>180</v>
      </c>
      <c r="D92" s="124" t="s">
        <v>181</v>
      </c>
      <c r="E92" s="125">
        <v>73</v>
      </c>
      <c r="F92" s="126" t="s">
        <v>135</v>
      </c>
      <c r="G92" s="127">
        <v>0</v>
      </c>
      <c r="H92" s="128">
        <f t="shared" si="2"/>
        <v>0</v>
      </c>
    </row>
    <row r="93" spans="1:8" s="197" customFormat="1" ht="11.25">
      <c r="A93" s="190" t="s">
        <v>134</v>
      </c>
      <c r="B93" s="123">
        <v>64</v>
      </c>
      <c r="C93" s="191" t="s">
        <v>182</v>
      </c>
      <c r="D93" s="192" t="s">
        <v>278</v>
      </c>
      <c r="E93" s="193">
        <v>73</v>
      </c>
      <c r="F93" s="194" t="s">
        <v>135</v>
      </c>
      <c r="G93" s="195">
        <v>0</v>
      </c>
      <c r="H93" s="196">
        <f t="shared" si="2"/>
        <v>0</v>
      </c>
    </row>
    <row r="94" spans="1:8" s="129" customFormat="1" ht="11.25">
      <c r="A94" s="139" t="s">
        <v>134</v>
      </c>
      <c r="B94" s="123">
        <v>65</v>
      </c>
      <c r="C94" s="123" t="s">
        <v>183</v>
      </c>
      <c r="D94" s="124" t="s">
        <v>720</v>
      </c>
      <c r="E94" s="125">
        <v>5</v>
      </c>
      <c r="F94" s="126" t="s">
        <v>140</v>
      </c>
      <c r="G94" s="127">
        <v>0</v>
      </c>
      <c r="H94" s="128">
        <f t="shared" si="2"/>
        <v>0</v>
      </c>
    </row>
    <row r="95" spans="1:8" s="129" customFormat="1" ht="11.25">
      <c r="A95" s="139" t="s">
        <v>134</v>
      </c>
      <c r="B95" s="123">
        <v>66</v>
      </c>
      <c r="C95" s="123" t="s">
        <v>279</v>
      </c>
      <c r="D95" s="124" t="s">
        <v>721</v>
      </c>
      <c r="E95" s="125">
        <v>5</v>
      </c>
      <c r="F95" s="126" t="s">
        <v>140</v>
      </c>
      <c r="G95" s="127">
        <v>0</v>
      </c>
      <c r="H95" s="128">
        <f t="shared" si="2"/>
        <v>0</v>
      </c>
    </row>
    <row r="96" spans="1:8" s="129" customFormat="1" ht="11.25">
      <c r="A96" s="139" t="s">
        <v>134</v>
      </c>
      <c r="B96" s="123">
        <v>67</v>
      </c>
      <c r="C96" s="123" t="s">
        <v>184</v>
      </c>
      <c r="D96" s="124" t="s">
        <v>17</v>
      </c>
      <c r="E96" s="125">
        <v>3.2</v>
      </c>
      <c r="F96" s="126" t="s">
        <v>136</v>
      </c>
      <c r="G96" s="127">
        <v>0</v>
      </c>
      <c r="H96" s="128">
        <f t="shared" si="2"/>
        <v>0</v>
      </c>
    </row>
    <row r="97" spans="1:8" s="138" customFormat="1" ht="12.75">
      <c r="A97" s="130"/>
      <c r="B97" s="131"/>
      <c r="C97" s="132"/>
      <c r="D97" s="133" t="s">
        <v>39</v>
      </c>
      <c r="E97" s="134"/>
      <c r="F97" s="135"/>
      <c r="G97" s="136"/>
      <c r="H97" s="137">
        <f>SUM(H86:H96)</f>
        <v>0</v>
      </c>
    </row>
    <row r="98" spans="1:8" s="105" customFormat="1" ht="12.75">
      <c r="A98" s="104"/>
      <c r="B98" s="87"/>
      <c r="C98" s="101"/>
      <c r="D98" s="99"/>
      <c r="E98" s="102"/>
      <c r="F98" s="90"/>
      <c r="G98" s="92"/>
      <c r="H98" s="103"/>
    </row>
    <row r="99" spans="1:8" s="138" customFormat="1" ht="12.75">
      <c r="A99" s="130"/>
      <c r="B99" s="131"/>
      <c r="C99" s="132"/>
      <c r="D99" s="133" t="s">
        <v>42</v>
      </c>
      <c r="E99" s="134"/>
      <c r="F99" s="135"/>
      <c r="G99" s="136"/>
      <c r="H99" s="137"/>
    </row>
    <row r="100" spans="1:8" s="129" customFormat="1" ht="33.75">
      <c r="A100" s="139" t="s">
        <v>134</v>
      </c>
      <c r="B100" s="123">
        <v>68</v>
      </c>
      <c r="C100" s="123" t="s">
        <v>153</v>
      </c>
      <c r="D100" s="124" t="s">
        <v>736</v>
      </c>
      <c r="E100" s="125">
        <v>1</v>
      </c>
      <c r="F100" s="126" t="s">
        <v>140</v>
      </c>
      <c r="G100" s="127">
        <v>0</v>
      </c>
      <c r="H100" s="128">
        <f aca="true" t="shared" si="3" ref="H100:H110">G100*E100</f>
        <v>0</v>
      </c>
    </row>
    <row r="101" spans="1:8" s="129" customFormat="1" ht="22.5">
      <c r="A101" s="139" t="s">
        <v>134</v>
      </c>
      <c r="B101" s="123">
        <v>69</v>
      </c>
      <c r="C101" s="123" t="s">
        <v>186</v>
      </c>
      <c r="D101" s="124" t="s">
        <v>737</v>
      </c>
      <c r="E101" s="125">
        <v>1</v>
      </c>
      <c r="F101" s="126" t="s">
        <v>140</v>
      </c>
      <c r="G101" s="127">
        <v>0</v>
      </c>
      <c r="H101" s="128">
        <f t="shared" si="3"/>
        <v>0</v>
      </c>
    </row>
    <row r="102" spans="1:8" s="129" customFormat="1" ht="11.25">
      <c r="A102" s="139" t="s">
        <v>134</v>
      </c>
      <c r="B102" s="123">
        <v>70</v>
      </c>
      <c r="C102" s="123" t="s">
        <v>154</v>
      </c>
      <c r="D102" s="124" t="s">
        <v>288</v>
      </c>
      <c r="E102" s="125">
        <v>27.5</v>
      </c>
      <c r="F102" s="126" t="s">
        <v>137</v>
      </c>
      <c r="G102" s="127">
        <v>0</v>
      </c>
      <c r="H102" s="128">
        <f t="shared" si="3"/>
        <v>0</v>
      </c>
    </row>
    <row r="103" spans="1:8" s="129" customFormat="1" ht="11.25">
      <c r="A103" s="139" t="s">
        <v>134</v>
      </c>
      <c r="B103" s="123">
        <v>71</v>
      </c>
      <c r="C103" s="123" t="s">
        <v>155</v>
      </c>
      <c r="D103" s="124" t="s">
        <v>738</v>
      </c>
      <c r="E103" s="125">
        <v>45</v>
      </c>
      <c r="F103" s="126" t="s">
        <v>299</v>
      </c>
      <c r="G103" s="127">
        <v>0</v>
      </c>
      <c r="H103" s="128">
        <f t="shared" si="3"/>
        <v>0</v>
      </c>
    </row>
    <row r="104" spans="1:8" s="129" customFormat="1" ht="11.25">
      <c r="A104" s="139" t="s">
        <v>134</v>
      </c>
      <c r="B104" s="123">
        <v>72</v>
      </c>
      <c r="C104" s="123" t="s">
        <v>187</v>
      </c>
      <c r="D104" s="124" t="s">
        <v>739</v>
      </c>
      <c r="E104" s="125">
        <v>24</v>
      </c>
      <c r="F104" s="126" t="s">
        <v>299</v>
      </c>
      <c r="G104" s="127">
        <v>0</v>
      </c>
      <c r="H104" s="128">
        <f t="shared" si="3"/>
        <v>0</v>
      </c>
    </row>
    <row r="105" spans="1:8" s="129" customFormat="1" ht="11.25">
      <c r="A105" s="139" t="s">
        <v>134</v>
      </c>
      <c r="B105" s="123">
        <v>73</v>
      </c>
      <c r="C105" s="123" t="s">
        <v>188</v>
      </c>
      <c r="D105" s="124" t="s">
        <v>740</v>
      </c>
      <c r="E105" s="125">
        <v>23</v>
      </c>
      <c r="F105" s="126" t="s">
        <v>299</v>
      </c>
      <c r="G105" s="127">
        <v>0</v>
      </c>
      <c r="H105" s="128">
        <f t="shared" si="3"/>
        <v>0</v>
      </c>
    </row>
    <row r="106" spans="1:8" s="129" customFormat="1" ht="11.25">
      <c r="A106" s="139" t="s">
        <v>134</v>
      </c>
      <c r="B106" s="123">
        <v>74</v>
      </c>
      <c r="C106" s="123" t="s">
        <v>189</v>
      </c>
      <c r="D106" s="124" t="s">
        <v>741</v>
      </c>
      <c r="E106" s="125">
        <v>2</v>
      </c>
      <c r="F106" s="126" t="s">
        <v>299</v>
      </c>
      <c r="G106" s="127">
        <v>0</v>
      </c>
      <c r="H106" s="128">
        <f t="shared" si="3"/>
        <v>0</v>
      </c>
    </row>
    <row r="107" spans="1:8" s="129" customFormat="1" ht="11.25">
      <c r="A107" s="139" t="s">
        <v>134</v>
      </c>
      <c r="B107" s="123">
        <v>75</v>
      </c>
      <c r="C107" s="123" t="s">
        <v>190</v>
      </c>
      <c r="D107" s="124" t="s">
        <v>742</v>
      </c>
      <c r="E107" s="125">
        <v>1</v>
      </c>
      <c r="F107" s="126" t="s">
        <v>299</v>
      </c>
      <c r="G107" s="127">
        <v>0</v>
      </c>
      <c r="H107" s="128">
        <f t="shared" si="3"/>
        <v>0</v>
      </c>
    </row>
    <row r="108" spans="1:8" s="129" customFormat="1" ht="22.5">
      <c r="A108" s="139" t="s">
        <v>134</v>
      </c>
      <c r="B108" s="123">
        <v>76</v>
      </c>
      <c r="C108" s="123" t="s">
        <v>193</v>
      </c>
      <c r="D108" s="124" t="s">
        <v>750</v>
      </c>
      <c r="E108" s="125">
        <v>1</v>
      </c>
      <c r="F108" s="126" t="s">
        <v>299</v>
      </c>
      <c r="G108" s="127">
        <v>0</v>
      </c>
      <c r="H108" s="128">
        <f>G108*E108</f>
        <v>0</v>
      </c>
    </row>
    <row r="109" spans="1:8" s="129" customFormat="1" ht="22.5">
      <c r="A109" s="139" t="s">
        <v>134</v>
      </c>
      <c r="B109" s="123">
        <v>77</v>
      </c>
      <c r="C109" s="123" t="s">
        <v>769</v>
      </c>
      <c r="D109" s="124" t="s">
        <v>768</v>
      </c>
      <c r="E109" s="125">
        <v>16.5</v>
      </c>
      <c r="F109" s="126" t="s">
        <v>135</v>
      </c>
      <c r="G109" s="127">
        <v>0</v>
      </c>
      <c r="H109" s="128">
        <f>G109*E109</f>
        <v>0</v>
      </c>
    </row>
    <row r="110" spans="1:8" s="129" customFormat="1" ht="11.25">
      <c r="A110" s="139" t="s">
        <v>134</v>
      </c>
      <c r="B110" s="123">
        <v>78</v>
      </c>
      <c r="C110" s="123" t="s">
        <v>194</v>
      </c>
      <c r="D110" s="124" t="s">
        <v>192</v>
      </c>
      <c r="E110" s="125">
        <v>8</v>
      </c>
      <c r="F110" s="126" t="s">
        <v>140</v>
      </c>
      <c r="G110" s="127">
        <v>0</v>
      </c>
      <c r="H110" s="128">
        <f t="shared" si="3"/>
        <v>0</v>
      </c>
    </row>
    <row r="111" spans="1:8" s="138" customFormat="1" ht="12.75">
      <c r="A111" s="130"/>
      <c r="B111" s="131"/>
      <c r="C111" s="132"/>
      <c r="D111" s="133" t="s">
        <v>42</v>
      </c>
      <c r="E111" s="134"/>
      <c r="F111" s="135"/>
      <c r="G111" s="136"/>
      <c r="H111" s="137">
        <f>SUM(H100:H110)</f>
        <v>0</v>
      </c>
    </row>
    <row r="112" spans="1:8" s="105" customFormat="1" ht="12.75">
      <c r="A112" s="104"/>
      <c r="B112" s="87"/>
      <c r="C112" s="101"/>
      <c r="D112" s="99"/>
      <c r="E112" s="102"/>
      <c r="F112" s="90"/>
      <c r="G112" s="92"/>
      <c r="H112" s="103"/>
    </row>
    <row r="113" spans="1:8" s="138" customFormat="1" ht="12.75">
      <c r="A113" s="130"/>
      <c r="B113" s="131"/>
      <c r="C113" s="132"/>
      <c r="D113" s="133" t="s">
        <v>46</v>
      </c>
      <c r="E113" s="134"/>
      <c r="F113" s="135"/>
      <c r="G113" s="136"/>
      <c r="H113" s="137"/>
    </row>
    <row r="114" spans="1:8" s="129" customFormat="1" ht="22.5">
      <c r="A114" s="139" t="s">
        <v>134</v>
      </c>
      <c r="B114" s="123">
        <v>79</v>
      </c>
      <c r="C114" s="123" t="s">
        <v>195</v>
      </c>
      <c r="D114" s="124" t="s">
        <v>747</v>
      </c>
      <c r="E114" s="125">
        <v>1</v>
      </c>
      <c r="F114" s="126" t="s">
        <v>140</v>
      </c>
      <c r="G114" s="127">
        <v>0</v>
      </c>
      <c r="H114" s="128">
        <f>G114*E114</f>
        <v>0</v>
      </c>
    </row>
    <row r="115" spans="1:8" s="129" customFormat="1" ht="11.25">
      <c r="A115" s="139" t="s">
        <v>134</v>
      </c>
      <c r="B115" s="123">
        <v>80</v>
      </c>
      <c r="C115" s="123" t="s">
        <v>196</v>
      </c>
      <c r="D115" s="124" t="s">
        <v>748</v>
      </c>
      <c r="E115" s="125">
        <v>1</v>
      </c>
      <c r="F115" s="126" t="s">
        <v>140</v>
      </c>
      <c r="G115" s="127">
        <v>0</v>
      </c>
      <c r="H115" s="128">
        <f>G115*E115</f>
        <v>0</v>
      </c>
    </row>
    <row r="116" spans="1:8" s="129" customFormat="1" ht="22.5">
      <c r="A116" s="139" t="s">
        <v>134</v>
      </c>
      <c r="B116" s="123">
        <v>81</v>
      </c>
      <c r="C116" s="123" t="s">
        <v>197</v>
      </c>
      <c r="D116" s="124" t="s">
        <v>749</v>
      </c>
      <c r="E116" s="125">
        <v>1</v>
      </c>
      <c r="F116" s="126" t="s">
        <v>140</v>
      </c>
      <c r="G116" s="127">
        <v>0</v>
      </c>
      <c r="H116" s="128">
        <f>G116*E116</f>
        <v>0</v>
      </c>
    </row>
    <row r="117" spans="1:8" s="129" customFormat="1" ht="11.25">
      <c r="A117" s="139" t="s">
        <v>134</v>
      </c>
      <c r="B117" s="123">
        <v>82</v>
      </c>
      <c r="C117" s="123" t="s">
        <v>198</v>
      </c>
      <c r="D117" s="124" t="s">
        <v>751</v>
      </c>
      <c r="E117" s="125">
        <v>1</v>
      </c>
      <c r="F117" s="126" t="s">
        <v>140</v>
      </c>
      <c r="G117" s="127">
        <v>0</v>
      </c>
      <c r="H117" s="128">
        <f>G117</f>
        <v>0</v>
      </c>
    </row>
    <row r="118" spans="1:8" s="129" customFormat="1" ht="11.25">
      <c r="A118" s="139" t="s">
        <v>134</v>
      </c>
      <c r="B118" s="123">
        <v>83</v>
      </c>
      <c r="C118" s="123" t="s">
        <v>198</v>
      </c>
      <c r="D118" s="124" t="s">
        <v>752</v>
      </c>
      <c r="E118" s="125">
        <v>1</v>
      </c>
      <c r="F118" s="126" t="s">
        <v>140</v>
      </c>
      <c r="G118" s="127">
        <v>0</v>
      </c>
      <c r="H118" s="128">
        <f>G118</f>
        <v>0</v>
      </c>
    </row>
    <row r="119" spans="1:8" s="129" customFormat="1" ht="11.25">
      <c r="A119" s="139" t="s">
        <v>134</v>
      </c>
      <c r="B119" s="123">
        <v>84</v>
      </c>
      <c r="C119" s="123" t="s">
        <v>198</v>
      </c>
      <c r="D119" s="124" t="s">
        <v>753</v>
      </c>
      <c r="E119" s="125">
        <v>1</v>
      </c>
      <c r="F119" s="126" t="s">
        <v>140</v>
      </c>
      <c r="G119" s="127">
        <v>0</v>
      </c>
      <c r="H119" s="128">
        <f>G119</f>
        <v>0</v>
      </c>
    </row>
    <row r="120" spans="1:8" s="129" customFormat="1" ht="11.25">
      <c r="A120" s="139" t="s">
        <v>134</v>
      </c>
      <c r="B120" s="123">
        <v>85</v>
      </c>
      <c r="C120" s="123" t="s">
        <v>198</v>
      </c>
      <c r="D120" s="124" t="s">
        <v>754</v>
      </c>
      <c r="E120" s="125">
        <v>1</v>
      </c>
      <c r="F120" s="126" t="s">
        <v>140</v>
      </c>
      <c r="G120" s="127">
        <v>0</v>
      </c>
      <c r="H120" s="128">
        <f>G120</f>
        <v>0</v>
      </c>
    </row>
    <row r="121" spans="1:8" s="129" customFormat="1" ht="22.5">
      <c r="A121" s="139" t="s">
        <v>134</v>
      </c>
      <c r="B121" s="123">
        <v>86</v>
      </c>
      <c r="C121" s="123" t="s">
        <v>289</v>
      </c>
      <c r="D121" s="124" t="s">
        <v>755</v>
      </c>
      <c r="E121" s="125">
        <v>1</v>
      </c>
      <c r="F121" s="126" t="s">
        <v>140</v>
      </c>
      <c r="G121" s="127">
        <v>0</v>
      </c>
      <c r="H121" s="128">
        <f>G121*E121</f>
        <v>0</v>
      </c>
    </row>
    <row r="122" spans="1:8" s="129" customFormat="1" ht="22.5">
      <c r="A122" s="139" t="s">
        <v>134</v>
      </c>
      <c r="B122" s="123">
        <v>87</v>
      </c>
      <c r="C122" s="123" t="s">
        <v>290</v>
      </c>
      <c r="D122" s="124" t="s">
        <v>757</v>
      </c>
      <c r="E122" s="125">
        <v>1</v>
      </c>
      <c r="F122" s="126" t="s">
        <v>140</v>
      </c>
      <c r="G122" s="127">
        <v>0</v>
      </c>
      <c r="H122" s="128">
        <f>G122*E122</f>
        <v>0</v>
      </c>
    </row>
    <row r="123" spans="1:8" s="129" customFormat="1" ht="22.5">
      <c r="A123" s="139" t="s">
        <v>134</v>
      </c>
      <c r="B123" s="123">
        <v>88</v>
      </c>
      <c r="C123" s="123" t="s">
        <v>761</v>
      </c>
      <c r="D123" s="124" t="s">
        <v>762</v>
      </c>
      <c r="E123" s="125">
        <v>1.8</v>
      </c>
      <c r="F123" s="126" t="s">
        <v>136</v>
      </c>
      <c r="G123" s="127">
        <v>0</v>
      </c>
      <c r="H123" s="128">
        <f>G123*E123</f>
        <v>0</v>
      </c>
    </row>
    <row r="124" spans="1:8" s="138" customFormat="1" ht="12.75">
      <c r="A124" s="130"/>
      <c r="B124" s="131"/>
      <c r="C124" s="132"/>
      <c r="D124" s="133" t="s">
        <v>46</v>
      </c>
      <c r="E124" s="134"/>
      <c r="F124" s="135"/>
      <c r="G124" s="136"/>
      <c r="H124" s="137">
        <f>SUM(H114:H123)</f>
        <v>0</v>
      </c>
    </row>
    <row r="125" spans="1:8" s="105" customFormat="1" ht="12.75">
      <c r="A125" s="104"/>
      <c r="B125" s="87"/>
      <c r="C125" s="101"/>
      <c r="D125" s="99"/>
      <c r="E125" s="102"/>
      <c r="F125" s="90"/>
      <c r="G125" s="92"/>
      <c r="H125" s="103"/>
    </row>
    <row r="126" spans="1:8" s="138" customFormat="1" ht="12.75">
      <c r="A126" s="130"/>
      <c r="B126" s="131"/>
      <c r="C126" s="132"/>
      <c r="D126" s="133" t="s">
        <v>128</v>
      </c>
      <c r="E126" s="134"/>
      <c r="F126" s="135"/>
      <c r="G126" s="136"/>
      <c r="H126" s="137"/>
    </row>
    <row r="127" spans="1:8" s="197" customFormat="1" ht="11.25">
      <c r="A127" s="190" t="s">
        <v>134</v>
      </c>
      <c r="B127" s="191">
        <v>89</v>
      </c>
      <c r="C127" s="191" t="s">
        <v>200</v>
      </c>
      <c r="D127" s="192" t="s">
        <v>199</v>
      </c>
      <c r="E127" s="193">
        <v>39</v>
      </c>
      <c r="F127" s="194" t="s">
        <v>135</v>
      </c>
      <c r="G127" s="195">
        <v>0</v>
      </c>
      <c r="H127" s="196">
        <f>G127*E127</f>
        <v>0</v>
      </c>
    </row>
    <row r="128" spans="1:8" s="197" customFormat="1" ht="11.25">
      <c r="A128" s="190" t="s">
        <v>134</v>
      </c>
      <c r="B128" s="191">
        <v>90</v>
      </c>
      <c r="C128" s="191" t="s">
        <v>201</v>
      </c>
      <c r="D128" s="192" t="s">
        <v>758</v>
      </c>
      <c r="E128" s="193">
        <v>45</v>
      </c>
      <c r="F128" s="194" t="s">
        <v>135</v>
      </c>
      <c r="G128" s="195">
        <v>0</v>
      </c>
      <c r="H128" s="196">
        <f>G128*E128</f>
        <v>0</v>
      </c>
    </row>
    <row r="129" spans="1:8" s="129" customFormat="1" ht="11.25">
      <c r="A129" s="139" t="s">
        <v>134</v>
      </c>
      <c r="B129" s="123">
        <v>91</v>
      </c>
      <c r="C129" s="123" t="s">
        <v>291</v>
      </c>
      <c r="D129" s="124" t="s">
        <v>292</v>
      </c>
      <c r="E129" s="125">
        <v>39</v>
      </c>
      <c r="F129" s="126" t="s">
        <v>135</v>
      </c>
      <c r="G129" s="127">
        <v>0</v>
      </c>
      <c r="H129" s="128">
        <f>G129*E129</f>
        <v>0</v>
      </c>
    </row>
    <row r="130" spans="1:8" s="138" customFormat="1" ht="12.75">
      <c r="A130" s="130"/>
      <c r="B130" s="131"/>
      <c r="C130" s="132"/>
      <c r="D130" s="133" t="s">
        <v>128</v>
      </c>
      <c r="E130" s="134"/>
      <c r="F130" s="135"/>
      <c r="G130" s="136"/>
      <c r="H130" s="137">
        <f>SUM(H127:H129)</f>
        <v>0</v>
      </c>
    </row>
    <row r="131" spans="1:8" s="105" customFormat="1" ht="12.75">
      <c r="A131" s="104"/>
      <c r="B131" s="87"/>
      <c r="C131" s="101"/>
      <c r="D131" s="99"/>
      <c r="E131" s="102"/>
      <c r="F131" s="90"/>
      <c r="G131" s="92"/>
      <c r="H131" s="103"/>
    </row>
    <row r="132" spans="1:8" s="138" customFormat="1" ht="12.75">
      <c r="A132" s="130"/>
      <c r="B132" s="131"/>
      <c r="C132" s="132"/>
      <c r="D132" s="133" t="s">
        <v>202</v>
      </c>
      <c r="E132" s="134"/>
      <c r="F132" s="135"/>
      <c r="G132" s="136"/>
      <c r="H132" s="137"/>
    </row>
    <row r="133" spans="1:8" s="129" customFormat="1" ht="11.25">
      <c r="A133" s="139" t="s">
        <v>134</v>
      </c>
      <c r="B133" s="123">
        <v>92</v>
      </c>
      <c r="C133" s="123" t="s">
        <v>203</v>
      </c>
      <c r="D133" s="124" t="s">
        <v>204</v>
      </c>
      <c r="E133" s="125">
        <v>11</v>
      </c>
      <c r="F133" s="126" t="s">
        <v>137</v>
      </c>
      <c r="G133" s="127">
        <v>0</v>
      </c>
      <c r="H133" s="128">
        <f aca="true" t="shared" si="4" ref="H133:H138">G133*E133</f>
        <v>0</v>
      </c>
    </row>
    <row r="134" spans="1:8" s="129" customFormat="1" ht="11.25">
      <c r="A134" s="139" t="s">
        <v>134</v>
      </c>
      <c r="B134" s="123">
        <v>93</v>
      </c>
      <c r="C134" s="123" t="s">
        <v>205</v>
      </c>
      <c r="D134" s="124" t="s">
        <v>206</v>
      </c>
      <c r="E134" s="125">
        <v>11</v>
      </c>
      <c r="F134" s="126" t="s">
        <v>137</v>
      </c>
      <c r="G134" s="127">
        <v>0</v>
      </c>
      <c r="H134" s="128">
        <f t="shared" si="4"/>
        <v>0</v>
      </c>
    </row>
    <row r="135" spans="1:8" s="129" customFormat="1" ht="11.25">
      <c r="A135" s="139" t="s">
        <v>134</v>
      </c>
      <c r="B135" s="123">
        <v>94</v>
      </c>
      <c r="C135" s="123" t="s">
        <v>207</v>
      </c>
      <c r="D135" s="124" t="s">
        <v>759</v>
      </c>
      <c r="E135" s="125">
        <v>65</v>
      </c>
      <c r="F135" s="126" t="s">
        <v>135</v>
      </c>
      <c r="G135" s="127">
        <v>0</v>
      </c>
      <c r="H135" s="128">
        <f t="shared" si="4"/>
        <v>0</v>
      </c>
    </row>
    <row r="136" spans="1:8" s="129" customFormat="1" ht="11.25">
      <c r="A136" s="190" t="s">
        <v>134</v>
      </c>
      <c r="B136" s="123">
        <v>95</v>
      </c>
      <c r="C136" s="191" t="s">
        <v>210</v>
      </c>
      <c r="D136" s="192" t="s">
        <v>760</v>
      </c>
      <c r="E136" s="193">
        <v>59</v>
      </c>
      <c r="F136" s="194" t="s">
        <v>137</v>
      </c>
      <c r="G136" s="195">
        <v>0</v>
      </c>
      <c r="H136" s="196">
        <f>G136*E136</f>
        <v>0</v>
      </c>
    </row>
    <row r="137" spans="1:8" s="197" customFormat="1" ht="11.25">
      <c r="A137" s="190" t="s">
        <v>134</v>
      </c>
      <c r="B137" s="123">
        <v>96</v>
      </c>
      <c r="C137" s="191" t="s">
        <v>208</v>
      </c>
      <c r="D137" s="192" t="s">
        <v>209</v>
      </c>
      <c r="E137" s="193">
        <v>138</v>
      </c>
      <c r="F137" s="194" t="s">
        <v>135</v>
      </c>
      <c r="G137" s="195">
        <v>0</v>
      </c>
      <c r="H137" s="196">
        <f t="shared" si="4"/>
        <v>0</v>
      </c>
    </row>
    <row r="138" spans="1:8" s="197" customFormat="1" ht="22.5">
      <c r="A138" s="190" t="s">
        <v>134</v>
      </c>
      <c r="B138" s="123">
        <v>97</v>
      </c>
      <c r="C138" s="191" t="s">
        <v>211</v>
      </c>
      <c r="D138" s="192" t="s">
        <v>212</v>
      </c>
      <c r="E138" s="193">
        <v>65</v>
      </c>
      <c r="F138" s="194" t="s">
        <v>135</v>
      </c>
      <c r="G138" s="195">
        <v>0</v>
      </c>
      <c r="H138" s="196">
        <f t="shared" si="4"/>
        <v>0</v>
      </c>
    </row>
    <row r="139" spans="1:8" s="138" customFormat="1" ht="12.75">
      <c r="A139" s="130"/>
      <c r="B139" s="131"/>
      <c r="C139" s="132"/>
      <c r="D139" s="133" t="s">
        <v>202</v>
      </c>
      <c r="E139" s="134"/>
      <c r="F139" s="135"/>
      <c r="G139" s="136"/>
      <c r="H139" s="137">
        <f>SUM(H133:H138)</f>
        <v>0</v>
      </c>
    </row>
    <row r="140" spans="1:8" s="105" customFormat="1" ht="12.75">
      <c r="A140" s="104"/>
      <c r="B140" s="87"/>
      <c r="C140" s="101"/>
      <c r="D140" s="99"/>
      <c r="E140" s="102"/>
      <c r="F140" s="90"/>
      <c r="G140" s="92"/>
      <c r="H140" s="103"/>
    </row>
    <row r="141" spans="1:8" s="138" customFormat="1" ht="12.75">
      <c r="A141" s="130"/>
      <c r="B141" s="131"/>
      <c r="C141" s="132"/>
      <c r="D141" s="133" t="s">
        <v>722</v>
      </c>
      <c r="E141" s="134"/>
      <c r="F141" s="135"/>
      <c r="G141" s="136"/>
      <c r="H141" s="137"/>
    </row>
    <row r="142" spans="1:8" s="129" customFormat="1" ht="11.25">
      <c r="A142" s="139" t="s">
        <v>134</v>
      </c>
      <c r="B142" s="123">
        <v>98</v>
      </c>
      <c r="C142" s="123" t="s">
        <v>191</v>
      </c>
      <c r="D142" s="124" t="s">
        <v>743</v>
      </c>
      <c r="E142" s="125">
        <v>7.7</v>
      </c>
      <c r="F142" s="126" t="s">
        <v>135</v>
      </c>
      <c r="G142" s="127">
        <v>0</v>
      </c>
      <c r="H142" s="128">
        <f>G142*E142</f>
        <v>0</v>
      </c>
    </row>
    <row r="143" spans="1:8" s="138" customFormat="1" ht="12.75">
      <c r="A143" s="130"/>
      <c r="B143" s="131"/>
      <c r="C143" s="132"/>
      <c r="D143" s="133" t="s">
        <v>722</v>
      </c>
      <c r="E143" s="134"/>
      <c r="F143" s="135"/>
      <c r="G143" s="136"/>
      <c r="H143" s="137">
        <f>SUM(H142)</f>
        <v>0</v>
      </c>
    </row>
    <row r="144" spans="1:8" s="105" customFormat="1" ht="12.75">
      <c r="A144" s="104"/>
      <c r="B144" s="87"/>
      <c r="C144" s="101"/>
      <c r="D144" s="99"/>
      <c r="E144" s="102"/>
      <c r="F144" s="90"/>
      <c r="G144" s="92"/>
      <c r="H144" s="103"/>
    </row>
    <row r="145" spans="1:8" s="138" customFormat="1" ht="12.75">
      <c r="A145" s="130"/>
      <c r="B145" s="131"/>
      <c r="C145" s="132"/>
      <c r="D145" s="133" t="s">
        <v>44</v>
      </c>
      <c r="E145" s="134"/>
      <c r="F145" s="135"/>
      <c r="G145" s="136"/>
      <c r="H145" s="137"/>
    </row>
    <row r="146" spans="1:8" s="129" customFormat="1" ht="22.5">
      <c r="A146" s="139" t="s">
        <v>134</v>
      </c>
      <c r="B146" s="123">
        <v>99</v>
      </c>
      <c r="C146" s="123" t="s">
        <v>213</v>
      </c>
      <c r="D146" s="124" t="s">
        <v>214</v>
      </c>
      <c r="E146" s="125">
        <v>15.5</v>
      </c>
      <c r="F146" s="126" t="s">
        <v>135</v>
      </c>
      <c r="G146" s="127">
        <v>0</v>
      </c>
      <c r="H146" s="128">
        <f>G146*E146</f>
        <v>0</v>
      </c>
    </row>
    <row r="147" spans="1:8" s="138" customFormat="1" ht="12.75">
      <c r="A147" s="130"/>
      <c r="B147" s="131"/>
      <c r="C147" s="132"/>
      <c r="D147" s="133" t="s">
        <v>44</v>
      </c>
      <c r="E147" s="134"/>
      <c r="F147" s="135"/>
      <c r="G147" s="136"/>
      <c r="H147" s="137">
        <f>SUM(H146:H146)</f>
        <v>0</v>
      </c>
    </row>
    <row r="148" spans="1:8" s="105" customFormat="1" ht="12.75">
      <c r="A148" s="104"/>
      <c r="B148" s="87"/>
      <c r="C148" s="101"/>
      <c r="D148" s="99"/>
      <c r="E148" s="102"/>
      <c r="F148" s="90"/>
      <c r="G148" s="92"/>
      <c r="H148" s="103"/>
    </row>
    <row r="149" spans="1:8" s="138" customFormat="1" ht="12.75">
      <c r="A149" s="130"/>
      <c r="B149" s="131"/>
      <c r="C149" s="132"/>
      <c r="D149" s="133" t="s">
        <v>125</v>
      </c>
      <c r="E149" s="134"/>
      <c r="F149" s="135"/>
      <c r="G149" s="136"/>
      <c r="H149" s="137"/>
    </row>
    <row r="150" spans="1:8" s="129" customFormat="1" ht="11.25">
      <c r="A150" s="139" t="s">
        <v>134</v>
      </c>
      <c r="B150" s="123">
        <v>100</v>
      </c>
      <c r="C150" s="123" t="s">
        <v>215</v>
      </c>
      <c r="D150" s="124" t="s">
        <v>217</v>
      </c>
      <c r="E150" s="125">
        <v>72</v>
      </c>
      <c r="F150" s="126" t="s">
        <v>135</v>
      </c>
      <c r="G150" s="127">
        <v>0</v>
      </c>
      <c r="H150" s="128">
        <f>G150*E150</f>
        <v>0</v>
      </c>
    </row>
    <row r="151" spans="1:8" s="129" customFormat="1" ht="11.25">
      <c r="A151" s="139" t="s">
        <v>134</v>
      </c>
      <c r="B151" s="123">
        <v>101</v>
      </c>
      <c r="C151" s="123" t="s">
        <v>216</v>
      </c>
      <c r="D151" s="124" t="s">
        <v>218</v>
      </c>
      <c r="E151" s="125">
        <v>365</v>
      </c>
      <c r="F151" s="126" t="s">
        <v>135</v>
      </c>
      <c r="G151" s="127">
        <v>0</v>
      </c>
      <c r="H151" s="128">
        <f>G151*E151</f>
        <v>0</v>
      </c>
    </row>
    <row r="152" spans="1:8" s="129" customFormat="1" ht="33.75">
      <c r="A152" s="139" t="s">
        <v>134</v>
      </c>
      <c r="B152" s="123">
        <v>102</v>
      </c>
      <c r="C152" s="123" t="s">
        <v>766</v>
      </c>
      <c r="D152" s="124" t="s">
        <v>771</v>
      </c>
      <c r="E152" s="125">
        <v>365</v>
      </c>
      <c r="F152" s="126" t="s">
        <v>135</v>
      </c>
      <c r="G152" s="127">
        <v>0</v>
      </c>
      <c r="H152" s="128">
        <f>G152*E152</f>
        <v>0</v>
      </c>
    </row>
    <row r="153" spans="1:8" s="138" customFormat="1" ht="12.75">
      <c r="A153" s="130"/>
      <c r="B153" s="131"/>
      <c r="C153" s="132"/>
      <c r="D153" s="133" t="s">
        <v>125</v>
      </c>
      <c r="E153" s="134"/>
      <c r="F153" s="135"/>
      <c r="G153" s="136"/>
      <c r="H153" s="137">
        <f>SUM(H150:H152)</f>
        <v>0</v>
      </c>
    </row>
    <row r="154" spans="1:8" s="105" customFormat="1" ht="12.75">
      <c r="A154" s="104"/>
      <c r="B154" s="87"/>
      <c r="C154" s="101"/>
      <c r="D154" s="99"/>
      <c r="E154" s="102"/>
      <c r="F154" s="90"/>
      <c r="G154" s="92"/>
      <c r="H154" s="103"/>
    </row>
    <row r="155" spans="1:8" s="138" customFormat="1" ht="12.75">
      <c r="A155" s="130"/>
      <c r="B155" s="131"/>
      <c r="C155" s="132"/>
      <c r="D155" s="133" t="s">
        <v>129</v>
      </c>
      <c r="E155" s="134"/>
      <c r="F155" s="135"/>
      <c r="G155" s="136"/>
      <c r="H155" s="137"/>
    </row>
    <row r="156" spans="1:8" s="129" customFormat="1" ht="11.25">
      <c r="A156" s="139" t="s">
        <v>134</v>
      </c>
      <c r="B156" s="123">
        <v>103</v>
      </c>
      <c r="C156" s="123" t="s">
        <v>763</v>
      </c>
      <c r="D156" s="124" t="s">
        <v>146</v>
      </c>
      <c r="E156" s="125">
        <v>1</v>
      </c>
      <c r="F156" s="126" t="s">
        <v>140</v>
      </c>
      <c r="G156" s="127">
        <v>0</v>
      </c>
      <c r="H156" s="128">
        <f>G156*E156</f>
        <v>0</v>
      </c>
    </row>
    <row r="157" spans="1:8" s="129" customFormat="1" ht="22.5">
      <c r="A157" s="139" t="s">
        <v>134</v>
      </c>
      <c r="B157" s="123">
        <v>104</v>
      </c>
      <c r="C157" s="123" t="s">
        <v>148</v>
      </c>
      <c r="D157" s="124" t="s">
        <v>765</v>
      </c>
      <c r="E157" s="125">
        <v>5</v>
      </c>
      <c r="F157" s="126" t="s">
        <v>140</v>
      </c>
      <c r="G157" s="127">
        <v>0</v>
      </c>
      <c r="H157" s="128">
        <f>G157*E157</f>
        <v>0</v>
      </c>
    </row>
    <row r="158" spans="1:8" s="129" customFormat="1" ht="11.25">
      <c r="A158" s="139" t="s">
        <v>134</v>
      </c>
      <c r="B158" s="123">
        <v>105</v>
      </c>
      <c r="C158" s="123" t="s">
        <v>148</v>
      </c>
      <c r="D158" s="124" t="s">
        <v>764</v>
      </c>
      <c r="E158" s="125">
        <v>4</v>
      </c>
      <c r="F158" s="126" t="s">
        <v>140</v>
      </c>
      <c r="G158" s="127">
        <v>0</v>
      </c>
      <c r="H158" s="128">
        <f>G158*E158</f>
        <v>0</v>
      </c>
    </row>
    <row r="159" spans="1:8" s="138" customFormat="1" ht="12.75">
      <c r="A159" s="130"/>
      <c r="B159" s="131"/>
      <c r="C159" s="132"/>
      <c r="D159" s="133" t="s">
        <v>129</v>
      </c>
      <c r="E159" s="134"/>
      <c r="F159" s="135"/>
      <c r="G159" s="136"/>
      <c r="H159" s="137">
        <f>SUM(H156:H158)</f>
        <v>0</v>
      </c>
    </row>
    <row r="160" spans="1:8" s="105" customFormat="1" ht="12.75">
      <c r="A160" s="104"/>
      <c r="B160" s="87"/>
      <c r="C160" s="100"/>
      <c r="D160" s="99"/>
      <c r="E160" s="89"/>
      <c r="F160" s="90"/>
      <c r="G160" s="91"/>
      <c r="H160" s="98"/>
    </row>
    <row r="161" spans="1:8" s="105" customFormat="1" ht="12.75">
      <c r="A161" s="104"/>
      <c r="B161" s="87"/>
      <c r="C161" s="100"/>
      <c r="D161" s="133" t="s">
        <v>219</v>
      </c>
      <c r="E161" s="89"/>
      <c r="F161" s="90"/>
      <c r="G161" s="91"/>
      <c r="H161" s="98"/>
    </row>
    <row r="162" spans="1:8" s="129" customFormat="1" ht="11.25">
      <c r="A162" s="139"/>
      <c r="B162" s="123">
        <v>106</v>
      </c>
      <c r="C162" s="123"/>
      <c r="D162" s="124" t="s">
        <v>301</v>
      </c>
      <c r="E162" s="125">
        <v>1</v>
      </c>
      <c r="F162" s="126" t="s">
        <v>147</v>
      </c>
      <c r="G162" s="127">
        <f>UT!E31</f>
        <v>0</v>
      </c>
      <c r="H162" s="128">
        <f aca="true" t="shared" si="5" ref="H162:H167">G162*E162</f>
        <v>0</v>
      </c>
    </row>
    <row r="163" spans="1:8" s="129" customFormat="1" ht="11.25">
      <c r="A163" s="139"/>
      <c r="B163" s="123">
        <v>107</v>
      </c>
      <c r="C163" s="123"/>
      <c r="D163" s="124" t="s">
        <v>723</v>
      </c>
      <c r="E163" s="125">
        <v>1</v>
      </c>
      <c r="F163" s="126" t="s">
        <v>147</v>
      </c>
      <c r="G163" s="127">
        <f>VZT!J101</f>
        <v>0</v>
      </c>
      <c r="H163" s="128">
        <f t="shared" si="5"/>
        <v>0</v>
      </c>
    </row>
    <row r="164" spans="1:8" s="129" customFormat="1" ht="11.25">
      <c r="A164" s="139"/>
      <c r="B164" s="123">
        <v>108</v>
      </c>
      <c r="C164" s="123"/>
      <c r="D164" s="124" t="s">
        <v>724</v>
      </c>
      <c r="E164" s="125">
        <v>1</v>
      </c>
      <c r="F164" s="126" t="s">
        <v>147</v>
      </c>
      <c r="G164" s="127">
        <f>'CHL+ZTI'!I58</f>
        <v>0</v>
      </c>
      <c r="H164" s="128">
        <f t="shared" si="5"/>
        <v>0</v>
      </c>
    </row>
    <row r="165" spans="1:8" s="129" customFormat="1" ht="11.25">
      <c r="A165" s="139"/>
      <c r="B165" s="123">
        <v>109</v>
      </c>
      <c r="C165" s="123"/>
      <c r="D165" s="124" t="s">
        <v>725</v>
      </c>
      <c r="E165" s="125">
        <v>1</v>
      </c>
      <c r="F165" s="126" t="s">
        <v>147</v>
      </c>
      <c r="G165" s="127">
        <f>ENN!G96</f>
        <v>0</v>
      </c>
      <c r="H165" s="128">
        <f t="shared" si="5"/>
        <v>0</v>
      </c>
    </row>
    <row r="166" spans="1:8" s="129" customFormat="1" ht="11.25">
      <c r="A166" s="139"/>
      <c r="B166" s="123">
        <v>110</v>
      </c>
      <c r="C166" s="123"/>
      <c r="D166" s="124" t="s">
        <v>726</v>
      </c>
      <c r="E166" s="125">
        <v>1</v>
      </c>
      <c r="F166" s="126" t="s">
        <v>147</v>
      </c>
      <c r="G166" s="127">
        <f>'AV'!F73</f>
        <v>0</v>
      </c>
      <c r="H166" s="128">
        <f t="shared" si="5"/>
        <v>0</v>
      </c>
    </row>
    <row r="167" spans="1:8" s="129" customFormat="1" ht="11.25">
      <c r="A167" s="139"/>
      <c r="B167" s="123">
        <v>111</v>
      </c>
      <c r="C167" s="123"/>
      <c r="D167" s="124" t="s">
        <v>727</v>
      </c>
      <c r="E167" s="125">
        <v>1</v>
      </c>
      <c r="F167" s="126" t="s">
        <v>147</v>
      </c>
      <c r="G167" s="127">
        <f>SK!F75</f>
        <v>0</v>
      </c>
      <c r="H167" s="128">
        <f t="shared" si="5"/>
        <v>0</v>
      </c>
    </row>
    <row r="168" spans="1:8" s="138" customFormat="1" ht="12.75">
      <c r="A168" s="130"/>
      <c r="B168" s="131"/>
      <c r="C168" s="132"/>
      <c r="D168" s="133" t="s">
        <v>219</v>
      </c>
      <c r="E168" s="134"/>
      <c r="F168" s="135"/>
      <c r="G168" s="136"/>
      <c r="H168" s="137">
        <f>SUM(H162:H167)</f>
        <v>0</v>
      </c>
    </row>
    <row r="169" spans="1:8" s="105" customFormat="1" ht="12.75">
      <c r="A169" s="104"/>
      <c r="B169" s="87"/>
      <c r="C169" s="100"/>
      <c r="D169" s="99"/>
      <c r="E169" s="89"/>
      <c r="F169" s="90"/>
      <c r="G169" s="91"/>
      <c r="H169" s="98"/>
    </row>
    <row r="170" spans="1:8" s="105" customFormat="1" ht="12.75">
      <c r="A170" s="104"/>
      <c r="B170" s="87"/>
      <c r="C170" s="100"/>
      <c r="D170" s="93"/>
      <c r="E170" s="89"/>
      <c r="F170" s="90"/>
      <c r="G170" s="91"/>
      <c r="H170" s="98"/>
    </row>
    <row r="171" spans="1:8" ht="12.75">
      <c r="A171" s="88"/>
      <c r="B171" s="100"/>
      <c r="C171" s="100"/>
      <c r="D171" s="93" t="s">
        <v>124</v>
      </c>
      <c r="E171" s="89"/>
      <c r="F171" s="90"/>
      <c r="G171" s="91"/>
      <c r="H171" s="98"/>
    </row>
    <row r="172" spans="1:8" ht="13.5" thickBot="1">
      <c r="A172" s="94"/>
      <c r="B172" s="115"/>
      <c r="C172" s="115"/>
      <c r="D172" s="116"/>
      <c r="E172" s="95"/>
      <c r="F172" s="96"/>
      <c r="G172" s="97"/>
      <c r="H172" s="117"/>
    </row>
  </sheetData>
  <sheetProtection/>
  <mergeCells count="8">
    <mergeCell ref="A3:B3"/>
    <mergeCell ref="A1:B2"/>
    <mergeCell ref="C1:C2"/>
    <mergeCell ref="H1:H2"/>
    <mergeCell ref="D1:D2"/>
    <mergeCell ref="F1:F2"/>
    <mergeCell ref="G1:G2"/>
    <mergeCell ref="E1:E2"/>
  </mergeCells>
  <printOptions/>
  <pageMargins left="0.4330708661417323" right="0.2755905511811024" top="0.7874015748031497" bottom="0.5118110236220472" header="0.31496062992125984" footer="0.31496062992125984"/>
  <pageSetup horizontalDpi="300" verticalDpi="300" orientation="portrait" paperSize="9" scale="73" r:id="rId1"/>
  <headerFooter alignWithMargins="0">
    <oddHeader>&amp;L&amp;"Times New Roman CE,Tučné"Stavební úpravy briefingové místnosti a konferenčního sálu
Policejní prezidium ČR
Strojnikcá 935/27, 170 89 Praha 7&amp;R&amp;"Times New Roman CE,Tučné" Celkové náklady stavby - rozpočet&amp;"Times New Roman CE,Obyčejné"
</oddHeader>
    <oddFooter>&amp;L&amp;"Times New Roman CE,Tučné"ORIGON spol. s r.o.&amp;C&amp;P / &amp;N</oddFooter>
  </headerFooter>
  <rowBreaks count="3" manualBreakCount="3">
    <brk id="41" max="7" man="1"/>
    <brk id="84" max="7" man="1"/>
    <brk id="112" max="7" man="1"/>
  </rowBreaks>
</worksheet>
</file>

<file path=xl/worksheets/sheet4.xml><?xml version="1.0" encoding="utf-8"?>
<worksheet xmlns="http://schemas.openxmlformats.org/spreadsheetml/2006/main" xmlns:r="http://schemas.openxmlformats.org/officeDocument/2006/relationships">
  <dimension ref="A1:G33"/>
  <sheetViews>
    <sheetView showGridLines="0" view="pageBreakPreview" zoomScaleSheetLayoutView="100" zoomScalePageLayoutView="0" workbookViewId="0" topLeftCell="A1">
      <selection activeCell="G31" sqref="G31"/>
    </sheetView>
  </sheetViews>
  <sheetFormatPr defaultColWidth="9.50390625" defaultRowHeight="12.75"/>
  <cols>
    <col min="1" max="1" width="71.875" style="140" customWidth="1"/>
    <col min="2" max="2" width="26.375" style="141" bestFit="1" customWidth="1"/>
    <col min="3" max="3" width="10.50390625" style="141" bestFit="1" customWidth="1"/>
    <col min="4" max="4" width="18.125" style="141" bestFit="1" customWidth="1"/>
    <col min="5" max="5" width="17.125" style="141" bestFit="1" customWidth="1"/>
    <col min="6" max="16384" width="9.50390625" style="141" customWidth="1"/>
  </cols>
  <sheetData>
    <row r="1" spans="1:5" ht="30">
      <c r="A1" s="198" t="s">
        <v>303</v>
      </c>
      <c r="B1" s="198" t="s">
        <v>305</v>
      </c>
      <c r="C1" s="198" t="s">
        <v>311</v>
      </c>
      <c r="D1" s="199" t="s">
        <v>312</v>
      </c>
      <c r="E1" s="200" t="s">
        <v>313</v>
      </c>
    </row>
    <row r="2" spans="1:5" ht="15">
      <c r="A2" s="201" t="s">
        <v>314</v>
      </c>
      <c r="B2" s="201"/>
      <c r="C2" s="201"/>
      <c r="D2" s="202"/>
      <c r="E2" s="202"/>
    </row>
    <row r="3" spans="1:5" s="142" customFormat="1" ht="38.25">
      <c r="A3" s="203" t="s">
        <v>315</v>
      </c>
      <c r="B3">
        <v>6</v>
      </c>
      <c r="C3" t="s">
        <v>299</v>
      </c>
      <c r="D3" s="204">
        <v>0</v>
      </c>
      <c r="E3" s="204">
        <f>B3*D3</f>
        <v>0</v>
      </c>
    </row>
    <row r="4" spans="1:5" s="142" customFormat="1" ht="12.75">
      <c r="A4" s="203" t="s">
        <v>316</v>
      </c>
      <c r="B4">
        <v>6</v>
      </c>
      <c r="C4" t="s">
        <v>299</v>
      </c>
      <c r="D4" s="204">
        <v>0</v>
      </c>
      <c r="E4" s="204">
        <f>B4*D4</f>
        <v>0</v>
      </c>
    </row>
    <row r="5" spans="1:5" s="142" customFormat="1" ht="15">
      <c r="A5" s="201" t="s">
        <v>317</v>
      </c>
      <c r="B5" s="201"/>
      <c r="C5" s="201"/>
      <c r="D5" s="202"/>
      <c r="E5" s="202"/>
    </row>
    <row r="6" spans="1:5" ht="12.75">
      <c r="A6" t="s">
        <v>318</v>
      </c>
      <c r="B6">
        <v>10</v>
      </c>
      <c r="C6" t="s">
        <v>137</v>
      </c>
      <c r="D6" s="204">
        <v>0</v>
      </c>
      <c r="E6" s="204">
        <f aca="true" t="shared" si="0" ref="E6:E17">B6*D6</f>
        <v>0</v>
      </c>
    </row>
    <row r="7" spans="1:5" ht="12.75">
      <c r="A7" t="s">
        <v>319</v>
      </c>
      <c r="B7">
        <v>2.5</v>
      </c>
      <c r="C7" t="s">
        <v>137</v>
      </c>
      <c r="D7" s="204">
        <v>0</v>
      </c>
      <c r="E7" s="204">
        <f t="shared" si="0"/>
        <v>0</v>
      </c>
    </row>
    <row r="8" spans="1:5" ht="15">
      <c r="A8" s="201" t="s">
        <v>320</v>
      </c>
      <c r="B8" s="201"/>
      <c r="C8" s="201"/>
      <c r="D8" s="202"/>
      <c r="E8" s="202"/>
    </row>
    <row r="9" spans="1:5" ht="12.75">
      <c r="A9" t="s">
        <v>321</v>
      </c>
      <c r="B9">
        <v>10</v>
      </c>
      <c r="C9" t="s">
        <v>137</v>
      </c>
      <c r="D9" s="204">
        <v>0</v>
      </c>
      <c r="E9" s="204">
        <f t="shared" si="0"/>
        <v>0</v>
      </c>
    </row>
    <row r="10" spans="1:5" ht="12.75">
      <c r="A10" t="s">
        <v>322</v>
      </c>
      <c r="B10">
        <v>2.5</v>
      </c>
      <c r="C10" t="s">
        <v>137</v>
      </c>
      <c r="D10" s="204">
        <v>0</v>
      </c>
      <c r="E10" s="204">
        <f t="shared" si="0"/>
        <v>0</v>
      </c>
    </row>
    <row r="11" spans="1:5" ht="15">
      <c r="A11" s="201" t="s">
        <v>323</v>
      </c>
      <c r="B11" s="201"/>
      <c r="C11" s="201"/>
      <c r="D11" s="202"/>
      <c r="E11" s="202"/>
    </row>
    <row r="12" spans="1:5" ht="12.75">
      <c r="A12" t="s">
        <v>324</v>
      </c>
      <c r="B12">
        <v>24</v>
      </c>
      <c r="C12" t="s">
        <v>299</v>
      </c>
      <c r="D12" s="204">
        <v>0</v>
      </c>
      <c r="E12" s="204">
        <f t="shared" si="0"/>
        <v>0</v>
      </c>
    </row>
    <row r="13" spans="1:5" ht="12.75">
      <c r="A13" t="s">
        <v>325</v>
      </c>
      <c r="B13">
        <v>8</v>
      </c>
      <c r="C13" t="s">
        <v>299</v>
      </c>
      <c r="D13" s="204">
        <v>0</v>
      </c>
      <c r="E13" s="204">
        <f t="shared" si="0"/>
        <v>0</v>
      </c>
    </row>
    <row r="14" spans="1:5" ht="12.75">
      <c r="A14" t="s">
        <v>326</v>
      </c>
      <c r="B14">
        <v>12</v>
      </c>
      <c r="C14" t="s">
        <v>299</v>
      </c>
      <c r="D14" s="204">
        <v>0</v>
      </c>
      <c r="E14" s="204">
        <f t="shared" si="0"/>
        <v>0</v>
      </c>
    </row>
    <row r="15" spans="1:5" ht="12.75">
      <c r="A15" t="s">
        <v>327</v>
      </c>
      <c r="B15">
        <v>6</v>
      </c>
      <c r="C15" t="s">
        <v>299</v>
      </c>
      <c r="D15" s="204">
        <v>0</v>
      </c>
      <c r="E15" s="204">
        <f t="shared" si="0"/>
        <v>0</v>
      </c>
    </row>
    <row r="16" spans="1:5" ht="12.75">
      <c r="A16" t="s">
        <v>328</v>
      </c>
      <c r="B16">
        <v>6</v>
      </c>
      <c r="C16" t="s">
        <v>299</v>
      </c>
      <c r="D16" s="204">
        <v>0</v>
      </c>
      <c r="E16" s="204">
        <f t="shared" si="0"/>
        <v>0</v>
      </c>
    </row>
    <row r="17" spans="1:5" ht="12.75">
      <c r="A17" t="s">
        <v>329</v>
      </c>
      <c r="B17">
        <v>12</v>
      </c>
      <c r="C17" t="s">
        <v>299</v>
      </c>
      <c r="D17" s="204">
        <v>0</v>
      </c>
      <c r="E17" s="204">
        <f t="shared" si="0"/>
        <v>0</v>
      </c>
    </row>
    <row r="18" spans="1:5" ht="15">
      <c r="A18" s="201" t="s">
        <v>330</v>
      </c>
      <c r="B18" s="201"/>
      <c r="C18" s="201"/>
      <c r="D18" s="202"/>
      <c r="E18" s="202"/>
    </row>
    <row r="19" spans="1:5" ht="25.5">
      <c r="A19" s="203" t="s">
        <v>331</v>
      </c>
      <c r="B19">
        <v>16</v>
      </c>
      <c r="C19" t="s">
        <v>299</v>
      </c>
      <c r="D19" s="204">
        <v>0</v>
      </c>
      <c r="E19" s="204">
        <f aca="true" t="shared" si="1" ref="E19:E29">B19*D19</f>
        <v>0</v>
      </c>
    </row>
    <row r="20" spans="1:5" ht="12.75">
      <c r="A20" s="203" t="s">
        <v>332</v>
      </c>
      <c r="B20">
        <v>12</v>
      </c>
      <c r="C20" t="s">
        <v>174</v>
      </c>
      <c r="D20" s="204">
        <v>0</v>
      </c>
      <c r="E20" s="204">
        <f t="shared" si="1"/>
        <v>0</v>
      </c>
    </row>
    <row r="21" spans="1:5" ht="12.75">
      <c r="A21" s="205" t="s">
        <v>333</v>
      </c>
      <c r="B21">
        <v>10</v>
      </c>
      <c r="C21" t="s">
        <v>334</v>
      </c>
      <c r="D21" s="204">
        <v>0</v>
      </c>
      <c r="E21" s="204">
        <f t="shared" si="1"/>
        <v>0</v>
      </c>
    </row>
    <row r="22" spans="1:5" ht="12.75">
      <c r="A22" t="s">
        <v>335</v>
      </c>
      <c r="B22">
        <v>12</v>
      </c>
      <c r="C22" t="s">
        <v>174</v>
      </c>
      <c r="D22" s="204">
        <v>0</v>
      </c>
      <c r="E22" s="204">
        <f t="shared" si="1"/>
        <v>0</v>
      </c>
    </row>
    <row r="23" spans="1:5" ht="12.75">
      <c r="A23" t="s">
        <v>336</v>
      </c>
      <c r="B23">
        <v>1</v>
      </c>
      <c r="C23" t="s">
        <v>147</v>
      </c>
      <c r="D23" s="204">
        <v>0</v>
      </c>
      <c r="E23" s="204">
        <f t="shared" si="1"/>
        <v>0</v>
      </c>
    </row>
    <row r="24" spans="1:5" ht="12.75">
      <c r="A24" t="s">
        <v>337</v>
      </c>
      <c r="B24">
        <v>1</v>
      </c>
      <c r="C24" t="s">
        <v>147</v>
      </c>
      <c r="D24" s="204">
        <f>SUM(E3:E19)*0.1</f>
        <v>0</v>
      </c>
      <c r="E24" s="204">
        <f t="shared" si="1"/>
        <v>0</v>
      </c>
    </row>
    <row r="25" spans="1:5" ht="12.75">
      <c r="A25" s="203" t="s">
        <v>338</v>
      </c>
      <c r="B25">
        <v>1</v>
      </c>
      <c r="C25" t="s">
        <v>147</v>
      </c>
      <c r="D25" s="204">
        <v>0</v>
      </c>
      <c r="E25" s="204">
        <f t="shared" si="1"/>
        <v>0</v>
      </c>
    </row>
    <row r="26" spans="1:5" ht="12.75">
      <c r="A26" t="s">
        <v>339</v>
      </c>
      <c r="B26">
        <v>1</v>
      </c>
      <c r="C26" t="s">
        <v>299</v>
      </c>
      <c r="D26" s="204">
        <v>0</v>
      </c>
      <c r="E26" s="204">
        <f t="shared" si="1"/>
        <v>0</v>
      </c>
    </row>
    <row r="27" spans="1:5" ht="12.75">
      <c r="A27" t="s">
        <v>340</v>
      </c>
      <c r="B27">
        <v>1</v>
      </c>
      <c r="C27" t="s">
        <v>147</v>
      </c>
      <c r="D27" s="204">
        <v>0</v>
      </c>
      <c r="E27" s="204">
        <f t="shared" si="1"/>
        <v>0</v>
      </c>
    </row>
    <row r="28" spans="1:5" ht="12.75">
      <c r="A28" t="s">
        <v>341</v>
      </c>
      <c r="B28">
        <v>1</v>
      </c>
      <c r="C28" t="s">
        <v>147</v>
      </c>
      <c r="D28" s="204">
        <v>0</v>
      </c>
      <c r="E28" s="204">
        <f t="shared" si="1"/>
        <v>0</v>
      </c>
    </row>
    <row r="29" spans="1:5" ht="12.75">
      <c r="A29" t="s">
        <v>342</v>
      </c>
      <c r="B29">
        <v>1</v>
      </c>
      <c r="C29" t="s">
        <v>147</v>
      </c>
      <c r="D29" s="204">
        <v>0</v>
      </c>
      <c r="E29" s="204">
        <f t="shared" si="1"/>
        <v>0</v>
      </c>
    </row>
    <row r="30" spans="1:5" ht="15">
      <c r="A30" s="201" t="s">
        <v>34</v>
      </c>
      <c r="B30" s="201"/>
      <c r="C30" s="201"/>
      <c r="D30" s="202"/>
      <c r="E30" s="202"/>
    </row>
    <row r="31" spans="1:5" ht="15">
      <c r="A31" s="206" t="s">
        <v>343</v>
      </c>
      <c r="B31"/>
      <c r="C31"/>
      <c r="D31" s="204"/>
      <c r="E31" s="207">
        <f>SUM(E1:E29)</f>
        <v>0</v>
      </c>
    </row>
    <row r="33" spans="1:7" ht="83.25" customHeight="1">
      <c r="A33" s="467" t="s">
        <v>300</v>
      </c>
      <c r="B33" s="467"/>
      <c r="C33" s="467"/>
      <c r="D33" s="467"/>
      <c r="E33" s="467"/>
      <c r="F33" s="208"/>
      <c r="G33" s="205"/>
    </row>
  </sheetData>
  <sheetProtection/>
  <mergeCells count="1">
    <mergeCell ref="A33:E33"/>
  </mergeCells>
  <printOptions horizontalCentered="1"/>
  <pageMargins left="0.5905511811023623" right="0.3937007874015748" top="0.6692913385826772" bottom="0.7874015748031497" header="0.5118110236220472" footer="0.5118110236220472"/>
  <pageSetup blackAndWhite="1" horizontalDpi="300" verticalDpi="300" orientation="landscape" paperSize="9"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dimension ref="A1:J104"/>
  <sheetViews>
    <sheetView zoomScalePageLayoutView="0" workbookViewId="0" topLeftCell="A1">
      <selection activeCell="A1" sqref="A1:J104"/>
    </sheetView>
  </sheetViews>
  <sheetFormatPr defaultColWidth="9.00390625" defaultRowHeight="12.75"/>
  <cols>
    <col min="1" max="1" width="9.375" style="189" customWidth="1"/>
    <col min="2" max="2" width="10.875" style="189" customWidth="1"/>
    <col min="3" max="4" width="24.125" style="189" customWidth="1"/>
    <col min="5" max="5" width="30.00390625" style="189" customWidth="1"/>
    <col min="6" max="6" width="18.375" style="189" customWidth="1"/>
    <col min="7" max="8" width="6.625" style="189" customWidth="1"/>
    <col min="9" max="9" width="12.875" style="189" bestFit="1" customWidth="1"/>
    <col min="10" max="10" width="17.50390625" style="189" bestFit="1" customWidth="1"/>
    <col min="11" max="12" width="15.50390625" style="189" bestFit="1" customWidth="1"/>
    <col min="13" max="13" width="13.375" style="189" bestFit="1" customWidth="1"/>
    <col min="14" max="16384" width="9.375" style="189" customWidth="1"/>
  </cols>
  <sheetData>
    <row r="1" spans="1:10" s="213" customFormat="1" ht="18.75">
      <c r="A1" s="209" t="s">
        <v>344</v>
      </c>
      <c r="B1" s="210" t="s">
        <v>345</v>
      </c>
      <c r="C1" s="211"/>
      <c r="D1" s="211"/>
      <c r="E1" s="211"/>
      <c r="F1" s="211"/>
      <c r="G1" s="211"/>
      <c r="H1" s="211"/>
      <c r="I1" s="211"/>
      <c r="J1" s="212"/>
    </row>
    <row r="2" spans="1:10" s="213" customFormat="1" ht="15.75">
      <c r="A2" s="505">
        <v>1</v>
      </c>
      <c r="B2" s="506" t="s">
        <v>346</v>
      </c>
      <c r="C2" s="507"/>
      <c r="D2" s="507"/>
      <c r="E2" s="214"/>
      <c r="F2" s="214"/>
      <c r="G2" s="214"/>
      <c r="H2" s="214"/>
      <c r="I2" s="215"/>
      <c r="J2" s="216"/>
    </row>
    <row r="3" spans="1:10" s="213" customFormat="1" ht="25.5">
      <c r="A3" s="505"/>
      <c r="B3" s="217" t="s">
        <v>347</v>
      </c>
      <c r="C3" s="508" t="s">
        <v>303</v>
      </c>
      <c r="D3" s="508"/>
      <c r="E3" s="508" t="s">
        <v>348</v>
      </c>
      <c r="F3" s="508"/>
      <c r="G3" s="217" t="s">
        <v>349</v>
      </c>
      <c r="H3" s="509" t="s">
        <v>350</v>
      </c>
      <c r="I3" s="510"/>
      <c r="J3" s="218" t="s">
        <v>351</v>
      </c>
    </row>
    <row r="4" spans="1:10" s="213" customFormat="1" ht="15">
      <c r="A4" s="505"/>
      <c r="B4" s="501" t="s">
        <v>352</v>
      </c>
      <c r="C4" s="504" t="s">
        <v>353</v>
      </c>
      <c r="D4" s="504"/>
      <c r="E4" s="493" t="s">
        <v>354</v>
      </c>
      <c r="F4" s="493"/>
      <c r="G4" s="219">
        <v>1</v>
      </c>
      <c r="H4" s="494">
        <v>0</v>
      </c>
      <c r="I4" s="494"/>
      <c r="J4" s="220">
        <f aca="true" t="shared" si="0" ref="J4:J10">H4*G4</f>
        <v>0</v>
      </c>
    </row>
    <row r="5" spans="1:10" s="213" customFormat="1" ht="15">
      <c r="A5" s="505"/>
      <c r="B5" s="502"/>
      <c r="C5" s="495" t="s">
        <v>355</v>
      </c>
      <c r="D5" s="496"/>
      <c r="E5" s="493" t="s">
        <v>356</v>
      </c>
      <c r="F5" s="493"/>
      <c r="G5" s="219">
        <v>1</v>
      </c>
      <c r="H5" s="494">
        <v>0</v>
      </c>
      <c r="I5" s="494"/>
      <c r="J5" s="220">
        <f t="shared" si="0"/>
        <v>0</v>
      </c>
    </row>
    <row r="6" spans="1:10" s="213" customFormat="1" ht="15">
      <c r="A6" s="505"/>
      <c r="B6" s="503"/>
      <c r="C6" s="495" t="s">
        <v>357</v>
      </c>
      <c r="D6" s="496"/>
      <c r="E6" s="493" t="s">
        <v>358</v>
      </c>
      <c r="F6" s="493"/>
      <c r="G6" s="219">
        <v>4</v>
      </c>
      <c r="H6" s="494">
        <v>0</v>
      </c>
      <c r="I6" s="494"/>
      <c r="J6" s="220">
        <f t="shared" si="0"/>
        <v>0</v>
      </c>
    </row>
    <row r="7" spans="1:10" s="213" customFormat="1" ht="15">
      <c r="A7" s="505"/>
      <c r="B7" s="501" t="s">
        <v>359</v>
      </c>
      <c r="C7" s="504" t="s">
        <v>360</v>
      </c>
      <c r="D7" s="504"/>
      <c r="E7" s="493" t="s">
        <v>361</v>
      </c>
      <c r="F7" s="493"/>
      <c r="G7" s="219">
        <v>1</v>
      </c>
      <c r="H7" s="494">
        <v>0</v>
      </c>
      <c r="I7" s="494"/>
      <c r="J7" s="220">
        <f t="shared" si="0"/>
        <v>0</v>
      </c>
    </row>
    <row r="8" spans="1:10" s="213" customFormat="1" ht="15">
      <c r="A8" s="505"/>
      <c r="B8" s="502"/>
      <c r="C8" s="495" t="s">
        <v>355</v>
      </c>
      <c r="D8" s="496"/>
      <c r="E8" s="493" t="s">
        <v>362</v>
      </c>
      <c r="F8" s="493"/>
      <c r="G8" s="219">
        <v>1</v>
      </c>
      <c r="H8" s="494">
        <v>0</v>
      </c>
      <c r="I8" s="494"/>
      <c r="J8" s="220">
        <f t="shared" si="0"/>
        <v>0</v>
      </c>
    </row>
    <row r="9" spans="1:10" s="213" customFormat="1" ht="15">
      <c r="A9" s="505"/>
      <c r="B9" s="503"/>
      <c r="C9" s="495" t="s">
        <v>357</v>
      </c>
      <c r="D9" s="496"/>
      <c r="E9" s="493" t="s">
        <v>358</v>
      </c>
      <c r="F9" s="493"/>
      <c r="G9" s="219">
        <v>4</v>
      </c>
      <c r="H9" s="494">
        <v>0</v>
      </c>
      <c r="I9" s="494"/>
      <c r="J9" s="220">
        <f t="shared" si="0"/>
        <v>0</v>
      </c>
    </row>
    <row r="10" spans="1:10" s="213" customFormat="1" ht="15">
      <c r="A10" s="505"/>
      <c r="B10" s="221"/>
      <c r="C10" s="219" t="s">
        <v>363</v>
      </c>
      <c r="D10" s="221"/>
      <c r="E10" s="497" t="s">
        <v>364</v>
      </c>
      <c r="F10" s="498"/>
      <c r="G10" s="219">
        <v>2</v>
      </c>
      <c r="H10" s="499">
        <v>0</v>
      </c>
      <c r="I10" s="500"/>
      <c r="J10" s="220">
        <f t="shared" si="0"/>
        <v>0</v>
      </c>
    </row>
    <row r="11" spans="1:10" s="213" customFormat="1" ht="15">
      <c r="A11" s="222"/>
      <c r="B11" s="223"/>
      <c r="C11" s="224"/>
      <c r="D11" s="223"/>
      <c r="E11" s="224"/>
      <c r="F11" s="224"/>
      <c r="G11" s="224"/>
      <c r="H11" s="225"/>
      <c r="I11" s="226"/>
      <c r="J11" s="227"/>
    </row>
    <row r="12" spans="1:10" s="213" customFormat="1" ht="15.75">
      <c r="A12" s="490">
        <v>2</v>
      </c>
      <c r="B12" s="491" t="s">
        <v>365</v>
      </c>
      <c r="C12" s="468"/>
      <c r="D12" s="468"/>
      <c r="E12" s="228"/>
      <c r="F12" s="228"/>
      <c r="G12" s="228"/>
      <c r="H12" s="228"/>
      <c r="I12" s="229"/>
      <c r="J12" s="230"/>
    </row>
    <row r="13" spans="1:10" s="213" customFormat="1" ht="25.5">
      <c r="A13" s="490"/>
      <c r="B13" s="231" t="s">
        <v>347</v>
      </c>
      <c r="C13" s="231" t="s">
        <v>303</v>
      </c>
      <c r="D13" s="231" t="s">
        <v>366</v>
      </c>
      <c r="E13" s="231" t="s">
        <v>348</v>
      </c>
      <c r="F13" s="231" t="s">
        <v>367</v>
      </c>
      <c r="G13" s="231" t="s">
        <v>349</v>
      </c>
      <c r="H13" s="492" t="s">
        <v>350</v>
      </c>
      <c r="I13" s="489"/>
      <c r="J13" s="232" t="s">
        <v>351</v>
      </c>
    </row>
    <row r="14" spans="1:10" s="213" customFormat="1" ht="102">
      <c r="A14" s="490"/>
      <c r="B14" s="233" t="s">
        <v>368</v>
      </c>
      <c r="C14" s="234" t="s">
        <v>369</v>
      </c>
      <c r="D14" s="233" t="s">
        <v>370</v>
      </c>
      <c r="E14" s="234" t="s">
        <v>371</v>
      </c>
      <c r="F14" s="235"/>
      <c r="G14" s="234">
        <v>8</v>
      </c>
      <c r="H14" s="488">
        <v>0</v>
      </c>
      <c r="I14" s="488"/>
      <c r="J14" s="236">
        <f aca="true" t="shared" si="1" ref="J14:J24">H14*G14</f>
        <v>0</v>
      </c>
    </row>
    <row r="15" spans="1:10" s="213" customFormat="1" ht="51">
      <c r="A15" s="490"/>
      <c r="B15" s="233" t="s">
        <v>372</v>
      </c>
      <c r="C15" s="234" t="s">
        <v>373</v>
      </c>
      <c r="D15" s="233" t="s">
        <v>374</v>
      </c>
      <c r="E15" s="234" t="s">
        <v>375</v>
      </c>
      <c r="F15" s="235"/>
      <c r="G15" s="234">
        <v>4</v>
      </c>
      <c r="H15" s="488">
        <v>0</v>
      </c>
      <c r="I15" s="488"/>
      <c r="J15" s="236">
        <f t="shared" si="1"/>
        <v>0</v>
      </c>
    </row>
    <row r="16" spans="1:10" s="213" customFormat="1" ht="51">
      <c r="A16" s="490"/>
      <c r="B16" s="233" t="s">
        <v>376</v>
      </c>
      <c r="C16" s="234" t="s">
        <v>377</v>
      </c>
      <c r="D16" s="233" t="s">
        <v>374</v>
      </c>
      <c r="E16" s="234" t="s">
        <v>378</v>
      </c>
      <c r="F16" s="235"/>
      <c r="G16" s="234">
        <v>2</v>
      </c>
      <c r="H16" s="488">
        <v>0</v>
      </c>
      <c r="I16" s="488"/>
      <c r="J16" s="236">
        <f t="shared" si="1"/>
        <v>0</v>
      </c>
    </row>
    <row r="17" spans="1:10" s="213" customFormat="1" ht="38.25">
      <c r="A17" s="490"/>
      <c r="B17" s="233" t="s">
        <v>379</v>
      </c>
      <c r="C17" s="234" t="s">
        <v>380</v>
      </c>
      <c r="D17" s="233" t="s">
        <v>381</v>
      </c>
      <c r="E17" s="234"/>
      <c r="F17" s="235"/>
      <c r="G17" s="234">
        <v>2</v>
      </c>
      <c r="H17" s="488">
        <v>0</v>
      </c>
      <c r="I17" s="488"/>
      <c r="J17" s="236">
        <f t="shared" si="1"/>
        <v>0</v>
      </c>
    </row>
    <row r="18" spans="1:10" s="213" customFormat="1" ht="38.25">
      <c r="A18" s="490"/>
      <c r="B18" s="233" t="s">
        <v>382</v>
      </c>
      <c r="C18" s="234" t="s">
        <v>380</v>
      </c>
      <c r="D18" s="233" t="s">
        <v>381</v>
      </c>
      <c r="E18" s="234" t="s">
        <v>383</v>
      </c>
      <c r="F18" s="235"/>
      <c r="G18" s="234">
        <v>2</v>
      </c>
      <c r="H18" s="488">
        <v>0</v>
      </c>
      <c r="I18" s="488"/>
      <c r="J18" s="236">
        <f t="shared" si="1"/>
        <v>0</v>
      </c>
    </row>
    <row r="19" spans="1:10" s="213" customFormat="1" ht="38.25">
      <c r="A19" s="490"/>
      <c r="B19" s="233" t="s">
        <v>384</v>
      </c>
      <c r="C19" s="234" t="s">
        <v>385</v>
      </c>
      <c r="D19" s="233" t="s">
        <v>386</v>
      </c>
      <c r="E19" s="234" t="s">
        <v>387</v>
      </c>
      <c r="F19" s="235"/>
      <c r="G19" s="234">
        <v>2</v>
      </c>
      <c r="H19" s="488">
        <v>0</v>
      </c>
      <c r="I19" s="488"/>
      <c r="J19" s="236">
        <f t="shared" si="1"/>
        <v>0</v>
      </c>
    </row>
    <row r="20" spans="1:10" s="213" customFormat="1" ht="38.25">
      <c r="A20" s="490"/>
      <c r="B20" s="233" t="s">
        <v>388</v>
      </c>
      <c r="C20" s="234" t="s">
        <v>385</v>
      </c>
      <c r="D20" s="233" t="s">
        <v>389</v>
      </c>
      <c r="E20" s="234" t="s">
        <v>387</v>
      </c>
      <c r="F20" s="235"/>
      <c r="G20" s="234">
        <v>2</v>
      </c>
      <c r="H20" s="488">
        <v>0</v>
      </c>
      <c r="I20" s="488"/>
      <c r="J20" s="236">
        <f t="shared" si="1"/>
        <v>0</v>
      </c>
    </row>
    <row r="21" spans="1:10" s="213" customFormat="1" ht="38.25">
      <c r="A21" s="490"/>
      <c r="B21" s="233" t="s">
        <v>390</v>
      </c>
      <c r="C21" s="234" t="s">
        <v>391</v>
      </c>
      <c r="D21" s="233" t="s">
        <v>392</v>
      </c>
      <c r="E21" s="234" t="s">
        <v>391</v>
      </c>
      <c r="F21" s="235"/>
      <c r="G21" s="234">
        <v>4</v>
      </c>
      <c r="H21" s="488">
        <v>0</v>
      </c>
      <c r="I21" s="488"/>
      <c r="J21" s="236">
        <f t="shared" si="1"/>
        <v>0</v>
      </c>
    </row>
    <row r="22" spans="1:10" s="213" customFormat="1" ht="38.25">
      <c r="A22" s="490"/>
      <c r="B22" s="233" t="s">
        <v>393</v>
      </c>
      <c r="C22" s="234" t="s">
        <v>391</v>
      </c>
      <c r="D22" s="233" t="s">
        <v>392</v>
      </c>
      <c r="E22" s="234" t="s">
        <v>391</v>
      </c>
      <c r="F22" s="235"/>
      <c r="G22" s="234">
        <v>4</v>
      </c>
      <c r="H22" s="488">
        <v>0</v>
      </c>
      <c r="I22" s="488"/>
      <c r="J22" s="236">
        <f t="shared" si="1"/>
        <v>0</v>
      </c>
    </row>
    <row r="23" spans="1:10" s="213" customFormat="1" ht="12.75">
      <c r="A23" s="490"/>
      <c r="B23" s="233" t="s">
        <v>394</v>
      </c>
      <c r="C23" s="234" t="s">
        <v>35</v>
      </c>
      <c r="D23" s="233" t="s">
        <v>395</v>
      </c>
      <c r="E23" s="234" t="s">
        <v>396</v>
      </c>
      <c r="F23" s="235"/>
      <c r="G23" s="234">
        <v>4</v>
      </c>
      <c r="H23" s="488">
        <v>0</v>
      </c>
      <c r="I23" s="488"/>
      <c r="J23" s="236">
        <f t="shared" si="1"/>
        <v>0</v>
      </c>
    </row>
    <row r="24" spans="1:10" s="213" customFormat="1" ht="12.75">
      <c r="A24" s="490"/>
      <c r="B24" s="233" t="s">
        <v>397</v>
      </c>
      <c r="C24" s="234" t="s">
        <v>35</v>
      </c>
      <c r="D24" s="233" t="s">
        <v>395</v>
      </c>
      <c r="E24" s="234" t="s">
        <v>396</v>
      </c>
      <c r="F24" s="235"/>
      <c r="G24" s="234">
        <v>4</v>
      </c>
      <c r="H24" s="488">
        <v>0</v>
      </c>
      <c r="I24" s="489"/>
      <c r="J24" s="236">
        <f t="shared" si="1"/>
        <v>0</v>
      </c>
    </row>
    <row r="25" spans="1:10" s="213" customFormat="1" ht="15">
      <c r="A25" s="222"/>
      <c r="B25" s="237"/>
      <c r="C25" s="237"/>
      <c r="D25" s="237"/>
      <c r="E25" s="237"/>
      <c r="F25" s="237"/>
      <c r="G25" s="237"/>
      <c r="H25" s="237"/>
      <c r="I25" s="238"/>
      <c r="J25" s="239"/>
    </row>
    <row r="26" spans="1:10" s="213" customFormat="1" ht="15.75">
      <c r="A26" s="490">
        <v>3</v>
      </c>
      <c r="B26" s="482" t="s">
        <v>398</v>
      </c>
      <c r="C26" s="482"/>
      <c r="D26" s="482"/>
      <c r="E26" s="482"/>
      <c r="F26" s="240"/>
      <c r="G26" s="240"/>
      <c r="H26" s="240"/>
      <c r="I26" s="241"/>
      <c r="J26" s="230"/>
    </row>
    <row r="27" spans="1:10" s="213" customFormat="1" ht="25.5">
      <c r="A27" s="490"/>
      <c r="B27" s="231" t="s">
        <v>33</v>
      </c>
      <c r="C27" s="231" t="s">
        <v>303</v>
      </c>
      <c r="D27" s="231" t="s">
        <v>399</v>
      </c>
      <c r="E27" s="231" t="s">
        <v>400</v>
      </c>
      <c r="F27" s="231" t="s">
        <v>401</v>
      </c>
      <c r="G27" s="231" t="s">
        <v>402</v>
      </c>
      <c r="H27" s="231" t="s">
        <v>403</v>
      </c>
      <c r="I27" s="232" t="s">
        <v>404</v>
      </c>
      <c r="J27" s="232" t="s">
        <v>351</v>
      </c>
    </row>
    <row r="28" spans="1:10" s="213" customFormat="1" ht="12.75">
      <c r="A28" s="490"/>
      <c r="B28" s="233" t="s">
        <v>405</v>
      </c>
      <c r="C28" s="234" t="s">
        <v>406</v>
      </c>
      <c r="D28" s="233" t="s">
        <v>407</v>
      </c>
      <c r="E28" s="234" t="s">
        <v>408</v>
      </c>
      <c r="F28" s="234">
        <v>1.76</v>
      </c>
      <c r="G28" s="234">
        <v>1.99</v>
      </c>
      <c r="H28" s="234">
        <v>2</v>
      </c>
      <c r="I28" s="235">
        <v>0</v>
      </c>
      <c r="J28" s="242">
        <f>G28*I28</f>
        <v>0</v>
      </c>
    </row>
    <row r="29" spans="1:10" s="213" customFormat="1" ht="12.75">
      <c r="A29" s="490"/>
      <c r="B29" s="233" t="s">
        <v>409</v>
      </c>
      <c r="C29" s="234" t="s">
        <v>410</v>
      </c>
      <c r="D29" s="233" t="s">
        <v>411</v>
      </c>
      <c r="E29" s="234" t="s">
        <v>408</v>
      </c>
      <c r="F29" s="234">
        <v>2.46</v>
      </c>
      <c r="G29" s="234">
        <v>0.39</v>
      </c>
      <c r="H29" s="234">
        <v>8</v>
      </c>
      <c r="I29" s="235">
        <v>0</v>
      </c>
      <c r="J29" s="242">
        <f>I29*H29</f>
        <v>0</v>
      </c>
    </row>
    <row r="30" spans="1:10" s="213" customFormat="1" ht="12.75">
      <c r="A30" s="490"/>
      <c r="B30" s="233" t="s">
        <v>412</v>
      </c>
      <c r="C30" s="234" t="s">
        <v>406</v>
      </c>
      <c r="D30" s="233" t="s">
        <v>413</v>
      </c>
      <c r="E30" s="234" t="s">
        <v>408</v>
      </c>
      <c r="F30" s="234">
        <v>1.07</v>
      </c>
      <c r="G30" s="234">
        <v>0.99</v>
      </c>
      <c r="H30" s="234">
        <v>3</v>
      </c>
      <c r="I30" s="235">
        <v>0</v>
      </c>
      <c r="J30" s="242">
        <f>G30*I30</f>
        <v>0</v>
      </c>
    </row>
    <row r="31" spans="1:10" s="213" customFormat="1" ht="12.75">
      <c r="A31" s="490"/>
      <c r="B31" s="233" t="s">
        <v>414</v>
      </c>
      <c r="C31" s="234" t="s">
        <v>406</v>
      </c>
      <c r="D31" s="233" t="s">
        <v>415</v>
      </c>
      <c r="E31" s="234" t="s">
        <v>408</v>
      </c>
      <c r="F31" s="234">
        <v>0.82</v>
      </c>
      <c r="G31" s="234">
        <v>0.8</v>
      </c>
      <c r="H31" s="234">
        <v>2</v>
      </c>
      <c r="I31" s="235">
        <v>0</v>
      </c>
      <c r="J31" s="242">
        <f>G31*I31</f>
        <v>0</v>
      </c>
    </row>
    <row r="32" spans="1:10" s="213" customFormat="1" ht="25.5">
      <c r="A32" s="490"/>
      <c r="B32" s="233" t="s">
        <v>416</v>
      </c>
      <c r="C32" s="234" t="s">
        <v>417</v>
      </c>
      <c r="D32" s="233" t="s">
        <v>418</v>
      </c>
      <c r="E32" s="234" t="s">
        <v>408</v>
      </c>
      <c r="F32" s="234">
        <v>0.92</v>
      </c>
      <c r="G32" s="234">
        <v>0.1</v>
      </c>
      <c r="H32" s="234">
        <v>4</v>
      </c>
      <c r="I32" s="235">
        <v>0</v>
      </c>
      <c r="J32" s="242">
        <f>I32*H32</f>
        <v>0</v>
      </c>
    </row>
    <row r="33" spans="1:10" s="213" customFormat="1" ht="12.75">
      <c r="A33" s="490"/>
      <c r="B33" s="233" t="s">
        <v>419</v>
      </c>
      <c r="C33" s="234" t="s">
        <v>406</v>
      </c>
      <c r="D33" s="233" t="s">
        <v>420</v>
      </c>
      <c r="E33" s="234" t="s">
        <v>408</v>
      </c>
      <c r="F33" s="234">
        <v>0.88</v>
      </c>
      <c r="G33" s="234">
        <v>1</v>
      </c>
      <c r="H33" s="234">
        <v>1</v>
      </c>
      <c r="I33" s="235">
        <v>0</v>
      </c>
      <c r="J33" s="242">
        <f>G33*I33</f>
        <v>0</v>
      </c>
    </row>
    <row r="34" spans="1:10" s="213" customFormat="1" ht="12.75">
      <c r="A34" s="490"/>
      <c r="B34" s="233" t="s">
        <v>421</v>
      </c>
      <c r="C34" s="234" t="s">
        <v>406</v>
      </c>
      <c r="D34" s="233" t="s">
        <v>422</v>
      </c>
      <c r="E34" s="234" t="s">
        <v>408</v>
      </c>
      <c r="F34" s="234">
        <v>0.6</v>
      </c>
      <c r="G34" s="234">
        <v>0.63</v>
      </c>
      <c r="H34" s="234">
        <v>1</v>
      </c>
      <c r="I34" s="235">
        <v>0</v>
      </c>
      <c r="J34" s="242">
        <f>G34*I34</f>
        <v>0</v>
      </c>
    </row>
    <row r="35" spans="1:10" s="213" customFormat="1" ht="38.25">
      <c r="A35" s="490"/>
      <c r="B35" s="233" t="s">
        <v>423</v>
      </c>
      <c r="C35" s="234" t="s">
        <v>424</v>
      </c>
      <c r="D35" s="233" t="s">
        <v>425</v>
      </c>
      <c r="E35" s="234" t="s">
        <v>408</v>
      </c>
      <c r="F35" s="234">
        <v>116.92</v>
      </c>
      <c r="G35" s="234">
        <v>0.55</v>
      </c>
      <c r="H35" s="234">
        <v>1</v>
      </c>
      <c r="I35" s="235">
        <v>0</v>
      </c>
      <c r="J35" s="242">
        <f>I35*H35</f>
        <v>0</v>
      </c>
    </row>
    <row r="36" spans="1:10" s="213" customFormat="1" ht="12.75">
      <c r="A36" s="490"/>
      <c r="B36" s="233" t="s">
        <v>426</v>
      </c>
      <c r="C36" s="234" t="s">
        <v>406</v>
      </c>
      <c r="D36" s="233" t="s">
        <v>427</v>
      </c>
      <c r="E36" s="234" t="s">
        <v>408</v>
      </c>
      <c r="F36" s="234">
        <v>1.36</v>
      </c>
      <c r="G36" s="234">
        <v>1.7</v>
      </c>
      <c r="H36" s="234">
        <v>2</v>
      </c>
      <c r="I36" s="235">
        <v>0</v>
      </c>
      <c r="J36" s="242">
        <f>G36*I36</f>
        <v>0</v>
      </c>
    </row>
    <row r="37" spans="1:10" s="213" customFormat="1" ht="12.75">
      <c r="A37" s="490"/>
      <c r="B37" s="233" t="s">
        <v>428</v>
      </c>
      <c r="C37" s="234" t="s">
        <v>406</v>
      </c>
      <c r="D37" s="233" t="s">
        <v>429</v>
      </c>
      <c r="E37" s="234" t="s">
        <v>408</v>
      </c>
      <c r="F37" s="234">
        <v>1.72</v>
      </c>
      <c r="G37" s="234">
        <v>2.06</v>
      </c>
      <c r="H37" s="234">
        <v>2</v>
      </c>
      <c r="I37" s="235">
        <v>0</v>
      </c>
      <c r="J37" s="242">
        <f>G37*I37</f>
        <v>0</v>
      </c>
    </row>
    <row r="38" spans="1:10" s="213" customFormat="1" ht="12.75">
      <c r="A38" s="490"/>
      <c r="B38" s="233" t="s">
        <v>430</v>
      </c>
      <c r="C38" s="234" t="s">
        <v>406</v>
      </c>
      <c r="D38" s="233" t="s">
        <v>431</v>
      </c>
      <c r="E38" s="234" t="s">
        <v>408</v>
      </c>
      <c r="F38" s="234">
        <v>1.72</v>
      </c>
      <c r="G38" s="234">
        <v>2.33</v>
      </c>
      <c r="H38" s="234">
        <v>1</v>
      </c>
      <c r="I38" s="235">
        <v>0</v>
      </c>
      <c r="J38" s="242">
        <f>G38*I38</f>
        <v>0</v>
      </c>
    </row>
    <row r="39" spans="1:10" s="213" customFormat="1" ht="12.75">
      <c r="A39" s="490"/>
      <c r="B39" s="233" t="s">
        <v>432</v>
      </c>
      <c r="C39" s="234" t="s">
        <v>406</v>
      </c>
      <c r="D39" s="233" t="s">
        <v>433</v>
      </c>
      <c r="E39" s="234" t="s">
        <v>408</v>
      </c>
      <c r="F39" s="234">
        <v>1.65</v>
      </c>
      <c r="G39" s="234">
        <v>3.12</v>
      </c>
      <c r="H39" s="234">
        <v>2</v>
      </c>
      <c r="I39" s="235">
        <v>0</v>
      </c>
      <c r="J39" s="242">
        <f>G39*I39</f>
        <v>0</v>
      </c>
    </row>
    <row r="40" spans="1:10" s="213" customFormat="1" ht="25.5">
      <c r="A40" s="490"/>
      <c r="B40" s="233" t="s">
        <v>434</v>
      </c>
      <c r="C40" s="234" t="s">
        <v>435</v>
      </c>
      <c r="D40" s="233" t="s">
        <v>436</v>
      </c>
      <c r="E40" s="234" t="s">
        <v>408</v>
      </c>
      <c r="F40" s="234">
        <v>0.34</v>
      </c>
      <c r="G40" s="234"/>
      <c r="H40" s="234">
        <v>1</v>
      </c>
      <c r="I40" s="235">
        <v>0</v>
      </c>
      <c r="J40" s="242">
        <f aca="true" t="shared" si="2" ref="J40:J46">I40*H40</f>
        <v>0</v>
      </c>
    </row>
    <row r="41" spans="1:10" s="213" customFormat="1" ht="25.5">
      <c r="A41" s="490"/>
      <c r="B41" s="233" t="s">
        <v>437</v>
      </c>
      <c r="C41" s="234" t="s">
        <v>438</v>
      </c>
      <c r="D41" s="233" t="s">
        <v>439</v>
      </c>
      <c r="E41" s="234" t="s">
        <v>408</v>
      </c>
      <c r="F41" s="234">
        <v>0.77</v>
      </c>
      <c r="G41" s="234">
        <v>0.45</v>
      </c>
      <c r="H41" s="234">
        <v>3</v>
      </c>
      <c r="I41" s="235">
        <v>0</v>
      </c>
      <c r="J41" s="242">
        <f t="shared" si="2"/>
        <v>0</v>
      </c>
    </row>
    <row r="42" spans="1:10" s="213" customFormat="1" ht="12.75">
      <c r="A42" s="490"/>
      <c r="B42" s="233" t="s">
        <v>440</v>
      </c>
      <c r="C42" s="234" t="s">
        <v>406</v>
      </c>
      <c r="D42" s="233" t="s">
        <v>441</v>
      </c>
      <c r="E42" s="234" t="s">
        <v>408</v>
      </c>
      <c r="F42" s="234">
        <v>2.09</v>
      </c>
      <c r="G42" s="234">
        <v>4</v>
      </c>
      <c r="H42" s="234">
        <v>2</v>
      </c>
      <c r="I42" s="235">
        <v>0</v>
      </c>
      <c r="J42" s="242">
        <f>G42*I42</f>
        <v>0</v>
      </c>
    </row>
    <row r="43" spans="1:10" s="213" customFormat="1" ht="25.5">
      <c r="A43" s="490"/>
      <c r="B43" s="233" t="s">
        <v>442</v>
      </c>
      <c r="C43" s="234" t="s">
        <v>417</v>
      </c>
      <c r="D43" s="233" t="s">
        <v>443</v>
      </c>
      <c r="E43" s="234" t="s">
        <v>408</v>
      </c>
      <c r="F43" s="234">
        <v>2.21</v>
      </c>
      <c r="G43" s="234">
        <v>0.2</v>
      </c>
      <c r="H43" s="234">
        <v>6</v>
      </c>
      <c r="I43" s="235">
        <v>0</v>
      </c>
      <c r="J43" s="242">
        <f t="shared" si="2"/>
        <v>0</v>
      </c>
    </row>
    <row r="44" spans="1:10" s="213" customFormat="1" ht="25.5">
      <c r="A44" s="490"/>
      <c r="B44" s="233" t="s">
        <v>444</v>
      </c>
      <c r="C44" s="234" t="s">
        <v>438</v>
      </c>
      <c r="D44" s="233" t="s">
        <v>445</v>
      </c>
      <c r="E44" s="234" t="s">
        <v>408</v>
      </c>
      <c r="F44" s="234">
        <v>0.38</v>
      </c>
      <c r="G44" s="234">
        <v>0.5</v>
      </c>
      <c r="H44" s="234">
        <v>1</v>
      </c>
      <c r="I44" s="235">
        <v>0</v>
      </c>
      <c r="J44" s="242">
        <f t="shared" si="2"/>
        <v>0</v>
      </c>
    </row>
    <row r="45" spans="1:10" s="213" customFormat="1" ht="12.75">
      <c r="A45" s="490"/>
      <c r="B45" s="233" t="s">
        <v>446</v>
      </c>
      <c r="C45" s="234" t="s">
        <v>406</v>
      </c>
      <c r="D45" s="233" t="s">
        <v>447</v>
      </c>
      <c r="E45" s="234" t="s">
        <v>408</v>
      </c>
      <c r="F45" s="234">
        <v>3.34</v>
      </c>
      <c r="G45" s="234">
        <v>4</v>
      </c>
      <c r="H45" s="234">
        <v>2</v>
      </c>
      <c r="I45" s="235">
        <v>0</v>
      </c>
      <c r="J45" s="242">
        <f>G45*I45</f>
        <v>0</v>
      </c>
    </row>
    <row r="46" spans="1:10" s="213" customFormat="1" ht="12.75">
      <c r="A46" s="490"/>
      <c r="B46" s="233" t="s">
        <v>448</v>
      </c>
      <c r="C46" s="234" t="s">
        <v>410</v>
      </c>
      <c r="D46" s="233" t="s">
        <v>411</v>
      </c>
      <c r="E46" s="234" t="s">
        <v>408</v>
      </c>
      <c r="F46" s="234">
        <v>1.23</v>
      </c>
      <c r="G46" s="234">
        <v>0.39</v>
      </c>
      <c r="H46" s="234">
        <v>4</v>
      </c>
      <c r="I46" s="235">
        <v>0</v>
      </c>
      <c r="J46" s="242">
        <f t="shared" si="2"/>
        <v>0</v>
      </c>
    </row>
    <row r="47" spans="1:10" s="213" customFormat="1" ht="12.75">
      <c r="A47" s="490"/>
      <c r="B47" s="233" t="s">
        <v>449</v>
      </c>
      <c r="C47" s="234" t="s">
        <v>406</v>
      </c>
      <c r="D47" s="233" t="s">
        <v>450</v>
      </c>
      <c r="E47" s="234" t="s">
        <v>408</v>
      </c>
      <c r="F47" s="234">
        <v>1.57</v>
      </c>
      <c r="G47" s="234">
        <v>1.88</v>
      </c>
      <c r="H47" s="234">
        <v>1</v>
      </c>
      <c r="I47" s="235">
        <v>0</v>
      </c>
      <c r="J47" s="242">
        <f>G47*I47</f>
        <v>0</v>
      </c>
    </row>
    <row r="48" spans="1:10" s="213" customFormat="1" ht="12.75">
      <c r="A48" s="490"/>
      <c r="B48" s="233" t="s">
        <v>451</v>
      </c>
      <c r="C48" s="234" t="s">
        <v>406</v>
      </c>
      <c r="D48" s="233" t="s">
        <v>452</v>
      </c>
      <c r="E48" s="234" t="s">
        <v>408</v>
      </c>
      <c r="F48" s="234">
        <v>1.27</v>
      </c>
      <c r="G48" s="234">
        <v>1.5</v>
      </c>
      <c r="H48" s="234">
        <v>1</v>
      </c>
      <c r="I48" s="235">
        <v>0</v>
      </c>
      <c r="J48" s="242">
        <f>G48*I48</f>
        <v>0</v>
      </c>
    </row>
    <row r="49" spans="1:10" s="213" customFormat="1" ht="12.75">
      <c r="A49" s="490"/>
      <c r="B49" s="233" t="s">
        <v>453</v>
      </c>
      <c r="C49" s="234" t="s">
        <v>406</v>
      </c>
      <c r="D49" s="233" t="s">
        <v>454</v>
      </c>
      <c r="E49" s="234" t="s">
        <v>408</v>
      </c>
      <c r="F49" s="234">
        <v>0.5</v>
      </c>
      <c r="G49" s="234">
        <v>0.51</v>
      </c>
      <c r="H49" s="234">
        <v>1</v>
      </c>
      <c r="I49" s="235">
        <v>0</v>
      </c>
      <c r="J49" s="242">
        <f>G49*I49</f>
        <v>0</v>
      </c>
    </row>
    <row r="50" spans="1:10" s="213" customFormat="1" ht="12.75">
      <c r="A50" s="490"/>
      <c r="B50" s="233" t="s">
        <v>455</v>
      </c>
      <c r="C50" s="234" t="s">
        <v>406</v>
      </c>
      <c r="D50" s="233" t="s">
        <v>456</v>
      </c>
      <c r="E50" s="234" t="s">
        <v>408</v>
      </c>
      <c r="F50" s="234">
        <v>0.81</v>
      </c>
      <c r="G50" s="234">
        <v>0.91</v>
      </c>
      <c r="H50" s="234">
        <v>1</v>
      </c>
      <c r="I50" s="235">
        <v>0</v>
      </c>
      <c r="J50" s="242">
        <f>G50*I50</f>
        <v>0</v>
      </c>
    </row>
    <row r="51" spans="1:10" s="213" customFormat="1" ht="12.75">
      <c r="A51" s="490"/>
      <c r="B51" s="233" t="s">
        <v>457</v>
      </c>
      <c r="C51" s="234" t="s">
        <v>406</v>
      </c>
      <c r="D51" s="233" t="s">
        <v>458</v>
      </c>
      <c r="E51" s="234" t="s">
        <v>408</v>
      </c>
      <c r="F51" s="234">
        <v>1.17</v>
      </c>
      <c r="G51" s="234">
        <v>2.17</v>
      </c>
      <c r="H51" s="234">
        <v>2</v>
      </c>
      <c r="I51" s="235">
        <v>0</v>
      </c>
      <c r="J51" s="242">
        <f>G51*I51</f>
        <v>0</v>
      </c>
    </row>
    <row r="52" spans="1:10" s="213" customFormat="1" ht="12.75">
      <c r="A52" s="490"/>
      <c r="B52" s="233" t="s">
        <v>459</v>
      </c>
      <c r="C52" s="234" t="s">
        <v>410</v>
      </c>
      <c r="D52" s="233" t="s">
        <v>460</v>
      </c>
      <c r="E52" s="234" t="s">
        <v>408</v>
      </c>
      <c r="F52" s="234">
        <v>0.25</v>
      </c>
      <c r="G52" s="234">
        <v>0.25</v>
      </c>
      <c r="H52" s="234">
        <v>2</v>
      </c>
      <c r="I52" s="235">
        <v>0</v>
      </c>
      <c r="J52" s="242">
        <f>I52*H52</f>
        <v>0</v>
      </c>
    </row>
    <row r="53" spans="1:10" s="213" customFormat="1" ht="12.75">
      <c r="A53" s="490"/>
      <c r="B53" s="233" t="s">
        <v>461</v>
      </c>
      <c r="C53" s="234" t="s">
        <v>406</v>
      </c>
      <c r="D53" s="233" t="s">
        <v>441</v>
      </c>
      <c r="E53" s="234" t="s">
        <v>408</v>
      </c>
      <c r="F53" s="234">
        <v>2.09</v>
      </c>
      <c r="G53" s="234">
        <v>4</v>
      </c>
      <c r="H53" s="234">
        <v>2</v>
      </c>
      <c r="I53" s="235">
        <v>0</v>
      </c>
      <c r="J53" s="242">
        <f>G53*I53</f>
        <v>0</v>
      </c>
    </row>
    <row r="54" spans="1:10" s="213" customFormat="1" ht="12.75">
      <c r="A54" s="490"/>
      <c r="B54" s="233" t="s">
        <v>462</v>
      </c>
      <c r="C54" s="234" t="s">
        <v>406</v>
      </c>
      <c r="D54" s="233" t="s">
        <v>463</v>
      </c>
      <c r="E54" s="234" t="s">
        <v>408</v>
      </c>
      <c r="F54" s="234">
        <v>1.17</v>
      </c>
      <c r="G54" s="234">
        <v>1.54</v>
      </c>
      <c r="H54" s="234">
        <v>1</v>
      </c>
      <c r="I54" s="235">
        <v>0</v>
      </c>
      <c r="J54" s="242">
        <f>G54*I54</f>
        <v>0</v>
      </c>
    </row>
    <row r="55" spans="1:10" s="213" customFormat="1" ht="38.25">
      <c r="A55" s="490"/>
      <c r="B55" s="233" t="s">
        <v>464</v>
      </c>
      <c r="C55" s="234" t="s">
        <v>465</v>
      </c>
      <c r="D55" s="233" t="s">
        <v>466</v>
      </c>
      <c r="E55" s="234" t="s">
        <v>408</v>
      </c>
      <c r="F55" s="234">
        <v>1.7</v>
      </c>
      <c r="G55" s="234">
        <v>0.25</v>
      </c>
      <c r="H55" s="234">
        <v>2</v>
      </c>
      <c r="I55" s="235">
        <v>0</v>
      </c>
      <c r="J55" s="242">
        <f>I55*H55</f>
        <v>0</v>
      </c>
    </row>
    <row r="56" spans="1:10" s="213" customFormat="1" ht="12.75">
      <c r="A56" s="490"/>
      <c r="B56" s="233" t="s">
        <v>467</v>
      </c>
      <c r="C56" s="234" t="s">
        <v>406</v>
      </c>
      <c r="D56" s="233" t="s">
        <v>468</v>
      </c>
      <c r="E56" s="234" t="s">
        <v>408</v>
      </c>
      <c r="F56" s="234">
        <v>0.68</v>
      </c>
      <c r="G56" s="234">
        <v>0.97</v>
      </c>
      <c r="H56" s="234">
        <v>1</v>
      </c>
      <c r="I56" s="235">
        <v>0</v>
      </c>
      <c r="J56" s="242">
        <f>G56*I56</f>
        <v>0</v>
      </c>
    </row>
    <row r="57" spans="1:10" s="213" customFormat="1" ht="12.75">
      <c r="A57" s="490"/>
      <c r="B57" s="233" t="s">
        <v>469</v>
      </c>
      <c r="C57" s="234" t="s">
        <v>410</v>
      </c>
      <c r="D57" s="233" t="s">
        <v>470</v>
      </c>
      <c r="E57" s="234" t="s">
        <v>408</v>
      </c>
      <c r="F57" s="234">
        <v>0.39</v>
      </c>
      <c r="G57" s="234">
        <v>0.31</v>
      </c>
      <c r="H57" s="234">
        <v>2</v>
      </c>
      <c r="I57" s="235">
        <v>0</v>
      </c>
      <c r="J57" s="242">
        <f>I57*H57</f>
        <v>0</v>
      </c>
    </row>
    <row r="58" spans="1:10" s="213" customFormat="1" ht="25.5">
      <c r="A58" s="490"/>
      <c r="B58" s="233" t="s">
        <v>471</v>
      </c>
      <c r="C58" s="234" t="s">
        <v>438</v>
      </c>
      <c r="D58" s="233" t="s">
        <v>472</v>
      </c>
      <c r="E58" s="234" t="s">
        <v>408</v>
      </c>
      <c r="F58" s="234">
        <v>0.34</v>
      </c>
      <c r="G58" s="234">
        <v>0.5</v>
      </c>
      <c r="H58" s="234">
        <v>1</v>
      </c>
      <c r="I58" s="235">
        <v>0</v>
      </c>
      <c r="J58" s="242">
        <f>I58*H58</f>
        <v>0</v>
      </c>
    </row>
    <row r="59" spans="1:10" s="213" customFormat="1" ht="12.75">
      <c r="A59" s="490"/>
      <c r="B59" s="233" t="s">
        <v>473</v>
      </c>
      <c r="C59" s="234" t="s">
        <v>406</v>
      </c>
      <c r="D59" s="233" t="s">
        <v>474</v>
      </c>
      <c r="E59" s="234" t="s">
        <v>408</v>
      </c>
      <c r="F59" s="234">
        <v>1.32</v>
      </c>
      <c r="G59" s="234">
        <v>2</v>
      </c>
      <c r="H59" s="234">
        <v>1</v>
      </c>
      <c r="I59" s="235">
        <v>0</v>
      </c>
      <c r="J59" s="242">
        <f>I59*H59*G59</f>
        <v>0</v>
      </c>
    </row>
    <row r="60" spans="1:10" s="213" customFormat="1" ht="12.75">
      <c r="A60" s="490"/>
      <c r="B60" s="233" t="s">
        <v>475</v>
      </c>
      <c r="C60" s="234" t="s">
        <v>406</v>
      </c>
      <c r="D60" s="233" t="s">
        <v>476</v>
      </c>
      <c r="E60" s="234" t="s">
        <v>408</v>
      </c>
      <c r="F60" s="234">
        <v>2.98</v>
      </c>
      <c r="G60" s="234">
        <v>4</v>
      </c>
      <c r="H60" s="234">
        <v>2</v>
      </c>
      <c r="I60" s="235">
        <v>0</v>
      </c>
      <c r="J60" s="242">
        <f>G60*I60</f>
        <v>0</v>
      </c>
    </row>
    <row r="61" spans="1:10" s="213" customFormat="1" ht="25.5">
      <c r="A61" s="490"/>
      <c r="B61" s="233" t="s">
        <v>477</v>
      </c>
      <c r="C61" s="234" t="s">
        <v>438</v>
      </c>
      <c r="D61" s="233" t="s">
        <v>445</v>
      </c>
      <c r="E61" s="234" t="s">
        <v>408</v>
      </c>
      <c r="F61" s="234">
        <v>0.38</v>
      </c>
      <c r="G61" s="234">
        <v>0.5</v>
      </c>
      <c r="H61" s="234">
        <v>1</v>
      </c>
      <c r="I61" s="235">
        <v>0</v>
      </c>
      <c r="J61" s="242">
        <f>I61*H61</f>
        <v>0</v>
      </c>
    </row>
    <row r="62" spans="1:10" s="213" customFormat="1" ht="12.75">
      <c r="A62" s="490"/>
      <c r="B62" s="233" t="s">
        <v>478</v>
      </c>
      <c r="C62" s="234" t="s">
        <v>406</v>
      </c>
      <c r="D62" s="233" t="s">
        <v>479</v>
      </c>
      <c r="E62" s="234" t="s">
        <v>408</v>
      </c>
      <c r="F62" s="234">
        <v>1.3</v>
      </c>
      <c r="G62" s="234">
        <v>1.97</v>
      </c>
      <c r="H62" s="234">
        <v>1</v>
      </c>
      <c r="I62" s="235">
        <v>0</v>
      </c>
      <c r="J62" s="242">
        <f>I62*H62*G62</f>
        <v>0</v>
      </c>
    </row>
    <row r="63" spans="1:10" s="213" customFormat="1" ht="12.75">
      <c r="A63" s="490"/>
      <c r="B63" s="233" t="s">
        <v>480</v>
      </c>
      <c r="C63" s="234" t="s">
        <v>406</v>
      </c>
      <c r="D63" s="233" t="s">
        <v>481</v>
      </c>
      <c r="E63" s="234" t="s">
        <v>408</v>
      </c>
      <c r="F63" s="234">
        <v>0.46</v>
      </c>
      <c r="G63" s="234">
        <v>0.54</v>
      </c>
      <c r="H63" s="234">
        <v>1</v>
      </c>
      <c r="I63" s="235">
        <v>0</v>
      </c>
      <c r="J63" s="242">
        <f>G63*I63</f>
        <v>0</v>
      </c>
    </row>
    <row r="64" spans="1:10" s="213" customFormat="1" ht="12.75">
      <c r="A64" s="490"/>
      <c r="B64" s="233" t="s">
        <v>482</v>
      </c>
      <c r="C64" s="234" t="s">
        <v>406</v>
      </c>
      <c r="D64" s="233" t="s">
        <v>483</v>
      </c>
      <c r="E64" s="234" t="s">
        <v>408</v>
      </c>
      <c r="F64" s="234">
        <v>1.05</v>
      </c>
      <c r="G64" s="234">
        <v>1.21</v>
      </c>
      <c r="H64" s="234">
        <v>1</v>
      </c>
      <c r="I64" s="235">
        <v>0</v>
      </c>
      <c r="J64" s="242">
        <f>G64*I64</f>
        <v>0</v>
      </c>
    </row>
    <row r="65" spans="1:10" s="213" customFormat="1" ht="12.75">
      <c r="A65" s="490"/>
      <c r="B65" s="233" t="s">
        <v>484</v>
      </c>
      <c r="C65" s="234" t="s">
        <v>410</v>
      </c>
      <c r="D65" s="233" t="s">
        <v>411</v>
      </c>
      <c r="E65" s="234" t="s">
        <v>408</v>
      </c>
      <c r="F65" s="234">
        <v>1.23</v>
      </c>
      <c r="G65" s="234">
        <v>0.39</v>
      </c>
      <c r="H65" s="234">
        <v>4</v>
      </c>
      <c r="I65" s="235">
        <v>0</v>
      </c>
      <c r="J65" s="242">
        <f>I65*H65*G65</f>
        <v>0</v>
      </c>
    </row>
    <row r="66" spans="1:10" s="213" customFormat="1" ht="25.5">
      <c r="A66" s="490"/>
      <c r="B66" s="233" t="s">
        <v>485</v>
      </c>
      <c r="C66" s="234" t="s">
        <v>417</v>
      </c>
      <c r="D66" s="233" t="s">
        <v>486</v>
      </c>
      <c r="E66" s="234" t="s">
        <v>408</v>
      </c>
      <c r="F66" s="234">
        <v>1.6</v>
      </c>
      <c r="G66" s="234">
        <v>0.2</v>
      </c>
      <c r="H66" s="234">
        <v>4</v>
      </c>
      <c r="I66" s="235">
        <v>0</v>
      </c>
      <c r="J66" s="242">
        <f>I66*H66*G66</f>
        <v>0</v>
      </c>
    </row>
    <row r="67" spans="1:10" s="213" customFormat="1" ht="15">
      <c r="A67" s="222"/>
      <c r="B67" s="237"/>
      <c r="C67" s="237"/>
      <c r="D67" s="237"/>
      <c r="E67" s="237"/>
      <c r="F67" s="237"/>
      <c r="G67" s="237"/>
      <c r="H67" s="237"/>
      <c r="I67" s="238"/>
      <c r="J67" s="239"/>
    </row>
    <row r="68" spans="1:10" s="213" customFormat="1" ht="15.75">
      <c r="A68" s="477">
        <v>4</v>
      </c>
      <c r="B68" s="482" t="s">
        <v>487</v>
      </c>
      <c r="C68" s="482"/>
      <c r="D68" s="482"/>
      <c r="E68" s="482"/>
      <c r="F68" s="240"/>
      <c r="G68" s="240"/>
      <c r="H68" s="240"/>
      <c r="I68" s="241"/>
      <c r="J68" s="230"/>
    </row>
    <row r="69" spans="1:10" s="213" customFormat="1" ht="25.5">
      <c r="A69" s="478"/>
      <c r="B69" s="231" t="s">
        <v>33</v>
      </c>
      <c r="C69" s="231" t="s">
        <v>303</v>
      </c>
      <c r="D69" s="231" t="s">
        <v>488</v>
      </c>
      <c r="E69" s="231" t="s">
        <v>400</v>
      </c>
      <c r="F69" s="231" t="s">
        <v>401</v>
      </c>
      <c r="G69" s="231" t="s">
        <v>402</v>
      </c>
      <c r="H69" s="231" t="s">
        <v>403</v>
      </c>
      <c r="I69" s="232" t="s">
        <v>404</v>
      </c>
      <c r="J69" s="232" t="s">
        <v>351</v>
      </c>
    </row>
    <row r="70" spans="1:10" s="213" customFormat="1" ht="114.75">
      <c r="A70" s="478"/>
      <c r="B70" s="243" t="s">
        <v>489</v>
      </c>
      <c r="C70" s="235" t="s">
        <v>490</v>
      </c>
      <c r="D70" s="235">
        <v>160</v>
      </c>
      <c r="E70" s="235"/>
      <c r="F70" s="235"/>
      <c r="G70" s="234">
        <v>8.5</v>
      </c>
      <c r="H70" s="235"/>
      <c r="I70" s="235">
        <v>0</v>
      </c>
      <c r="J70" s="236">
        <f>I70*G70</f>
        <v>0</v>
      </c>
    </row>
    <row r="71" spans="1:10" s="213" customFormat="1" ht="114.75">
      <c r="A71" s="479"/>
      <c r="B71" s="243" t="s">
        <v>489</v>
      </c>
      <c r="C71" s="235" t="s">
        <v>490</v>
      </c>
      <c r="D71" s="235">
        <v>200</v>
      </c>
      <c r="E71" s="235"/>
      <c r="F71" s="235"/>
      <c r="G71" s="244">
        <v>6.7</v>
      </c>
      <c r="H71" s="235"/>
      <c r="I71" s="235">
        <v>0</v>
      </c>
      <c r="J71" s="236">
        <f>I71*G71</f>
        <v>0</v>
      </c>
    </row>
    <row r="72" spans="1:10" s="213" customFormat="1" ht="15">
      <c r="A72" s="222"/>
      <c r="B72" s="237"/>
      <c r="C72" s="237"/>
      <c r="D72" s="237"/>
      <c r="E72" s="237"/>
      <c r="F72" s="237"/>
      <c r="G72" s="237"/>
      <c r="H72" s="237"/>
      <c r="I72" s="238"/>
      <c r="J72" s="239"/>
    </row>
    <row r="73" spans="1:10" s="213" customFormat="1" ht="15.75">
      <c r="A73" s="477">
        <v>5</v>
      </c>
      <c r="B73" s="482" t="s">
        <v>491</v>
      </c>
      <c r="C73" s="482"/>
      <c r="D73" s="482"/>
      <c r="E73" s="482"/>
      <c r="F73" s="240"/>
      <c r="G73" s="240"/>
      <c r="H73" s="240"/>
      <c r="I73" s="241"/>
      <c r="J73" s="230"/>
    </row>
    <row r="74" spans="1:10" s="213" customFormat="1" ht="25.5">
      <c r="A74" s="478"/>
      <c r="B74" s="231" t="s">
        <v>33</v>
      </c>
      <c r="C74" s="231" t="s">
        <v>303</v>
      </c>
      <c r="D74" s="231" t="s">
        <v>488</v>
      </c>
      <c r="E74" s="231" t="s">
        <v>400</v>
      </c>
      <c r="F74" s="231" t="s">
        <v>401</v>
      </c>
      <c r="G74" s="231" t="s">
        <v>402</v>
      </c>
      <c r="H74" s="231" t="s">
        <v>403</v>
      </c>
      <c r="I74" s="232" t="s">
        <v>492</v>
      </c>
      <c r="J74" s="232" t="s">
        <v>351</v>
      </c>
    </row>
    <row r="75" spans="1:10" s="213" customFormat="1" ht="102">
      <c r="A75" s="478"/>
      <c r="B75" s="243" t="s">
        <v>489</v>
      </c>
      <c r="C75" s="235" t="s">
        <v>493</v>
      </c>
      <c r="D75" s="235">
        <v>30</v>
      </c>
      <c r="E75" s="235" t="s">
        <v>494</v>
      </c>
      <c r="F75" s="245">
        <f>SUM(F27:F66)*1.2-F76</f>
        <v>155.01</v>
      </c>
      <c r="G75" s="235"/>
      <c r="H75" s="235"/>
      <c r="I75" s="235">
        <v>0</v>
      </c>
      <c r="J75" s="236">
        <f>F75*I75</f>
        <v>0</v>
      </c>
    </row>
    <row r="76" spans="1:10" s="213" customFormat="1" ht="102">
      <c r="A76" s="478"/>
      <c r="B76" s="243" t="s">
        <v>489</v>
      </c>
      <c r="C76" s="235" t="s">
        <v>493</v>
      </c>
      <c r="D76" s="235">
        <v>100</v>
      </c>
      <c r="E76" s="235" t="s">
        <v>494</v>
      </c>
      <c r="F76" s="245">
        <f>(19+8)*1.57</f>
        <v>42.39</v>
      </c>
      <c r="G76" s="235"/>
      <c r="H76" s="235"/>
      <c r="I76" s="235">
        <v>0</v>
      </c>
      <c r="J76" s="236">
        <f>F76*I76</f>
        <v>0</v>
      </c>
    </row>
    <row r="77" spans="1:10" s="213" customFormat="1" ht="12.75">
      <c r="A77" s="479"/>
      <c r="B77" s="243" t="s">
        <v>489</v>
      </c>
      <c r="C77" s="235" t="s">
        <v>495</v>
      </c>
      <c r="D77" s="235">
        <v>0.8</v>
      </c>
      <c r="E77" s="235" t="s">
        <v>496</v>
      </c>
      <c r="F77" s="245">
        <f>F76</f>
        <v>42.39</v>
      </c>
      <c r="G77" s="235"/>
      <c r="H77" s="235"/>
      <c r="I77" s="235">
        <v>0</v>
      </c>
      <c r="J77" s="242">
        <f>F77*I77</f>
        <v>0</v>
      </c>
    </row>
    <row r="78" spans="1:10" s="213" customFormat="1" ht="15">
      <c r="A78" s="222"/>
      <c r="B78" s="237"/>
      <c r="C78" s="237"/>
      <c r="D78" s="237"/>
      <c r="E78" s="237"/>
      <c r="F78" s="237"/>
      <c r="G78" s="237"/>
      <c r="H78" s="237"/>
      <c r="I78" s="238"/>
      <c r="J78" s="239"/>
    </row>
    <row r="79" spans="1:10" s="213" customFormat="1" ht="15.75">
      <c r="A79" s="483">
        <v>6</v>
      </c>
      <c r="B79" s="486" t="s">
        <v>497</v>
      </c>
      <c r="C79" s="487"/>
      <c r="D79" s="487"/>
      <c r="E79" s="487"/>
      <c r="F79" s="246"/>
      <c r="G79" s="246"/>
      <c r="H79" s="246"/>
      <c r="I79" s="247"/>
      <c r="J79" s="248"/>
    </row>
    <row r="80" spans="1:10" s="213" customFormat="1" ht="25.5">
      <c r="A80" s="484"/>
      <c r="B80" s="249" t="s">
        <v>33</v>
      </c>
      <c r="C80" s="250" t="s">
        <v>303</v>
      </c>
      <c r="D80" s="250" t="s">
        <v>498</v>
      </c>
      <c r="E80" s="251" t="s">
        <v>304</v>
      </c>
      <c r="F80" s="252" t="s">
        <v>367</v>
      </c>
      <c r="G80" s="253" t="s">
        <v>311</v>
      </c>
      <c r="H80" s="250" t="s">
        <v>0</v>
      </c>
      <c r="I80" s="254" t="s">
        <v>499</v>
      </c>
      <c r="J80" s="255" t="s">
        <v>351</v>
      </c>
    </row>
    <row r="81" spans="1:10" s="213" customFormat="1" ht="38.25">
      <c r="A81" s="484"/>
      <c r="B81" s="256"/>
      <c r="C81" s="244" t="s">
        <v>500</v>
      </c>
      <c r="D81" s="257"/>
      <c r="E81" s="258"/>
      <c r="F81" s="259"/>
      <c r="G81" s="244" t="s">
        <v>37</v>
      </c>
      <c r="H81" s="258">
        <v>3</v>
      </c>
      <c r="I81" s="258">
        <v>0</v>
      </c>
      <c r="J81" s="260">
        <f>I81*H81</f>
        <v>0</v>
      </c>
    </row>
    <row r="82" spans="1:10" s="213" customFormat="1" ht="51">
      <c r="A82" s="484"/>
      <c r="B82" s="256"/>
      <c r="C82" s="244" t="s">
        <v>501</v>
      </c>
      <c r="D82" s="257" t="s">
        <v>502</v>
      </c>
      <c r="E82" s="258" t="s">
        <v>503</v>
      </c>
      <c r="F82" s="259"/>
      <c r="G82" s="244" t="s">
        <v>334</v>
      </c>
      <c r="H82" s="258">
        <v>14</v>
      </c>
      <c r="I82" s="258">
        <v>0</v>
      </c>
      <c r="J82" s="260">
        <f>I82*H82</f>
        <v>0</v>
      </c>
    </row>
    <row r="83" spans="1:10" s="213" customFormat="1" ht="25.5">
      <c r="A83" s="485"/>
      <c r="B83" s="256"/>
      <c r="C83" s="244" t="s">
        <v>504</v>
      </c>
      <c r="D83" s="257"/>
      <c r="E83" s="258"/>
      <c r="F83" s="259"/>
      <c r="G83" s="244" t="s">
        <v>147</v>
      </c>
      <c r="H83" s="258">
        <v>1</v>
      </c>
      <c r="I83" s="258">
        <v>0</v>
      </c>
      <c r="J83" s="260">
        <f>I83*H83</f>
        <v>0</v>
      </c>
    </row>
    <row r="84" spans="1:10" s="213" customFormat="1" ht="15">
      <c r="A84" s="222"/>
      <c r="B84" s="237"/>
      <c r="C84" s="237"/>
      <c r="D84" s="237"/>
      <c r="E84" s="237"/>
      <c r="F84" s="237"/>
      <c r="G84" s="237"/>
      <c r="H84" s="237"/>
      <c r="I84" s="238"/>
      <c r="J84" s="239"/>
    </row>
    <row r="85" spans="1:10" s="213" customFormat="1" ht="15.75">
      <c r="A85" s="477">
        <v>7</v>
      </c>
      <c r="B85" s="468" t="s">
        <v>505</v>
      </c>
      <c r="C85" s="468"/>
      <c r="D85" s="468"/>
      <c r="E85" s="228"/>
      <c r="F85" s="228"/>
      <c r="G85" s="228"/>
      <c r="H85" s="228"/>
      <c r="I85" s="261"/>
      <c r="J85" s="262"/>
    </row>
    <row r="86" spans="1:10" s="213" customFormat="1" ht="12.75">
      <c r="A86" s="478"/>
      <c r="B86" s="263" t="s">
        <v>303</v>
      </c>
      <c r="C86" s="264"/>
      <c r="D86" s="250" t="s">
        <v>498</v>
      </c>
      <c r="E86" s="265" t="s">
        <v>304</v>
      </c>
      <c r="F86" s="265" t="s">
        <v>367</v>
      </c>
      <c r="G86" s="266" t="s">
        <v>506</v>
      </c>
      <c r="H86" s="267"/>
      <c r="I86" s="268" t="s">
        <v>507</v>
      </c>
      <c r="J86" s="269" t="s">
        <v>351</v>
      </c>
    </row>
    <row r="87" spans="1:10" s="213" customFormat="1" ht="25.5">
      <c r="A87" s="478"/>
      <c r="B87" s="475" t="s">
        <v>508</v>
      </c>
      <c r="C87" s="476"/>
      <c r="D87" s="270" t="s">
        <v>509</v>
      </c>
      <c r="E87" s="271" t="s">
        <v>510</v>
      </c>
      <c r="F87" s="272"/>
      <c r="G87" s="273" t="s">
        <v>511</v>
      </c>
      <c r="H87" s="273" t="s">
        <v>147</v>
      </c>
      <c r="I87" s="274">
        <v>0</v>
      </c>
      <c r="J87" s="275">
        <f aca="true" t="shared" si="3" ref="J87:J99">G87*I87</f>
        <v>0</v>
      </c>
    </row>
    <row r="88" spans="1:10" s="213" customFormat="1" ht="51">
      <c r="A88" s="478"/>
      <c r="B88" s="475" t="s">
        <v>512</v>
      </c>
      <c r="C88" s="476"/>
      <c r="D88" s="270" t="s">
        <v>513</v>
      </c>
      <c r="E88" s="271" t="s">
        <v>514</v>
      </c>
      <c r="F88" s="272"/>
      <c r="G88" s="273">
        <v>1</v>
      </c>
      <c r="H88" s="273" t="s">
        <v>147</v>
      </c>
      <c r="I88" s="274">
        <v>0</v>
      </c>
      <c r="J88" s="275">
        <f>I88*G88</f>
        <v>0</v>
      </c>
    </row>
    <row r="89" spans="1:10" s="213" customFormat="1" ht="12.75">
      <c r="A89" s="478"/>
      <c r="B89" s="475" t="s">
        <v>515</v>
      </c>
      <c r="C89" s="476"/>
      <c r="D89" s="270"/>
      <c r="E89" s="271"/>
      <c r="F89" s="272"/>
      <c r="G89" s="273" t="s">
        <v>511</v>
      </c>
      <c r="H89" s="273" t="s">
        <v>147</v>
      </c>
      <c r="I89" s="276">
        <v>0</v>
      </c>
      <c r="J89" s="277">
        <f t="shared" si="3"/>
        <v>0</v>
      </c>
    </row>
    <row r="90" spans="1:10" s="213" customFormat="1" ht="12.75">
      <c r="A90" s="478"/>
      <c r="B90" s="475" t="s">
        <v>516</v>
      </c>
      <c r="C90" s="476"/>
      <c r="E90" s="271"/>
      <c r="F90" s="272"/>
      <c r="G90" s="273" t="s">
        <v>517</v>
      </c>
      <c r="H90" s="273" t="s">
        <v>37</v>
      </c>
      <c r="I90" s="278">
        <v>0</v>
      </c>
      <c r="J90" s="275">
        <f t="shared" si="3"/>
        <v>0</v>
      </c>
    </row>
    <row r="91" spans="1:10" s="213" customFormat="1" ht="12.75">
      <c r="A91" s="478"/>
      <c r="B91" s="475" t="s">
        <v>518</v>
      </c>
      <c r="C91" s="476"/>
      <c r="D91" s="270"/>
      <c r="E91" s="271"/>
      <c r="F91" s="272"/>
      <c r="G91" s="273" t="s">
        <v>519</v>
      </c>
      <c r="H91" s="273" t="s">
        <v>37</v>
      </c>
      <c r="I91" s="279">
        <v>0</v>
      </c>
      <c r="J91" s="275">
        <f t="shared" si="3"/>
        <v>0</v>
      </c>
    </row>
    <row r="92" spans="1:10" s="213" customFormat="1" ht="12.75">
      <c r="A92" s="478"/>
      <c r="B92" s="475" t="s">
        <v>520</v>
      </c>
      <c r="C92" s="476"/>
      <c r="D92" s="270"/>
      <c r="E92" s="271"/>
      <c r="F92" s="272"/>
      <c r="G92" s="273" t="s">
        <v>521</v>
      </c>
      <c r="H92" s="273" t="s">
        <v>37</v>
      </c>
      <c r="I92" s="279">
        <v>0</v>
      </c>
      <c r="J92" s="275">
        <f t="shared" si="3"/>
        <v>0</v>
      </c>
    </row>
    <row r="93" spans="1:10" s="213" customFormat="1" ht="12.75">
      <c r="A93" s="478"/>
      <c r="B93" s="475" t="s">
        <v>522</v>
      </c>
      <c r="C93" s="476"/>
      <c r="D93" s="270" t="s">
        <v>523</v>
      </c>
      <c r="E93" s="271" t="s">
        <v>524</v>
      </c>
      <c r="F93" s="272"/>
      <c r="G93" s="273" t="s">
        <v>511</v>
      </c>
      <c r="H93" s="273" t="s">
        <v>147</v>
      </c>
      <c r="I93" s="279">
        <v>0</v>
      </c>
      <c r="J93" s="275">
        <f t="shared" si="3"/>
        <v>0</v>
      </c>
    </row>
    <row r="94" spans="1:10" s="213" customFormat="1" ht="12.75">
      <c r="A94" s="478"/>
      <c r="B94" s="475" t="s">
        <v>38</v>
      </c>
      <c r="C94" s="476"/>
      <c r="D94" s="270"/>
      <c r="E94" s="271"/>
      <c r="F94" s="272"/>
      <c r="G94" s="273" t="s">
        <v>521</v>
      </c>
      <c r="H94" s="273" t="s">
        <v>37</v>
      </c>
      <c r="I94" s="279">
        <v>0</v>
      </c>
      <c r="J94" s="275">
        <f t="shared" si="3"/>
        <v>0</v>
      </c>
    </row>
    <row r="95" spans="1:10" s="213" customFormat="1" ht="12.75">
      <c r="A95" s="478"/>
      <c r="B95" s="475" t="s">
        <v>525</v>
      </c>
      <c r="C95" s="476"/>
      <c r="D95" s="270"/>
      <c r="E95" s="271"/>
      <c r="F95" s="272"/>
      <c r="G95" s="273" t="s">
        <v>521</v>
      </c>
      <c r="H95" s="273" t="s">
        <v>37</v>
      </c>
      <c r="I95" s="279">
        <v>0</v>
      </c>
      <c r="J95" s="275">
        <f t="shared" si="3"/>
        <v>0</v>
      </c>
    </row>
    <row r="96" spans="1:10" s="213" customFormat="1" ht="25.5">
      <c r="A96" s="478"/>
      <c r="B96" s="475" t="s">
        <v>526</v>
      </c>
      <c r="C96" s="476"/>
      <c r="D96" s="270" t="s">
        <v>527</v>
      </c>
      <c r="E96" s="271"/>
      <c r="F96" s="272"/>
      <c r="G96" s="273" t="s">
        <v>528</v>
      </c>
      <c r="H96" s="273" t="s">
        <v>37</v>
      </c>
      <c r="I96" s="279">
        <v>0</v>
      </c>
      <c r="J96" s="275">
        <f t="shared" si="3"/>
        <v>0</v>
      </c>
    </row>
    <row r="97" spans="1:10" s="213" customFormat="1" ht="12.75">
      <c r="A97" s="478"/>
      <c r="B97" s="475" t="s">
        <v>38</v>
      </c>
      <c r="C97" s="476"/>
      <c r="D97" s="270"/>
      <c r="E97" s="271"/>
      <c r="F97" s="272"/>
      <c r="G97" s="273" t="s">
        <v>521</v>
      </c>
      <c r="H97" s="273" t="s">
        <v>37</v>
      </c>
      <c r="I97" s="279">
        <v>0</v>
      </c>
      <c r="J97" s="275">
        <f t="shared" si="3"/>
        <v>0</v>
      </c>
    </row>
    <row r="98" spans="1:10" s="213" customFormat="1" ht="12.75">
      <c r="A98" s="478"/>
      <c r="B98" s="475" t="s">
        <v>529</v>
      </c>
      <c r="C98" s="476"/>
      <c r="D98" s="270"/>
      <c r="E98" s="271"/>
      <c r="F98" s="272"/>
      <c r="G98" s="273" t="s">
        <v>511</v>
      </c>
      <c r="H98" s="273" t="s">
        <v>147</v>
      </c>
      <c r="I98" s="279">
        <v>0</v>
      </c>
      <c r="J98" s="275">
        <f t="shared" si="3"/>
        <v>0</v>
      </c>
    </row>
    <row r="99" spans="1:10" s="213" customFormat="1" ht="12.75">
      <c r="A99" s="479"/>
      <c r="B99" s="480" t="s">
        <v>530</v>
      </c>
      <c r="C99" s="481"/>
      <c r="D99" s="280"/>
      <c r="E99" s="281"/>
      <c r="F99" s="258"/>
      <c r="G99" s="273" t="s">
        <v>511</v>
      </c>
      <c r="H99" s="273" t="s">
        <v>147</v>
      </c>
      <c r="I99" s="282">
        <v>0</v>
      </c>
      <c r="J99" s="260">
        <f t="shared" si="3"/>
        <v>0</v>
      </c>
    </row>
    <row r="100" spans="1:10" s="213" customFormat="1" ht="15">
      <c r="A100" s="222"/>
      <c r="B100" s="237"/>
      <c r="C100" s="237"/>
      <c r="D100" s="237"/>
      <c r="E100" s="237"/>
      <c r="F100" s="237"/>
      <c r="G100" s="237"/>
      <c r="H100" s="237"/>
      <c r="I100" s="238"/>
      <c r="J100" s="239"/>
    </row>
    <row r="101" spans="1:10" s="213" customFormat="1" ht="15.75">
      <c r="A101" s="283">
        <v>8</v>
      </c>
      <c r="B101" s="468" t="s">
        <v>343</v>
      </c>
      <c r="C101" s="468"/>
      <c r="D101" s="468"/>
      <c r="E101" s="228"/>
      <c r="F101" s="228"/>
      <c r="G101" s="228"/>
      <c r="H101" s="228"/>
      <c r="I101" s="261"/>
      <c r="J101" s="230">
        <f>SUM(J4:J99)</f>
        <v>0</v>
      </c>
    </row>
    <row r="102" spans="1:10" s="213" customFormat="1" ht="15">
      <c r="A102" s="222"/>
      <c r="B102" s="237"/>
      <c r="C102" s="237"/>
      <c r="D102" s="237"/>
      <c r="E102" s="237"/>
      <c r="F102" s="237"/>
      <c r="G102" s="237"/>
      <c r="H102" s="237"/>
      <c r="I102" s="238"/>
      <c r="J102" s="239"/>
    </row>
    <row r="103" spans="1:10" s="213" customFormat="1" ht="12.75">
      <c r="A103" s="469" t="s">
        <v>531</v>
      </c>
      <c r="B103" s="470"/>
      <c r="C103" s="470"/>
      <c r="D103" s="470"/>
      <c r="E103" s="470"/>
      <c r="F103" s="470"/>
      <c r="G103" s="470"/>
      <c r="H103" s="470"/>
      <c r="I103" s="470"/>
      <c r="J103" s="471"/>
    </row>
    <row r="104" spans="1:10" s="213" customFormat="1" ht="12.75">
      <c r="A104" s="472" t="s">
        <v>1</v>
      </c>
      <c r="B104" s="473"/>
      <c r="C104" s="473"/>
      <c r="D104" s="473"/>
      <c r="E104" s="473"/>
      <c r="F104" s="473"/>
      <c r="G104" s="473"/>
      <c r="H104" s="473"/>
      <c r="I104" s="473"/>
      <c r="J104" s="474"/>
    </row>
  </sheetData>
  <sheetProtection/>
  <mergeCells count="67">
    <mergeCell ref="A2:A10"/>
    <mergeCell ref="B2:D2"/>
    <mergeCell ref="C3:D3"/>
    <mergeCell ref="E3:F3"/>
    <mergeCell ref="H3:I3"/>
    <mergeCell ref="B4:B6"/>
    <mergeCell ref="C4:D4"/>
    <mergeCell ref="E4:F4"/>
    <mergeCell ref="H4:I4"/>
    <mergeCell ref="C5:D5"/>
    <mergeCell ref="E5:F5"/>
    <mergeCell ref="H5:I5"/>
    <mergeCell ref="C6:D6"/>
    <mergeCell ref="E6:F6"/>
    <mergeCell ref="H6:I6"/>
    <mergeCell ref="B7:B9"/>
    <mergeCell ref="C7:D7"/>
    <mergeCell ref="E7:F7"/>
    <mergeCell ref="H7:I7"/>
    <mergeCell ref="C8:D8"/>
    <mergeCell ref="E8:F8"/>
    <mergeCell ref="H8:I8"/>
    <mergeCell ref="C9:D9"/>
    <mergeCell ref="E9:F9"/>
    <mergeCell ref="H9:I9"/>
    <mergeCell ref="E10:F10"/>
    <mergeCell ref="H10:I10"/>
    <mergeCell ref="H15:I15"/>
    <mergeCell ref="H16:I16"/>
    <mergeCell ref="H17:I17"/>
    <mergeCell ref="H18:I18"/>
    <mergeCell ref="H19:I19"/>
    <mergeCell ref="H20:I20"/>
    <mergeCell ref="H21:I21"/>
    <mergeCell ref="H22:I22"/>
    <mergeCell ref="H23:I23"/>
    <mergeCell ref="H24:I24"/>
    <mergeCell ref="A26:A66"/>
    <mergeCell ref="B26:E26"/>
    <mergeCell ref="A12:A24"/>
    <mergeCell ref="B12:D12"/>
    <mergeCell ref="H13:I13"/>
    <mergeCell ref="H14:I14"/>
    <mergeCell ref="B92:C92"/>
    <mergeCell ref="B99:C99"/>
    <mergeCell ref="A68:A71"/>
    <mergeCell ref="B68:E68"/>
    <mergeCell ref="A73:A77"/>
    <mergeCell ref="B73:E73"/>
    <mergeCell ref="A79:A83"/>
    <mergeCell ref="B79:E79"/>
    <mergeCell ref="B85:D85"/>
    <mergeCell ref="B87:C87"/>
    <mergeCell ref="B88:C88"/>
    <mergeCell ref="B89:C89"/>
    <mergeCell ref="B90:C90"/>
    <mergeCell ref="B91:C91"/>
    <mergeCell ref="B101:D101"/>
    <mergeCell ref="A103:J103"/>
    <mergeCell ref="A104:J104"/>
    <mergeCell ref="B93:C93"/>
    <mergeCell ref="B94:C94"/>
    <mergeCell ref="B95:C95"/>
    <mergeCell ref="B96:C96"/>
    <mergeCell ref="B97:C97"/>
    <mergeCell ref="B98:C98"/>
    <mergeCell ref="A85:A99"/>
  </mergeCells>
  <printOptions/>
  <pageMargins left="0.2755905511811024" right="0.2362204724409449" top="0.7480314960629921" bottom="0.7480314960629921" header="0.31496062992125984" footer="0.31496062992125984"/>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I58"/>
    </sheetView>
  </sheetViews>
  <sheetFormatPr defaultColWidth="9.00390625" defaultRowHeight="12.75"/>
  <cols>
    <col min="2" max="2" width="10.875" style="0" customWidth="1"/>
    <col min="3" max="4" width="24.125" style="0" customWidth="1"/>
    <col min="5" max="5" width="30.00390625" style="0" customWidth="1"/>
    <col min="6" max="6" width="18.375" style="0" customWidth="1"/>
    <col min="7" max="7" width="6.625" style="0" customWidth="1"/>
    <col min="8" max="8" width="11.875" style="0" bestFit="1" customWidth="1"/>
    <col min="9" max="9" width="17.375" style="0" bestFit="1" customWidth="1"/>
  </cols>
  <sheetData>
    <row r="1" spans="1:9" ht="18.75">
      <c r="A1" s="284" t="s">
        <v>344</v>
      </c>
      <c r="B1" s="285" t="s">
        <v>532</v>
      </c>
      <c r="C1" s="286"/>
      <c r="D1" s="286"/>
      <c r="E1" s="286"/>
      <c r="F1" s="286"/>
      <c r="G1" s="286"/>
      <c r="H1" s="286"/>
      <c r="I1" s="287"/>
    </row>
    <row r="2" spans="1:9" ht="15.75">
      <c r="A2" s="511">
        <v>1</v>
      </c>
      <c r="B2" s="468" t="s">
        <v>533</v>
      </c>
      <c r="C2" s="468"/>
      <c r="D2" s="468"/>
      <c r="E2" s="228"/>
      <c r="F2" s="228"/>
      <c r="G2" s="228"/>
      <c r="H2" s="261"/>
      <c r="I2" s="288"/>
    </row>
    <row r="3" spans="1:9" ht="12.75">
      <c r="A3" s="512"/>
      <c r="B3" s="514" t="s">
        <v>303</v>
      </c>
      <c r="C3" s="515"/>
      <c r="D3" s="250" t="s">
        <v>498</v>
      </c>
      <c r="E3" s="265" t="s">
        <v>304</v>
      </c>
      <c r="F3" s="265" t="s">
        <v>367</v>
      </c>
      <c r="G3" s="265" t="s">
        <v>349</v>
      </c>
      <c r="H3" s="268" t="s">
        <v>534</v>
      </c>
      <c r="I3" s="289" t="s">
        <v>351</v>
      </c>
    </row>
    <row r="4" spans="1:9" ht="76.5">
      <c r="A4" s="512"/>
      <c r="B4" s="517" t="s">
        <v>535</v>
      </c>
      <c r="C4" s="518"/>
      <c r="D4" s="270" t="s">
        <v>536</v>
      </c>
      <c r="E4" s="271" t="s">
        <v>537</v>
      </c>
      <c r="F4" s="234"/>
      <c r="G4" s="234">
        <v>1</v>
      </c>
      <c r="H4" s="234">
        <v>0</v>
      </c>
      <c r="I4" s="290">
        <f>H4</f>
        <v>0</v>
      </c>
    </row>
    <row r="5" spans="1:9" ht="51">
      <c r="A5" s="512"/>
      <c r="B5" s="495" t="s">
        <v>538</v>
      </c>
      <c r="C5" s="496"/>
      <c r="D5" s="291" t="s">
        <v>539</v>
      </c>
      <c r="E5" s="271" t="s">
        <v>540</v>
      </c>
      <c r="F5" s="234"/>
      <c r="G5" s="292">
        <v>1</v>
      </c>
      <c r="H5" s="292">
        <v>0</v>
      </c>
      <c r="I5" s="293">
        <f aca="true" t="shared" si="0" ref="I5:I16">G5*H5</f>
        <v>0</v>
      </c>
    </row>
    <row r="6" spans="1:9" ht="12.75">
      <c r="A6" s="512"/>
      <c r="B6" s="495" t="s">
        <v>541</v>
      </c>
      <c r="C6" s="496"/>
      <c r="D6" s="294"/>
      <c r="E6" s="291"/>
      <c r="F6" s="234"/>
      <c r="G6" s="292">
        <v>1</v>
      </c>
      <c r="H6" s="292">
        <v>0</v>
      </c>
      <c r="I6" s="293">
        <f t="shared" si="0"/>
        <v>0</v>
      </c>
    </row>
    <row r="7" spans="1:9" ht="38.25">
      <c r="A7" s="512"/>
      <c r="B7" s="495" t="s">
        <v>542</v>
      </c>
      <c r="C7" s="496"/>
      <c r="D7" s="294" t="s">
        <v>543</v>
      </c>
      <c r="E7" s="291" t="s">
        <v>544</v>
      </c>
      <c r="F7" s="234"/>
      <c r="G7" s="292">
        <v>1</v>
      </c>
      <c r="H7" s="292">
        <v>0</v>
      </c>
      <c r="I7" s="293">
        <f t="shared" si="0"/>
        <v>0</v>
      </c>
    </row>
    <row r="8" spans="1:9" ht="76.5">
      <c r="A8" s="512"/>
      <c r="B8" s="495" t="s">
        <v>545</v>
      </c>
      <c r="C8" s="496"/>
      <c r="D8" s="294" t="s">
        <v>546</v>
      </c>
      <c r="E8" s="291" t="s">
        <v>547</v>
      </c>
      <c r="F8" s="234"/>
      <c r="G8" s="292">
        <v>1</v>
      </c>
      <c r="H8" s="292">
        <v>0</v>
      </c>
      <c r="I8" s="293">
        <f t="shared" si="0"/>
        <v>0</v>
      </c>
    </row>
    <row r="9" spans="1:9" ht="12.75">
      <c r="A9" s="512"/>
      <c r="B9" s="495" t="s">
        <v>548</v>
      </c>
      <c r="C9" s="496"/>
      <c r="D9" s="294"/>
      <c r="E9" s="291"/>
      <c r="F9" s="292"/>
      <c r="G9" s="292">
        <v>1</v>
      </c>
      <c r="H9" s="292">
        <v>0</v>
      </c>
      <c r="I9" s="293">
        <f t="shared" si="0"/>
        <v>0</v>
      </c>
    </row>
    <row r="10" spans="1:9" ht="12.75">
      <c r="A10" s="512"/>
      <c r="B10" s="495" t="s">
        <v>549</v>
      </c>
      <c r="C10" s="496"/>
      <c r="D10" s="294"/>
      <c r="E10" s="291"/>
      <c r="F10" s="292"/>
      <c r="G10" s="292">
        <v>1</v>
      </c>
      <c r="H10" s="292">
        <v>0</v>
      </c>
      <c r="I10" s="293">
        <f t="shared" si="0"/>
        <v>0</v>
      </c>
    </row>
    <row r="11" spans="1:9" ht="25.5">
      <c r="A11" s="512"/>
      <c r="B11" s="495" t="s">
        <v>355</v>
      </c>
      <c r="C11" s="496"/>
      <c r="D11" s="294"/>
      <c r="E11" s="291" t="s">
        <v>550</v>
      </c>
      <c r="F11" s="292"/>
      <c r="G11" s="292">
        <v>1</v>
      </c>
      <c r="H11" s="292">
        <v>0</v>
      </c>
      <c r="I11" s="293">
        <f t="shared" si="0"/>
        <v>0</v>
      </c>
    </row>
    <row r="12" spans="1:9" ht="25.5">
      <c r="A12" s="512"/>
      <c r="B12" s="495" t="s">
        <v>357</v>
      </c>
      <c r="C12" s="496"/>
      <c r="D12" s="294" t="s">
        <v>358</v>
      </c>
      <c r="E12" s="291"/>
      <c r="F12" s="292"/>
      <c r="G12" s="292">
        <v>4</v>
      </c>
      <c r="H12" s="292">
        <v>0</v>
      </c>
      <c r="I12" s="293">
        <f t="shared" si="0"/>
        <v>0</v>
      </c>
    </row>
    <row r="13" spans="1:9" ht="12.75">
      <c r="A13" s="512"/>
      <c r="B13" s="495" t="s">
        <v>551</v>
      </c>
      <c r="C13" s="496"/>
      <c r="D13" s="294" t="s">
        <v>552</v>
      </c>
      <c r="E13" s="291" t="s">
        <v>553</v>
      </c>
      <c r="F13" s="292"/>
      <c r="G13" s="292">
        <v>1</v>
      </c>
      <c r="H13" s="292">
        <v>0</v>
      </c>
      <c r="I13" s="293">
        <f t="shared" si="0"/>
        <v>0</v>
      </c>
    </row>
    <row r="14" spans="1:9" ht="114.75">
      <c r="A14" s="512"/>
      <c r="B14" s="495" t="s">
        <v>554</v>
      </c>
      <c r="C14" s="496"/>
      <c r="D14" s="294" t="s">
        <v>555</v>
      </c>
      <c r="E14" s="291"/>
      <c r="F14" s="292"/>
      <c r="G14" s="292">
        <v>1</v>
      </c>
      <c r="H14" s="292">
        <v>0</v>
      </c>
      <c r="I14" s="293">
        <f t="shared" si="0"/>
        <v>0</v>
      </c>
    </row>
    <row r="15" spans="1:9" ht="63.75">
      <c r="A15" s="512"/>
      <c r="B15" s="495" t="s">
        <v>556</v>
      </c>
      <c r="C15" s="496"/>
      <c r="D15" s="291" t="s">
        <v>557</v>
      </c>
      <c r="E15" s="295" t="s">
        <v>558</v>
      </c>
      <c r="F15" s="292"/>
      <c r="G15" s="292">
        <v>1</v>
      </c>
      <c r="H15" s="292">
        <v>0</v>
      </c>
      <c r="I15" s="293">
        <f t="shared" si="0"/>
        <v>0</v>
      </c>
    </row>
    <row r="16" spans="1:9" ht="12.75">
      <c r="A16" s="513"/>
      <c r="B16" s="495" t="s">
        <v>559</v>
      </c>
      <c r="C16" s="496"/>
      <c r="D16" s="294"/>
      <c r="E16" s="291"/>
      <c r="F16" s="292"/>
      <c r="G16" s="292">
        <v>1</v>
      </c>
      <c r="H16" s="292">
        <v>0</v>
      </c>
      <c r="I16" s="293">
        <f t="shared" si="0"/>
        <v>0</v>
      </c>
    </row>
    <row r="17" spans="1:9" ht="15">
      <c r="A17" s="296"/>
      <c r="B17" s="237"/>
      <c r="C17" s="237"/>
      <c r="D17" s="237"/>
      <c r="E17" s="237"/>
      <c r="F17" s="237"/>
      <c r="G17" s="237"/>
      <c r="H17" s="238"/>
      <c r="I17" s="297"/>
    </row>
    <row r="18" spans="1:9" ht="15.75">
      <c r="A18" s="511">
        <v>2</v>
      </c>
      <c r="B18" s="468" t="s">
        <v>560</v>
      </c>
      <c r="C18" s="468"/>
      <c r="D18" s="468"/>
      <c r="E18" s="228"/>
      <c r="F18" s="228"/>
      <c r="G18" s="228"/>
      <c r="H18" s="261"/>
      <c r="I18" s="288"/>
    </row>
    <row r="19" spans="1:9" ht="12.75">
      <c r="A19" s="512"/>
      <c r="B19" s="514" t="s">
        <v>303</v>
      </c>
      <c r="C19" s="515"/>
      <c r="D19" s="250" t="s">
        <v>498</v>
      </c>
      <c r="E19" s="265" t="s">
        <v>304</v>
      </c>
      <c r="F19" s="265" t="s">
        <v>367</v>
      </c>
      <c r="G19" s="265" t="s">
        <v>349</v>
      </c>
      <c r="H19" s="268" t="s">
        <v>534</v>
      </c>
      <c r="I19" s="289" t="s">
        <v>351</v>
      </c>
    </row>
    <row r="20" spans="1:9" ht="76.5">
      <c r="A20" s="512"/>
      <c r="B20" s="517" t="s">
        <v>535</v>
      </c>
      <c r="C20" s="518"/>
      <c r="D20" s="270" t="s">
        <v>561</v>
      </c>
      <c r="E20" s="271" t="s">
        <v>562</v>
      </c>
      <c r="F20" s="234"/>
      <c r="G20" s="234">
        <v>1</v>
      </c>
      <c r="H20" s="234">
        <v>0</v>
      </c>
      <c r="I20" s="290">
        <f>H20</f>
        <v>0</v>
      </c>
    </row>
    <row r="21" spans="1:9" ht="63.75">
      <c r="A21" s="512"/>
      <c r="B21" s="495" t="s">
        <v>538</v>
      </c>
      <c r="C21" s="496"/>
      <c r="D21" s="291" t="s">
        <v>539</v>
      </c>
      <c r="E21" s="271" t="s">
        <v>563</v>
      </c>
      <c r="F21" s="234"/>
      <c r="G21" s="292">
        <v>2</v>
      </c>
      <c r="H21" s="292">
        <v>0</v>
      </c>
      <c r="I21" s="293">
        <f aca="true" t="shared" si="1" ref="I21:I30">G21*H21</f>
        <v>0</v>
      </c>
    </row>
    <row r="22" spans="1:9" ht="12.75">
      <c r="A22" s="512"/>
      <c r="B22" s="495" t="s">
        <v>541</v>
      </c>
      <c r="C22" s="496"/>
      <c r="D22" s="294"/>
      <c r="E22" s="291"/>
      <c r="F22" s="234"/>
      <c r="G22" s="292">
        <v>2</v>
      </c>
      <c r="H22" s="292">
        <v>0</v>
      </c>
      <c r="I22" s="293">
        <f t="shared" si="1"/>
        <v>0</v>
      </c>
    </row>
    <row r="23" spans="1:9" ht="38.25">
      <c r="A23" s="512"/>
      <c r="B23" s="495" t="s">
        <v>542</v>
      </c>
      <c r="C23" s="496"/>
      <c r="D23" s="294" t="s">
        <v>543</v>
      </c>
      <c r="E23" s="291" t="s">
        <v>544</v>
      </c>
      <c r="F23" s="234"/>
      <c r="G23" s="292">
        <v>2</v>
      </c>
      <c r="H23" s="292">
        <v>0</v>
      </c>
      <c r="I23" s="293">
        <f t="shared" si="1"/>
        <v>0</v>
      </c>
    </row>
    <row r="24" spans="1:9" ht="12.75">
      <c r="A24" s="512"/>
      <c r="B24" s="495" t="s">
        <v>548</v>
      </c>
      <c r="C24" s="496"/>
      <c r="D24" s="294"/>
      <c r="E24" s="291"/>
      <c r="F24" s="292"/>
      <c r="G24" s="292">
        <v>1</v>
      </c>
      <c r="H24" s="292">
        <v>0</v>
      </c>
      <c r="I24" s="293">
        <f t="shared" si="1"/>
        <v>0</v>
      </c>
    </row>
    <row r="25" spans="1:9" ht="12.75">
      <c r="A25" s="512"/>
      <c r="B25" s="495" t="s">
        <v>549</v>
      </c>
      <c r="C25" s="496"/>
      <c r="D25" s="294"/>
      <c r="E25" s="291"/>
      <c r="F25" s="292"/>
      <c r="G25" s="292">
        <v>1</v>
      </c>
      <c r="H25" s="292">
        <v>0</v>
      </c>
      <c r="I25" s="293">
        <f t="shared" si="1"/>
        <v>0</v>
      </c>
    </row>
    <row r="26" spans="1:9" ht="25.5">
      <c r="A26" s="512"/>
      <c r="B26" s="495" t="s">
        <v>355</v>
      </c>
      <c r="C26" s="496"/>
      <c r="D26" s="294"/>
      <c r="E26" s="291" t="s">
        <v>550</v>
      </c>
      <c r="F26" s="292"/>
      <c r="G26" s="292">
        <v>1</v>
      </c>
      <c r="H26" s="292">
        <v>0</v>
      </c>
      <c r="I26" s="293">
        <f t="shared" si="1"/>
        <v>0</v>
      </c>
    </row>
    <row r="27" spans="1:9" ht="25.5">
      <c r="A27" s="512"/>
      <c r="B27" s="495" t="s">
        <v>357</v>
      </c>
      <c r="C27" s="496"/>
      <c r="D27" s="294" t="s">
        <v>358</v>
      </c>
      <c r="E27" s="291"/>
      <c r="F27" s="292"/>
      <c r="G27" s="292">
        <v>4</v>
      </c>
      <c r="H27" s="292">
        <v>0</v>
      </c>
      <c r="I27" s="293">
        <f t="shared" si="1"/>
        <v>0</v>
      </c>
    </row>
    <row r="28" spans="1:9" ht="114.75">
      <c r="A28" s="512"/>
      <c r="B28" s="495" t="s">
        <v>554</v>
      </c>
      <c r="C28" s="496"/>
      <c r="D28" s="294" t="s">
        <v>555</v>
      </c>
      <c r="E28" s="291"/>
      <c r="F28" s="292"/>
      <c r="G28" s="292">
        <v>1</v>
      </c>
      <c r="H28" s="292">
        <v>0</v>
      </c>
      <c r="I28" s="293">
        <f t="shared" si="1"/>
        <v>0</v>
      </c>
    </row>
    <row r="29" spans="1:9" ht="63.75">
      <c r="A29" s="512"/>
      <c r="B29" s="495" t="s">
        <v>556</v>
      </c>
      <c r="C29" s="496"/>
      <c r="D29" s="291" t="s">
        <v>557</v>
      </c>
      <c r="E29" s="295" t="s">
        <v>558</v>
      </c>
      <c r="F29" s="292"/>
      <c r="G29" s="292">
        <v>1</v>
      </c>
      <c r="H29" s="292">
        <v>0</v>
      </c>
      <c r="I29" s="293">
        <f t="shared" si="1"/>
        <v>0</v>
      </c>
    </row>
    <row r="30" spans="1:9" ht="12.75">
      <c r="A30" s="513"/>
      <c r="B30" s="495" t="s">
        <v>559</v>
      </c>
      <c r="C30" s="496"/>
      <c r="D30" s="294"/>
      <c r="E30" s="291"/>
      <c r="F30" s="292"/>
      <c r="G30" s="292">
        <v>1</v>
      </c>
      <c r="H30" s="292">
        <v>0</v>
      </c>
      <c r="I30" s="293">
        <f t="shared" si="1"/>
        <v>0</v>
      </c>
    </row>
    <row r="31" spans="1:9" ht="15">
      <c r="A31" s="296"/>
      <c r="B31" s="237"/>
      <c r="C31" s="237"/>
      <c r="D31" s="237"/>
      <c r="E31" s="237"/>
      <c r="F31" s="237"/>
      <c r="G31" s="237"/>
      <c r="H31" s="238"/>
      <c r="I31" s="297"/>
    </row>
    <row r="32" spans="1:9" ht="15.75">
      <c r="A32" s="477">
        <v>3</v>
      </c>
      <c r="B32" s="486" t="s">
        <v>564</v>
      </c>
      <c r="C32" s="487"/>
      <c r="D32" s="487"/>
      <c r="E32" s="487"/>
      <c r="F32" s="246"/>
      <c r="G32" s="246"/>
      <c r="H32" s="247"/>
      <c r="I32" s="298"/>
    </row>
    <row r="33" spans="1:9" ht="25.5">
      <c r="A33" s="478"/>
      <c r="B33" s="249" t="s">
        <v>33</v>
      </c>
      <c r="C33" s="250" t="s">
        <v>303</v>
      </c>
      <c r="D33" s="250" t="s">
        <v>498</v>
      </c>
      <c r="E33" s="251" t="s">
        <v>565</v>
      </c>
      <c r="F33" s="252" t="s">
        <v>367</v>
      </c>
      <c r="G33" s="253" t="s">
        <v>402</v>
      </c>
      <c r="H33" s="254" t="s">
        <v>404</v>
      </c>
      <c r="I33" s="299" t="s">
        <v>351</v>
      </c>
    </row>
    <row r="34" spans="1:9" ht="25.5">
      <c r="A34" s="478"/>
      <c r="B34" s="300"/>
      <c r="C34" s="234" t="s">
        <v>566</v>
      </c>
      <c r="D34" s="233" t="s">
        <v>567</v>
      </c>
      <c r="E34" s="272" t="s">
        <v>568</v>
      </c>
      <c r="F34" s="301"/>
      <c r="G34" s="234">
        <f>8.5+5+10</f>
        <v>23.5</v>
      </c>
      <c r="H34" s="272">
        <v>0</v>
      </c>
      <c r="I34" s="302">
        <f>G34*H34</f>
        <v>0</v>
      </c>
    </row>
    <row r="35" spans="1:9" ht="25.5">
      <c r="A35" s="478"/>
      <c r="B35" s="300"/>
      <c r="C35" s="234" t="s">
        <v>569</v>
      </c>
      <c r="D35" s="233" t="s">
        <v>567</v>
      </c>
      <c r="E35" s="272" t="s">
        <v>568</v>
      </c>
      <c r="F35" s="301"/>
      <c r="G35" s="234">
        <f>5+3</f>
        <v>8</v>
      </c>
      <c r="H35" s="272">
        <v>0</v>
      </c>
      <c r="I35" s="302">
        <f>G35*H35</f>
        <v>0</v>
      </c>
    </row>
    <row r="36" spans="1:9" ht="25.5">
      <c r="A36" s="478"/>
      <c r="B36" s="300"/>
      <c r="C36" s="234" t="s">
        <v>570</v>
      </c>
      <c r="D36" s="233" t="s">
        <v>567</v>
      </c>
      <c r="E36" s="272" t="s">
        <v>568</v>
      </c>
      <c r="F36" s="301"/>
      <c r="G36" s="234">
        <v>7</v>
      </c>
      <c r="H36" s="272">
        <v>0</v>
      </c>
      <c r="I36" s="303">
        <f>G36*H36</f>
        <v>0</v>
      </c>
    </row>
    <row r="37" spans="1:9" ht="25.5">
      <c r="A37" s="479"/>
      <c r="B37" s="300"/>
      <c r="C37" s="234" t="s">
        <v>571</v>
      </c>
      <c r="D37" s="233" t="s">
        <v>567</v>
      </c>
      <c r="E37" s="272" t="s">
        <v>568</v>
      </c>
      <c r="F37" s="301"/>
      <c r="G37" s="234">
        <v>8.5</v>
      </c>
      <c r="H37" s="272">
        <v>0</v>
      </c>
      <c r="I37" s="302">
        <f>G37*H37</f>
        <v>0</v>
      </c>
    </row>
    <row r="38" spans="1:9" ht="15">
      <c r="A38" s="296"/>
      <c r="B38" s="237"/>
      <c r="C38" s="237"/>
      <c r="D38" s="237"/>
      <c r="E38" s="237"/>
      <c r="F38" s="237"/>
      <c r="G38" s="237"/>
      <c r="H38" s="238"/>
      <c r="I38" s="297"/>
    </row>
    <row r="39" spans="1:9" ht="15.75">
      <c r="A39" s="477">
        <v>4</v>
      </c>
      <c r="B39" s="486" t="s">
        <v>497</v>
      </c>
      <c r="C39" s="487"/>
      <c r="D39" s="487"/>
      <c r="E39" s="487"/>
      <c r="F39" s="246"/>
      <c r="G39" s="246"/>
      <c r="H39" s="247"/>
      <c r="I39" s="298"/>
    </row>
    <row r="40" spans="1:9" ht="12.75">
      <c r="A40" s="478"/>
      <c r="B40" s="249" t="s">
        <v>33</v>
      </c>
      <c r="C40" s="250" t="s">
        <v>303</v>
      </c>
      <c r="D40" s="250" t="s">
        <v>498</v>
      </c>
      <c r="E40" s="251" t="s">
        <v>304</v>
      </c>
      <c r="F40" s="253" t="s">
        <v>311</v>
      </c>
      <c r="G40" s="250" t="s">
        <v>0</v>
      </c>
      <c r="H40" s="254" t="s">
        <v>499</v>
      </c>
      <c r="I40" s="255" t="s">
        <v>351</v>
      </c>
    </row>
    <row r="41" spans="1:9" ht="38.25">
      <c r="A41" s="478"/>
      <c r="B41" s="300"/>
      <c r="C41" s="244" t="s">
        <v>572</v>
      </c>
      <c r="D41" s="257"/>
      <c r="E41" s="258"/>
      <c r="F41" s="244" t="s">
        <v>299</v>
      </c>
      <c r="G41" s="258">
        <v>3</v>
      </c>
      <c r="H41" s="258">
        <v>0</v>
      </c>
      <c r="I41" s="260">
        <f aca="true" t="shared" si="2" ref="I41:I47">H41*G41</f>
        <v>0</v>
      </c>
    </row>
    <row r="42" spans="1:9" ht="25.5">
      <c r="A42" s="478"/>
      <c r="B42" s="300"/>
      <c r="C42" s="244" t="s">
        <v>573</v>
      </c>
      <c r="D42" s="257" t="s">
        <v>574</v>
      </c>
      <c r="E42" s="258" t="s">
        <v>575</v>
      </c>
      <c r="F42" s="244" t="s">
        <v>334</v>
      </c>
      <c r="G42" s="258">
        <v>24</v>
      </c>
      <c r="H42" s="258">
        <v>0</v>
      </c>
      <c r="I42" s="260">
        <f t="shared" si="2"/>
        <v>0</v>
      </c>
    </row>
    <row r="43" spans="1:9" ht="25.5">
      <c r="A43" s="478"/>
      <c r="B43" s="300"/>
      <c r="C43" s="244" t="s">
        <v>576</v>
      </c>
      <c r="D43" s="257"/>
      <c r="E43" s="258"/>
      <c r="F43" s="244" t="s">
        <v>299</v>
      </c>
      <c r="G43" s="258">
        <v>2</v>
      </c>
      <c r="H43" s="258">
        <v>0</v>
      </c>
      <c r="I43" s="260">
        <f t="shared" si="2"/>
        <v>0</v>
      </c>
    </row>
    <row r="44" spans="1:9" ht="38.25">
      <c r="A44" s="478"/>
      <c r="B44" s="300"/>
      <c r="C44" s="244" t="s">
        <v>577</v>
      </c>
      <c r="D44" s="257" t="s">
        <v>578</v>
      </c>
      <c r="E44" s="258"/>
      <c r="F44" s="244" t="s">
        <v>334</v>
      </c>
      <c r="G44" s="258">
        <v>18</v>
      </c>
      <c r="H44" s="258">
        <v>0</v>
      </c>
      <c r="I44" s="260">
        <f t="shared" si="2"/>
        <v>0</v>
      </c>
    </row>
    <row r="45" spans="1:9" ht="63.75">
      <c r="A45" s="478"/>
      <c r="B45" s="300"/>
      <c r="C45" s="244" t="s">
        <v>579</v>
      </c>
      <c r="D45" s="257" t="s">
        <v>580</v>
      </c>
      <c r="E45" s="258" t="s">
        <v>581</v>
      </c>
      <c r="F45" s="244" t="s">
        <v>299</v>
      </c>
      <c r="G45" s="258">
        <v>2</v>
      </c>
      <c r="H45" s="258">
        <v>0</v>
      </c>
      <c r="I45" s="260">
        <f t="shared" si="2"/>
        <v>0</v>
      </c>
    </row>
    <row r="46" spans="1:9" ht="38.25">
      <c r="A46" s="478"/>
      <c r="B46" s="300"/>
      <c r="C46" s="244" t="s">
        <v>582</v>
      </c>
      <c r="D46" s="257" t="s">
        <v>574</v>
      </c>
      <c r="E46" s="258"/>
      <c r="F46" s="244" t="s">
        <v>147</v>
      </c>
      <c r="G46" s="258">
        <v>2</v>
      </c>
      <c r="H46" s="258">
        <v>0</v>
      </c>
      <c r="I46" s="260">
        <f t="shared" si="2"/>
        <v>0</v>
      </c>
    </row>
    <row r="47" spans="1:9" ht="25.5">
      <c r="A47" s="479"/>
      <c r="B47" s="300"/>
      <c r="C47" s="244" t="s">
        <v>504</v>
      </c>
      <c r="D47" s="257"/>
      <c r="E47" s="258"/>
      <c r="F47" s="244" t="s">
        <v>147</v>
      </c>
      <c r="G47" s="258">
        <v>1</v>
      </c>
      <c r="H47" s="258">
        <v>0</v>
      </c>
      <c r="I47" s="260">
        <f t="shared" si="2"/>
        <v>0</v>
      </c>
    </row>
    <row r="48" spans="1:9" ht="15">
      <c r="A48" s="296"/>
      <c r="B48" s="237"/>
      <c r="C48" s="237"/>
      <c r="D48" s="237"/>
      <c r="E48" s="237"/>
      <c r="F48" s="237"/>
      <c r="G48" s="237"/>
      <c r="H48" s="238"/>
      <c r="I48" s="297"/>
    </row>
    <row r="49" spans="1:9" ht="15.75">
      <c r="A49" s="511">
        <v>5</v>
      </c>
      <c r="B49" s="468" t="s">
        <v>505</v>
      </c>
      <c r="C49" s="468"/>
      <c r="D49" s="468"/>
      <c r="E49" s="228"/>
      <c r="F49" s="228"/>
      <c r="G49" s="228"/>
      <c r="H49" s="261"/>
      <c r="I49" s="288"/>
    </row>
    <row r="50" spans="1:9" ht="12.75">
      <c r="A50" s="512"/>
      <c r="B50" s="263" t="s">
        <v>303</v>
      </c>
      <c r="C50" s="264"/>
      <c r="D50" s="250" t="s">
        <v>498</v>
      </c>
      <c r="E50" s="265" t="s">
        <v>304</v>
      </c>
      <c r="F50" s="265" t="s">
        <v>367</v>
      </c>
      <c r="G50" s="265" t="s">
        <v>506</v>
      </c>
      <c r="H50" s="268" t="s">
        <v>507</v>
      </c>
      <c r="I50" s="289" t="s">
        <v>351</v>
      </c>
    </row>
    <row r="51" spans="1:9" ht="12.75">
      <c r="A51" s="512"/>
      <c r="B51" s="475" t="s">
        <v>583</v>
      </c>
      <c r="C51" s="476"/>
      <c r="D51" s="270" t="s">
        <v>584</v>
      </c>
      <c r="E51" s="271"/>
      <c r="F51" s="234"/>
      <c r="G51" s="234">
        <f>2.3+0.6</f>
        <v>2.9</v>
      </c>
      <c r="H51" s="304">
        <v>0</v>
      </c>
      <c r="I51" s="290">
        <f aca="true" t="shared" si="3" ref="I51:I56">G51*H51</f>
        <v>0</v>
      </c>
    </row>
    <row r="52" spans="1:9" ht="12.75">
      <c r="A52" s="512"/>
      <c r="B52" s="475" t="s">
        <v>585</v>
      </c>
      <c r="C52" s="476"/>
      <c r="D52" s="270"/>
      <c r="E52" s="271"/>
      <c r="F52" s="234"/>
      <c r="G52" s="234">
        <v>1</v>
      </c>
      <c r="H52" s="304">
        <v>0</v>
      </c>
      <c r="I52" s="290">
        <f t="shared" si="3"/>
        <v>0</v>
      </c>
    </row>
    <row r="53" spans="1:9" ht="12.75">
      <c r="A53" s="512"/>
      <c r="B53" s="475" t="s">
        <v>525</v>
      </c>
      <c r="C53" s="476"/>
      <c r="D53" s="270"/>
      <c r="E53" s="271"/>
      <c r="F53" s="234"/>
      <c r="G53" s="234">
        <v>2</v>
      </c>
      <c r="H53" s="304">
        <v>0</v>
      </c>
      <c r="I53" s="290">
        <f t="shared" si="3"/>
        <v>0</v>
      </c>
    </row>
    <row r="54" spans="1:9" ht="25.5">
      <c r="A54" s="512"/>
      <c r="B54" s="475" t="s">
        <v>526</v>
      </c>
      <c r="C54" s="476"/>
      <c r="D54" s="270" t="s">
        <v>527</v>
      </c>
      <c r="E54" s="271"/>
      <c r="F54" s="234"/>
      <c r="G54" s="234">
        <v>2</v>
      </c>
      <c r="H54" s="304">
        <v>0</v>
      </c>
      <c r="I54" s="290">
        <f t="shared" si="3"/>
        <v>0</v>
      </c>
    </row>
    <row r="55" spans="1:9" ht="12.75">
      <c r="A55" s="512"/>
      <c r="B55" s="475" t="s">
        <v>38</v>
      </c>
      <c r="C55" s="476"/>
      <c r="D55" s="270"/>
      <c r="E55" s="271"/>
      <c r="F55" s="234"/>
      <c r="G55" s="234">
        <v>2</v>
      </c>
      <c r="H55" s="304">
        <v>0</v>
      </c>
      <c r="I55" s="290">
        <f t="shared" si="3"/>
        <v>0</v>
      </c>
    </row>
    <row r="56" spans="1:9" ht="12.75">
      <c r="A56" s="513"/>
      <c r="B56" s="480" t="s">
        <v>586</v>
      </c>
      <c r="C56" s="481"/>
      <c r="D56" s="280"/>
      <c r="E56" s="281"/>
      <c r="F56" s="244"/>
      <c r="G56" s="244">
        <v>1</v>
      </c>
      <c r="H56" s="305">
        <v>0</v>
      </c>
      <c r="I56" s="306">
        <f t="shared" si="3"/>
        <v>0</v>
      </c>
    </row>
    <row r="57" spans="1:9" ht="15">
      <c r="A57" s="296"/>
      <c r="B57" s="237"/>
      <c r="C57" s="237"/>
      <c r="D57" s="237"/>
      <c r="E57" s="237"/>
      <c r="F57" s="237"/>
      <c r="G57" s="237"/>
      <c r="H57" s="238"/>
      <c r="I57" s="297"/>
    </row>
    <row r="58" spans="1:9" ht="16.5" thickBot="1">
      <c r="A58" s="307">
        <v>6</v>
      </c>
      <c r="B58" s="516" t="s">
        <v>343</v>
      </c>
      <c r="C58" s="516"/>
      <c r="D58" s="516"/>
      <c r="E58" s="308"/>
      <c r="F58" s="308"/>
      <c r="G58" s="308"/>
      <c r="H58" s="309"/>
      <c r="I58" s="310">
        <f>SUM(I2:I56)</f>
        <v>0</v>
      </c>
    </row>
  </sheetData>
  <sheetProtection/>
  <mergeCells count="43">
    <mergeCell ref="B8:C8"/>
    <mergeCell ref="B9:C9"/>
    <mergeCell ref="B10:C10"/>
    <mergeCell ref="B20:C20"/>
    <mergeCell ref="B21:C21"/>
    <mergeCell ref="B22:C22"/>
    <mergeCell ref="A2:A16"/>
    <mergeCell ref="B2:D2"/>
    <mergeCell ref="B3:C3"/>
    <mergeCell ref="B4:C4"/>
    <mergeCell ref="B5:C5"/>
    <mergeCell ref="B6:C6"/>
    <mergeCell ref="B7:C7"/>
    <mergeCell ref="B30:C30"/>
    <mergeCell ref="B51:C51"/>
    <mergeCell ref="B52:C52"/>
    <mergeCell ref="B26:C26"/>
    <mergeCell ref="B11:C11"/>
    <mergeCell ref="B12:C12"/>
    <mergeCell ref="B13:C13"/>
    <mergeCell ref="B14:C14"/>
    <mergeCell ref="B15:C15"/>
    <mergeCell ref="B16:C16"/>
    <mergeCell ref="B58:D58"/>
    <mergeCell ref="A39:A47"/>
    <mergeCell ref="B39:E39"/>
    <mergeCell ref="A49:A56"/>
    <mergeCell ref="B49:D49"/>
    <mergeCell ref="B23:C23"/>
    <mergeCell ref="B24:C24"/>
    <mergeCell ref="B25:C25"/>
    <mergeCell ref="B56:C56"/>
    <mergeCell ref="B27:C27"/>
    <mergeCell ref="B53:C53"/>
    <mergeCell ref="B54:C54"/>
    <mergeCell ref="B55:C55"/>
    <mergeCell ref="A32:A37"/>
    <mergeCell ref="B32:E32"/>
    <mergeCell ref="A18:A30"/>
    <mergeCell ref="B18:D18"/>
    <mergeCell ref="B19:C19"/>
    <mergeCell ref="B28:C28"/>
    <mergeCell ref="B29:C29"/>
  </mergeCells>
  <printOptions/>
  <pageMargins left="0.7086614173228347" right="0.7086614173228347" top="0.7874015748031497" bottom="0.7874015748031497" header="0.31496062992125984" footer="0.31496062992125984"/>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A1:G97"/>
  <sheetViews>
    <sheetView showGridLines="0" showOutlineSymbols="0" view="pageBreakPreview" zoomScaleNormal="125" zoomScaleSheetLayoutView="100" zoomScalePageLayoutView="0" workbookViewId="0" topLeftCell="A1">
      <selection activeCell="G117" sqref="G117"/>
    </sheetView>
  </sheetViews>
  <sheetFormatPr defaultColWidth="8.875" defaultRowHeight="12.75"/>
  <cols>
    <col min="1" max="2" width="8.875" style="149" customWidth="1"/>
    <col min="3" max="3" width="39.875" style="149" customWidth="1"/>
    <col min="4" max="4" width="6.875" style="149" bestFit="1" customWidth="1"/>
    <col min="5" max="5" width="9.875" style="149" bestFit="1" customWidth="1"/>
    <col min="6" max="7" width="18.875" style="149" customWidth="1"/>
    <col min="8" max="16384" width="8.875" style="149" customWidth="1"/>
  </cols>
  <sheetData>
    <row r="1" spans="1:7" ht="12.75">
      <c r="A1" s="143"/>
      <c r="B1" s="144"/>
      <c r="C1" s="145"/>
      <c r="D1" s="145"/>
      <c r="E1" s="146"/>
      <c r="F1" s="147"/>
      <c r="G1" s="148"/>
    </row>
    <row r="2" spans="1:7" ht="15.75">
      <c r="A2" s="150"/>
      <c r="B2" s="151"/>
      <c r="C2" s="152" t="s">
        <v>587</v>
      </c>
      <c r="D2" s="153"/>
      <c r="E2" s="154"/>
      <c r="F2" s="155"/>
      <c r="G2" s="156"/>
    </row>
    <row r="3" spans="1:7" ht="12.75">
      <c r="A3" s="150"/>
      <c r="B3" s="151"/>
      <c r="C3" s="157"/>
      <c r="D3" s="153"/>
      <c r="E3" s="154"/>
      <c r="F3" s="155"/>
      <c r="G3" s="156"/>
    </row>
    <row r="4" spans="1:7" ht="12.75">
      <c r="A4" s="150"/>
      <c r="B4" s="151" t="s">
        <v>2</v>
      </c>
      <c r="C4" s="158" t="s">
        <v>588</v>
      </c>
      <c r="D4" s="153"/>
      <c r="E4" s="154"/>
      <c r="F4" s="155"/>
      <c r="G4" s="156"/>
    </row>
    <row r="5" spans="1:7" ht="12.75">
      <c r="A5" s="150"/>
      <c r="B5" s="151" t="s">
        <v>3</v>
      </c>
      <c r="C5" s="159" t="s">
        <v>4</v>
      </c>
      <c r="D5" s="153"/>
      <c r="E5" s="154"/>
      <c r="F5" s="155"/>
      <c r="G5" s="156"/>
    </row>
    <row r="6" spans="1:7" ht="12.75">
      <c r="A6" s="150"/>
      <c r="B6" s="151" t="s">
        <v>5</v>
      </c>
      <c r="C6" s="160" t="s">
        <v>589</v>
      </c>
      <c r="D6" s="153"/>
      <c r="E6" s="154"/>
      <c r="F6" s="155"/>
      <c r="G6" s="156"/>
    </row>
    <row r="7" spans="1:7" ht="12.75">
      <c r="A7" s="161"/>
      <c r="B7" s="162"/>
      <c r="C7" s="163"/>
      <c r="D7" s="163"/>
      <c r="E7" s="164"/>
      <c r="F7" s="165"/>
      <c r="G7" s="166"/>
    </row>
    <row r="8" spans="1:7" ht="12.75">
      <c r="A8" s="167" t="s">
        <v>6</v>
      </c>
      <c r="B8" s="167"/>
      <c r="C8" s="168"/>
      <c r="D8" s="169"/>
      <c r="E8" s="168"/>
      <c r="F8" s="170" t="s">
        <v>225</v>
      </c>
      <c r="G8" s="171"/>
    </row>
    <row r="9" spans="1:7" ht="12.75">
      <c r="A9" s="167" t="s">
        <v>7</v>
      </c>
      <c r="B9" s="167" t="s">
        <v>8</v>
      </c>
      <c r="C9" s="168" t="s">
        <v>9</v>
      </c>
      <c r="D9" s="169" t="s">
        <v>10</v>
      </c>
      <c r="E9" s="168" t="s">
        <v>11</v>
      </c>
      <c r="F9" s="170" t="s">
        <v>12</v>
      </c>
      <c r="G9" s="171" t="s">
        <v>120</v>
      </c>
    </row>
    <row r="10" spans="1:7" ht="3.75" customHeight="1">
      <c r="A10" s="167"/>
      <c r="B10" s="172"/>
      <c r="C10" s="172"/>
      <c r="D10" s="172"/>
      <c r="E10" s="172"/>
      <c r="F10" s="173"/>
      <c r="G10" s="174"/>
    </row>
    <row r="11" spans="1:7" ht="24.75" customHeight="1">
      <c r="A11" s="311" t="s">
        <v>590</v>
      </c>
      <c r="B11" s="312"/>
      <c r="C11" s="312"/>
      <c r="D11" s="312"/>
      <c r="E11" s="312"/>
      <c r="F11" s="312"/>
      <c r="G11" s="313"/>
    </row>
    <row r="12" spans="1:7" ht="30">
      <c r="A12" s="175"/>
      <c r="B12" s="176"/>
      <c r="C12" s="314" t="s">
        <v>591</v>
      </c>
      <c r="D12" s="178"/>
      <c r="E12" s="176"/>
      <c r="F12" s="179"/>
      <c r="G12" s="180"/>
    </row>
    <row r="13" spans="1:7" ht="25.5">
      <c r="A13" s="175">
        <v>1</v>
      </c>
      <c r="B13" s="176"/>
      <c r="C13" s="178" t="s">
        <v>592</v>
      </c>
      <c r="D13" s="178">
        <v>1</v>
      </c>
      <c r="E13" s="176" t="s">
        <v>299</v>
      </c>
      <c r="F13" s="179">
        <v>0</v>
      </c>
      <c r="G13" s="180">
        <f>D13*F13</f>
        <v>0</v>
      </c>
    </row>
    <row r="14" spans="1:7" ht="12.75">
      <c r="A14" s="175">
        <v>2</v>
      </c>
      <c r="B14" s="176"/>
      <c r="C14" s="178" t="s">
        <v>593</v>
      </c>
      <c r="D14" s="178">
        <v>1</v>
      </c>
      <c r="E14" s="176" t="s">
        <v>299</v>
      </c>
      <c r="F14" s="179">
        <v>0</v>
      </c>
      <c r="G14" s="180">
        <f aca="true" t="shared" si="0" ref="G14:G75">D14*F14</f>
        <v>0</v>
      </c>
    </row>
    <row r="15" spans="1:7" ht="12.75">
      <c r="A15" s="175"/>
      <c r="B15" s="176"/>
      <c r="C15" s="178"/>
      <c r="D15" s="178"/>
      <c r="E15" s="176"/>
      <c r="F15" s="179"/>
      <c r="G15" s="180"/>
    </row>
    <row r="16" spans="1:7" ht="15">
      <c r="A16" s="175"/>
      <c r="B16" s="176"/>
      <c r="C16" s="314" t="s">
        <v>594</v>
      </c>
      <c r="D16" s="178"/>
      <c r="E16" s="176"/>
      <c r="F16" s="179"/>
      <c r="G16" s="180"/>
    </row>
    <row r="17" spans="1:7" ht="12.75">
      <c r="A17" s="175">
        <v>3</v>
      </c>
      <c r="B17" s="176"/>
      <c r="C17" s="178" t="s">
        <v>595</v>
      </c>
      <c r="D17" s="178">
        <v>1</v>
      </c>
      <c r="E17" s="176" t="s">
        <v>147</v>
      </c>
      <c r="F17" s="179">
        <v>0</v>
      </c>
      <c r="G17" s="180">
        <f t="shared" si="0"/>
        <v>0</v>
      </c>
    </row>
    <row r="18" spans="1:7" ht="12.75">
      <c r="A18" s="175">
        <v>4</v>
      </c>
      <c r="B18" s="176"/>
      <c r="C18" s="178" t="s">
        <v>596</v>
      </c>
      <c r="D18" s="178">
        <v>1</v>
      </c>
      <c r="E18" s="176" t="s">
        <v>299</v>
      </c>
      <c r="F18" s="179">
        <v>0</v>
      </c>
      <c r="G18" s="180">
        <f t="shared" si="0"/>
        <v>0</v>
      </c>
    </row>
    <row r="19" spans="1:7" ht="12.75">
      <c r="A19" s="175">
        <v>5</v>
      </c>
      <c r="B19" s="176"/>
      <c r="C19" s="178" t="s">
        <v>597</v>
      </c>
      <c r="D19" s="178">
        <v>1</v>
      </c>
      <c r="E19" s="176" t="s">
        <v>299</v>
      </c>
      <c r="F19" s="179">
        <v>0</v>
      </c>
      <c r="G19" s="180">
        <f t="shared" si="0"/>
        <v>0</v>
      </c>
    </row>
    <row r="20" spans="1:7" ht="38.25">
      <c r="A20" s="175">
        <v>6</v>
      </c>
      <c r="B20" s="176"/>
      <c r="C20" s="178" t="s">
        <v>598</v>
      </c>
      <c r="D20" s="178">
        <v>1</v>
      </c>
      <c r="E20" s="176" t="s">
        <v>299</v>
      </c>
      <c r="F20" s="179">
        <v>0</v>
      </c>
      <c r="G20" s="180">
        <f t="shared" si="0"/>
        <v>0</v>
      </c>
    </row>
    <row r="21" spans="1:7" ht="12.75">
      <c r="A21" s="175">
        <v>7</v>
      </c>
      <c r="B21" s="176"/>
      <c r="C21" s="178" t="s">
        <v>599</v>
      </c>
      <c r="D21" s="178">
        <v>1</v>
      </c>
      <c r="E21" s="176" t="s">
        <v>299</v>
      </c>
      <c r="F21" s="179">
        <v>0</v>
      </c>
      <c r="G21" s="180">
        <f t="shared" si="0"/>
        <v>0</v>
      </c>
    </row>
    <row r="22" spans="1:7" ht="12.75">
      <c r="A22" s="175">
        <v>8</v>
      </c>
      <c r="B22" s="176"/>
      <c r="C22" s="178" t="s">
        <v>600</v>
      </c>
      <c r="D22" s="178">
        <v>1</v>
      </c>
      <c r="E22" s="176" t="s">
        <v>299</v>
      </c>
      <c r="F22" s="179">
        <v>0</v>
      </c>
      <c r="G22" s="180">
        <f t="shared" si="0"/>
        <v>0</v>
      </c>
    </row>
    <row r="23" spans="1:7" ht="12.75">
      <c r="A23" s="175">
        <v>9</v>
      </c>
      <c r="B23" s="176"/>
      <c r="C23" s="178" t="s">
        <v>13</v>
      </c>
      <c r="D23" s="178">
        <v>8</v>
      </c>
      <c r="E23" s="176" t="s">
        <v>299</v>
      </c>
      <c r="F23" s="179">
        <v>0</v>
      </c>
      <c r="G23" s="180">
        <f t="shared" si="0"/>
        <v>0</v>
      </c>
    </row>
    <row r="24" spans="1:7" ht="12.75">
      <c r="A24" s="175">
        <v>10</v>
      </c>
      <c r="B24" s="176"/>
      <c r="C24" s="178" t="s">
        <v>14</v>
      </c>
      <c r="D24" s="178">
        <v>16</v>
      </c>
      <c r="E24" s="176" t="s">
        <v>299</v>
      </c>
      <c r="F24" s="179">
        <v>0</v>
      </c>
      <c r="G24" s="180">
        <f t="shared" si="0"/>
        <v>0</v>
      </c>
    </row>
    <row r="25" spans="1:7" ht="12.75">
      <c r="A25" s="175">
        <v>11</v>
      </c>
      <c r="B25" s="176"/>
      <c r="C25" s="178" t="s">
        <v>601</v>
      </c>
      <c r="D25" s="178">
        <v>2</v>
      </c>
      <c r="E25" s="176" t="s">
        <v>299</v>
      </c>
      <c r="F25" s="179">
        <v>0</v>
      </c>
      <c r="G25" s="180">
        <f t="shared" si="0"/>
        <v>0</v>
      </c>
    </row>
    <row r="26" spans="1:7" ht="25.5">
      <c r="A26" s="175">
        <v>12</v>
      </c>
      <c r="B26" s="176"/>
      <c r="C26" s="178" t="s">
        <v>602</v>
      </c>
      <c r="D26" s="178">
        <v>1</v>
      </c>
      <c r="E26" s="176" t="s">
        <v>299</v>
      </c>
      <c r="F26" s="179">
        <v>0</v>
      </c>
      <c r="G26" s="180">
        <f t="shared" si="0"/>
        <v>0</v>
      </c>
    </row>
    <row r="27" spans="1:7" ht="25.5">
      <c r="A27" s="175">
        <v>13</v>
      </c>
      <c r="B27" s="181"/>
      <c r="C27" s="178" t="s">
        <v>603</v>
      </c>
      <c r="D27" s="178">
        <v>2</v>
      </c>
      <c r="E27" s="176" t="s">
        <v>299</v>
      </c>
      <c r="F27" s="179">
        <v>0</v>
      </c>
      <c r="G27" s="180">
        <f t="shared" si="0"/>
        <v>0</v>
      </c>
    </row>
    <row r="28" spans="1:7" ht="12.75">
      <c r="A28" s="175">
        <v>14</v>
      </c>
      <c r="B28" s="176"/>
      <c r="C28" s="178" t="s">
        <v>604</v>
      </c>
      <c r="D28" s="178">
        <v>1</v>
      </c>
      <c r="E28" s="176" t="s">
        <v>147</v>
      </c>
      <c r="F28" s="179">
        <v>0</v>
      </c>
      <c r="G28" s="180">
        <f t="shared" si="0"/>
        <v>0</v>
      </c>
    </row>
    <row r="29" spans="1:7" ht="12.75">
      <c r="A29" s="175">
        <v>15</v>
      </c>
      <c r="B29" s="176"/>
      <c r="C29" s="178" t="s">
        <v>18</v>
      </c>
      <c r="D29" s="178">
        <v>1</v>
      </c>
      <c r="E29" s="176" t="s">
        <v>147</v>
      </c>
      <c r="F29" s="179">
        <v>0</v>
      </c>
      <c r="G29" s="180">
        <f t="shared" si="0"/>
        <v>0</v>
      </c>
    </row>
    <row r="30" spans="1:7" ht="12.75">
      <c r="A30" s="175"/>
      <c r="B30" s="176"/>
      <c r="C30" s="178"/>
      <c r="D30" s="178"/>
      <c r="E30" s="176"/>
      <c r="F30" s="179"/>
      <c r="G30" s="180"/>
    </row>
    <row r="31" spans="1:7" ht="15">
      <c r="A31" s="175"/>
      <c r="B31" s="176"/>
      <c r="C31" s="314" t="s">
        <v>605</v>
      </c>
      <c r="D31" s="178"/>
      <c r="E31" s="176"/>
      <c r="F31" s="179"/>
      <c r="G31" s="180"/>
    </row>
    <row r="32" spans="1:7" ht="12.75">
      <c r="A32" s="175">
        <v>16</v>
      </c>
      <c r="B32" s="176"/>
      <c r="C32" s="178" t="s">
        <v>606</v>
      </c>
      <c r="D32" s="178">
        <v>1</v>
      </c>
      <c r="E32" s="176" t="s">
        <v>147</v>
      </c>
      <c r="F32" s="179">
        <v>0</v>
      </c>
      <c r="G32" s="180">
        <f t="shared" si="0"/>
        <v>0</v>
      </c>
    </row>
    <row r="33" spans="1:7" ht="12.75">
      <c r="A33" s="175">
        <v>17</v>
      </c>
      <c r="B33" s="176"/>
      <c r="C33" s="178" t="s">
        <v>607</v>
      </c>
      <c r="D33" s="178">
        <v>1</v>
      </c>
      <c r="E33" s="176" t="s">
        <v>299</v>
      </c>
      <c r="F33" s="179">
        <v>0</v>
      </c>
      <c r="G33" s="180">
        <f t="shared" si="0"/>
        <v>0</v>
      </c>
    </row>
    <row r="34" spans="1:7" ht="12.75">
      <c r="A34" s="175">
        <v>18</v>
      </c>
      <c r="B34" s="176"/>
      <c r="C34" s="178" t="s">
        <v>608</v>
      </c>
      <c r="D34" s="178">
        <v>1</v>
      </c>
      <c r="E34" s="176" t="s">
        <v>299</v>
      </c>
      <c r="F34" s="179">
        <v>0</v>
      </c>
      <c r="G34" s="180">
        <f t="shared" si="0"/>
        <v>0</v>
      </c>
    </row>
    <row r="35" spans="1:7" ht="38.25">
      <c r="A35" s="175">
        <v>19</v>
      </c>
      <c r="B35" s="176"/>
      <c r="C35" s="178" t="s">
        <v>609</v>
      </c>
      <c r="D35" s="178">
        <v>1</v>
      </c>
      <c r="E35" s="176" t="s">
        <v>299</v>
      </c>
      <c r="F35" s="179">
        <v>0</v>
      </c>
      <c r="G35" s="180">
        <f t="shared" si="0"/>
        <v>0</v>
      </c>
    </row>
    <row r="36" spans="1:7" ht="15">
      <c r="A36" s="175">
        <v>20</v>
      </c>
      <c r="B36" s="176"/>
      <c r="C36" s="178" t="s">
        <v>610</v>
      </c>
      <c r="D36" s="182">
        <v>1</v>
      </c>
      <c r="E36" s="176" t="s">
        <v>299</v>
      </c>
      <c r="F36" s="179">
        <v>0</v>
      </c>
      <c r="G36" s="180">
        <f t="shared" si="0"/>
        <v>0</v>
      </c>
    </row>
    <row r="37" spans="1:7" ht="12.75">
      <c r="A37" s="175">
        <v>21</v>
      </c>
      <c r="B37" s="176"/>
      <c r="C37" s="178" t="s">
        <v>600</v>
      </c>
      <c r="D37" s="178">
        <v>1</v>
      </c>
      <c r="E37" s="176" t="s">
        <v>299</v>
      </c>
      <c r="F37" s="179">
        <v>0</v>
      </c>
      <c r="G37" s="180">
        <f t="shared" si="0"/>
        <v>0</v>
      </c>
    </row>
    <row r="38" spans="1:7" ht="12.75">
      <c r="A38" s="175">
        <v>22</v>
      </c>
      <c r="B38" s="181"/>
      <c r="C38" s="178" t="s">
        <v>13</v>
      </c>
      <c r="D38" s="178">
        <v>6</v>
      </c>
      <c r="E38" s="176" t="s">
        <v>299</v>
      </c>
      <c r="F38" s="179">
        <v>0</v>
      </c>
      <c r="G38" s="180">
        <f t="shared" si="0"/>
        <v>0</v>
      </c>
    </row>
    <row r="39" spans="1:7" ht="12.75">
      <c r="A39" s="175">
        <v>23</v>
      </c>
      <c r="B39" s="176"/>
      <c r="C39" s="178" t="s">
        <v>14</v>
      </c>
      <c r="D39" s="178">
        <v>15</v>
      </c>
      <c r="E39" s="176" t="s">
        <v>299</v>
      </c>
      <c r="F39" s="179">
        <v>0</v>
      </c>
      <c r="G39" s="180">
        <f t="shared" si="0"/>
        <v>0</v>
      </c>
    </row>
    <row r="40" spans="1:7" ht="12.75">
      <c r="A40" s="175">
        <v>24</v>
      </c>
      <c r="B40" s="176"/>
      <c r="C40" s="178" t="s">
        <v>601</v>
      </c>
      <c r="D40" s="178">
        <v>2</v>
      </c>
      <c r="E40" s="176" t="s">
        <v>299</v>
      </c>
      <c r="F40" s="179">
        <v>0</v>
      </c>
      <c r="G40" s="180">
        <f t="shared" si="0"/>
        <v>0</v>
      </c>
    </row>
    <row r="41" spans="1:7" ht="25.5">
      <c r="A41" s="175">
        <v>25</v>
      </c>
      <c r="B41" s="176"/>
      <c r="C41" s="178" t="s">
        <v>611</v>
      </c>
      <c r="D41" s="178">
        <v>2</v>
      </c>
      <c r="E41" s="176" t="s">
        <v>299</v>
      </c>
      <c r="F41" s="179">
        <v>0</v>
      </c>
      <c r="G41" s="180">
        <f t="shared" si="0"/>
        <v>0</v>
      </c>
    </row>
    <row r="42" spans="1:7" ht="12.75">
      <c r="A42" s="175">
        <v>26</v>
      </c>
      <c r="B42" s="176"/>
      <c r="C42" s="178" t="s">
        <v>604</v>
      </c>
      <c r="D42" s="178">
        <v>1</v>
      </c>
      <c r="E42" s="176" t="s">
        <v>147</v>
      </c>
      <c r="F42" s="179">
        <v>0</v>
      </c>
      <c r="G42" s="180">
        <f t="shared" si="0"/>
        <v>0</v>
      </c>
    </row>
    <row r="43" spans="1:7" ht="12.75">
      <c r="A43" s="175">
        <v>27</v>
      </c>
      <c r="B43" s="176"/>
      <c r="C43" s="178" t="s">
        <v>612</v>
      </c>
      <c r="D43" s="178">
        <v>1</v>
      </c>
      <c r="E43" s="176" t="s">
        <v>147</v>
      </c>
      <c r="F43" s="179">
        <v>0</v>
      </c>
      <c r="G43" s="180">
        <f t="shared" si="0"/>
        <v>0</v>
      </c>
    </row>
    <row r="44" spans="1:7" ht="12.75">
      <c r="A44" s="175"/>
      <c r="B44" s="176"/>
      <c r="C44" s="178"/>
      <c r="D44" s="178"/>
      <c r="E44" s="176"/>
      <c r="F44" s="179"/>
      <c r="G44" s="180"/>
    </row>
    <row r="45" spans="1:7" ht="15">
      <c r="A45" s="175"/>
      <c r="B45" s="176"/>
      <c r="C45" s="314" t="s">
        <v>590</v>
      </c>
      <c r="D45" s="182"/>
      <c r="E45" s="176"/>
      <c r="F45" s="179"/>
      <c r="G45" s="180"/>
    </row>
    <row r="46" spans="1:7" ht="25.5">
      <c r="A46" s="175">
        <v>28</v>
      </c>
      <c r="B46" s="176"/>
      <c r="C46" s="178" t="s">
        <v>613</v>
      </c>
      <c r="D46" s="178">
        <v>2</v>
      </c>
      <c r="E46" s="176" t="s">
        <v>299</v>
      </c>
      <c r="F46" s="179">
        <v>0</v>
      </c>
      <c r="G46" s="180">
        <f t="shared" si="0"/>
        <v>0</v>
      </c>
    </row>
    <row r="47" spans="1:7" ht="25.5">
      <c r="A47" s="175">
        <v>29</v>
      </c>
      <c r="B47" s="176"/>
      <c r="C47" s="178" t="s">
        <v>614</v>
      </c>
      <c r="D47" s="178">
        <v>1</v>
      </c>
      <c r="E47" s="176" t="s">
        <v>299</v>
      </c>
      <c r="F47" s="179">
        <v>0</v>
      </c>
      <c r="G47" s="180">
        <f t="shared" si="0"/>
        <v>0</v>
      </c>
    </row>
    <row r="48" spans="1:7" ht="12.75">
      <c r="A48" s="175">
        <v>30</v>
      </c>
      <c r="B48" s="176"/>
      <c r="C48" s="178" t="s">
        <v>615</v>
      </c>
      <c r="D48" s="178">
        <v>50</v>
      </c>
      <c r="E48" s="176" t="s">
        <v>137</v>
      </c>
      <c r="F48" s="179">
        <v>0</v>
      </c>
      <c r="G48" s="180">
        <f t="shared" si="0"/>
        <v>0</v>
      </c>
    </row>
    <row r="49" spans="1:7" ht="12.75">
      <c r="A49" s="175">
        <v>31</v>
      </c>
      <c r="B49" s="176"/>
      <c r="C49" s="178" t="s">
        <v>616</v>
      </c>
      <c r="D49" s="178">
        <v>55</v>
      </c>
      <c r="E49" s="176" t="s">
        <v>137</v>
      </c>
      <c r="F49" s="179">
        <v>0</v>
      </c>
      <c r="G49" s="180">
        <f t="shared" si="0"/>
        <v>0</v>
      </c>
    </row>
    <row r="50" spans="1:7" ht="12.75">
      <c r="A50" s="175">
        <v>32</v>
      </c>
      <c r="B50" s="176"/>
      <c r="C50" s="178" t="s">
        <v>19</v>
      </c>
      <c r="D50" s="178">
        <v>10</v>
      </c>
      <c r="E50" s="176" t="s">
        <v>137</v>
      </c>
      <c r="F50" s="179">
        <v>0</v>
      </c>
      <c r="G50" s="180">
        <f t="shared" si="0"/>
        <v>0</v>
      </c>
    </row>
    <row r="51" spans="1:7" ht="12.75">
      <c r="A51" s="175">
        <v>33</v>
      </c>
      <c r="B51" s="181"/>
      <c r="C51" s="178" t="s">
        <v>617</v>
      </c>
      <c r="D51" s="178">
        <v>30</v>
      </c>
      <c r="E51" s="176" t="s">
        <v>137</v>
      </c>
      <c r="F51" s="179">
        <v>0</v>
      </c>
      <c r="G51" s="180">
        <f t="shared" si="0"/>
        <v>0</v>
      </c>
    </row>
    <row r="52" spans="1:7" ht="12.75">
      <c r="A52" s="175">
        <v>34</v>
      </c>
      <c r="B52" s="176"/>
      <c r="C52" s="178" t="s">
        <v>20</v>
      </c>
      <c r="D52" s="178">
        <v>16</v>
      </c>
      <c r="E52" s="176" t="s">
        <v>137</v>
      </c>
      <c r="F52" s="179">
        <v>0</v>
      </c>
      <c r="G52" s="180">
        <f t="shared" si="0"/>
        <v>0</v>
      </c>
    </row>
    <row r="53" spans="1:7" ht="38.25">
      <c r="A53" s="175">
        <v>35</v>
      </c>
      <c r="B53" s="176"/>
      <c r="C53" s="178" t="s">
        <v>618</v>
      </c>
      <c r="D53" s="178">
        <v>16</v>
      </c>
      <c r="E53" s="176" t="s">
        <v>137</v>
      </c>
      <c r="F53" s="179">
        <v>0</v>
      </c>
      <c r="G53" s="180">
        <f t="shared" si="0"/>
        <v>0</v>
      </c>
    </row>
    <row r="54" spans="1:7" s="185" customFormat="1" ht="12.75">
      <c r="A54" s="175">
        <v>36</v>
      </c>
      <c r="B54" s="184"/>
      <c r="C54" s="178" t="s">
        <v>21</v>
      </c>
      <c r="D54" s="178">
        <v>42</v>
      </c>
      <c r="E54" s="176" t="s">
        <v>137</v>
      </c>
      <c r="F54" s="179">
        <v>0</v>
      </c>
      <c r="G54" s="180">
        <f t="shared" si="0"/>
        <v>0</v>
      </c>
    </row>
    <row r="55" spans="1:7" s="185" customFormat="1" ht="12.75">
      <c r="A55" s="175">
        <v>37</v>
      </c>
      <c r="B55" s="184"/>
      <c r="C55" s="178" t="s">
        <v>23</v>
      </c>
      <c r="D55" s="178">
        <v>430</v>
      </c>
      <c r="E55" s="176" t="s">
        <v>137</v>
      </c>
      <c r="F55" s="179">
        <v>0</v>
      </c>
      <c r="G55" s="180">
        <f t="shared" si="0"/>
        <v>0</v>
      </c>
    </row>
    <row r="56" spans="1:7" s="185" customFormat="1" ht="12.75">
      <c r="A56" s="175">
        <v>38</v>
      </c>
      <c r="B56" s="184"/>
      <c r="C56" s="178" t="s">
        <v>24</v>
      </c>
      <c r="D56" s="178">
        <v>30</v>
      </c>
      <c r="E56" s="176" t="s">
        <v>137</v>
      </c>
      <c r="F56" s="179">
        <v>0</v>
      </c>
      <c r="G56" s="180">
        <f t="shared" si="0"/>
        <v>0</v>
      </c>
    </row>
    <row r="57" spans="1:7" s="185" customFormat="1" ht="12.75">
      <c r="A57" s="175">
        <v>39</v>
      </c>
      <c r="B57" s="184"/>
      <c r="C57" s="178" t="s">
        <v>25</v>
      </c>
      <c r="D57" s="178">
        <v>25</v>
      </c>
      <c r="E57" s="176" t="s">
        <v>137</v>
      </c>
      <c r="F57" s="179">
        <v>0</v>
      </c>
      <c r="G57" s="180">
        <f t="shared" si="0"/>
        <v>0</v>
      </c>
    </row>
    <row r="58" spans="1:7" s="185" customFormat="1" ht="12.75">
      <c r="A58" s="175">
        <v>40</v>
      </c>
      <c r="B58" s="184"/>
      <c r="C58" s="178" t="s">
        <v>22</v>
      </c>
      <c r="D58" s="178">
        <v>190</v>
      </c>
      <c r="E58" s="184" t="s">
        <v>137</v>
      </c>
      <c r="F58" s="179">
        <v>0</v>
      </c>
      <c r="G58" s="180">
        <f t="shared" si="0"/>
        <v>0</v>
      </c>
    </row>
    <row r="59" spans="1:7" s="185" customFormat="1" ht="12.75">
      <c r="A59" s="175">
        <v>41</v>
      </c>
      <c r="B59" s="184"/>
      <c r="C59" s="178" t="s">
        <v>619</v>
      </c>
      <c r="D59" s="178">
        <v>60</v>
      </c>
      <c r="E59" s="184" t="s">
        <v>137</v>
      </c>
      <c r="F59" s="179">
        <v>0</v>
      </c>
      <c r="G59" s="180">
        <f t="shared" si="0"/>
        <v>0</v>
      </c>
    </row>
    <row r="60" spans="1:7" ht="12.75">
      <c r="A60" s="175">
        <v>42</v>
      </c>
      <c r="B60" s="176"/>
      <c r="C60" s="178" t="s">
        <v>620</v>
      </c>
      <c r="D60" s="178">
        <v>80</v>
      </c>
      <c r="E60" s="184" t="s">
        <v>137</v>
      </c>
      <c r="F60" s="179">
        <v>0</v>
      </c>
      <c r="G60" s="180">
        <f t="shared" si="0"/>
        <v>0</v>
      </c>
    </row>
    <row r="61" spans="1:7" ht="12.75">
      <c r="A61" s="175">
        <v>43</v>
      </c>
      <c r="B61" s="176"/>
      <c r="C61" s="178" t="s">
        <v>621</v>
      </c>
      <c r="D61" s="178">
        <v>12</v>
      </c>
      <c r="E61" s="184" t="s">
        <v>137</v>
      </c>
      <c r="F61" s="179">
        <v>0</v>
      </c>
      <c r="G61" s="180">
        <f t="shared" si="0"/>
        <v>0</v>
      </c>
    </row>
    <row r="62" spans="1:7" s="187" customFormat="1" ht="51">
      <c r="A62" s="175">
        <v>44</v>
      </c>
      <c r="B62" s="186"/>
      <c r="C62" s="178" t="s">
        <v>622</v>
      </c>
      <c r="D62" s="178">
        <v>80</v>
      </c>
      <c r="E62" s="184" t="s">
        <v>137</v>
      </c>
      <c r="F62" s="179">
        <v>0</v>
      </c>
      <c r="G62" s="180">
        <f t="shared" si="0"/>
        <v>0</v>
      </c>
    </row>
    <row r="63" spans="1:7" s="187" customFormat="1" ht="38.25">
      <c r="A63" s="175">
        <v>45</v>
      </c>
      <c r="B63" s="186"/>
      <c r="C63" s="178" t="s">
        <v>623</v>
      </c>
      <c r="D63" s="178">
        <v>30</v>
      </c>
      <c r="E63" s="184" t="s">
        <v>137</v>
      </c>
      <c r="F63" s="179">
        <v>0</v>
      </c>
      <c r="G63" s="180">
        <f t="shared" si="0"/>
        <v>0</v>
      </c>
    </row>
    <row r="64" spans="1:7" ht="25.5">
      <c r="A64" s="175">
        <v>46</v>
      </c>
      <c r="B64" s="176"/>
      <c r="C64" s="178" t="s">
        <v>624</v>
      </c>
      <c r="D64" s="178">
        <v>8</v>
      </c>
      <c r="E64" s="184" t="s">
        <v>299</v>
      </c>
      <c r="F64" s="179">
        <v>0</v>
      </c>
      <c r="G64" s="180">
        <f t="shared" si="0"/>
        <v>0</v>
      </c>
    </row>
    <row r="65" spans="1:7" ht="12.75">
      <c r="A65" s="175">
        <v>47</v>
      </c>
      <c r="B65" s="176"/>
      <c r="C65" s="178" t="s">
        <v>625</v>
      </c>
      <c r="D65" s="178">
        <v>4</v>
      </c>
      <c r="E65" s="184" t="s">
        <v>299</v>
      </c>
      <c r="F65" s="179">
        <v>0</v>
      </c>
      <c r="G65" s="180">
        <f t="shared" si="0"/>
        <v>0</v>
      </c>
    </row>
    <row r="66" spans="1:7" ht="25.5">
      <c r="A66" s="175">
        <v>48</v>
      </c>
      <c r="B66" s="176"/>
      <c r="C66" s="178" t="s">
        <v>626</v>
      </c>
      <c r="D66" s="178">
        <v>15</v>
      </c>
      <c r="E66" s="184" t="s">
        <v>299</v>
      </c>
      <c r="F66" s="179">
        <v>0</v>
      </c>
      <c r="G66" s="180">
        <f t="shared" si="0"/>
        <v>0</v>
      </c>
    </row>
    <row r="67" spans="1:7" ht="38.25">
      <c r="A67" s="175">
        <v>49</v>
      </c>
      <c r="B67" s="176"/>
      <c r="C67" s="178" t="s">
        <v>627</v>
      </c>
      <c r="D67" s="178">
        <v>35</v>
      </c>
      <c r="E67" s="184" t="s">
        <v>299</v>
      </c>
      <c r="F67" s="179">
        <v>0</v>
      </c>
      <c r="G67" s="180">
        <f t="shared" si="0"/>
        <v>0</v>
      </c>
    </row>
    <row r="68" spans="1:7" ht="25.5">
      <c r="A68" s="175">
        <v>50</v>
      </c>
      <c r="B68" s="176"/>
      <c r="C68" s="178" t="s">
        <v>628</v>
      </c>
      <c r="D68" s="178">
        <v>7</v>
      </c>
      <c r="E68" s="184" t="s">
        <v>299</v>
      </c>
      <c r="F68" s="179">
        <v>0</v>
      </c>
      <c r="G68" s="180">
        <f t="shared" si="0"/>
        <v>0</v>
      </c>
    </row>
    <row r="69" spans="1:7" ht="12.75">
      <c r="A69" s="175"/>
      <c r="B69" s="176"/>
      <c r="C69" s="177" t="s">
        <v>629</v>
      </c>
      <c r="D69" s="178"/>
      <c r="E69" s="184"/>
      <c r="F69" s="179">
        <v>0</v>
      </c>
      <c r="G69" s="180">
        <f t="shared" si="0"/>
        <v>0</v>
      </c>
    </row>
    <row r="70" spans="1:7" ht="12.75">
      <c r="A70" s="183">
        <v>51</v>
      </c>
      <c r="B70" s="176"/>
      <c r="C70" s="178" t="s">
        <v>630</v>
      </c>
      <c r="D70" s="178">
        <v>7</v>
      </c>
      <c r="E70" s="184" t="s">
        <v>299</v>
      </c>
      <c r="F70" s="179">
        <v>0</v>
      </c>
      <c r="G70" s="180">
        <f t="shared" si="0"/>
        <v>0</v>
      </c>
    </row>
    <row r="71" spans="1:7" ht="12.75">
      <c r="A71" s="175">
        <v>52</v>
      </c>
      <c r="B71" s="176"/>
      <c r="C71" s="178" t="s">
        <v>631</v>
      </c>
      <c r="D71" s="178">
        <v>4</v>
      </c>
      <c r="E71" s="184" t="s">
        <v>299</v>
      </c>
      <c r="F71" s="179">
        <v>0</v>
      </c>
      <c r="G71" s="180">
        <f t="shared" si="0"/>
        <v>0</v>
      </c>
    </row>
    <row r="72" spans="1:7" ht="12.75">
      <c r="A72" s="183">
        <v>53</v>
      </c>
      <c r="B72" s="176"/>
      <c r="C72" s="178" t="s">
        <v>632</v>
      </c>
      <c r="D72" s="178">
        <v>2</v>
      </c>
      <c r="E72" s="184" t="s">
        <v>299</v>
      </c>
      <c r="F72" s="179">
        <v>0</v>
      </c>
      <c r="G72" s="180">
        <f t="shared" si="0"/>
        <v>0</v>
      </c>
    </row>
    <row r="73" spans="1:7" ht="38.25">
      <c r="A73" s="175">
        <v>54</v>
      </c>
      <c r="B73" s="176"/>
      <c r="C73" s="178" t="s">
        <v>633</v>
      </c>
      <c r="D73" s="178">
        <v>2</v>
      </c>
      <c r="E73" s="184" t="s">
        <v>299</v>
      </c>
      <c r="F73" s="179">
        <v>0</v>
      </c>
      <c r="G73" s="180">
        <f t="shared" si="0"/>
        <v>0</v>
      </c>
    </row>
    <row r="74" spans="1:7" ht="25.5">
      <c r="A74" s="183">
        <v>55</v>
      </c>
      <c r="B74" s="176"/>
      <c r="C74" s="178" t="s">
        <v>634</v>
      </c>
      <c r="D74" s="178">
        <v>40</v>
      </c>
      <c r="E74" s="184" t="s">
        <v>299</v>
      </c>
      <c r="F74" s="179">
        <v>0</v>
      </c>
      <c r="G74" s="180">
        <f t="shared" si="0"/>
        <v>0</v>
      </c>
    </row>
    <row r="75" spans="1:7" ht="25.5">
      <c r="A75" s="175">
        <v>56</v>
      </c>
      <c r="B75" s="176"/>
      <c r="C75" s="178" t="s">
        <v>635</v>
      </c>
      <c r="D75" s="178">
        <v>20</v>
      </c>
      <c r="E75" s="184" t="s">
        <v>299</v>
      </c>
      <c r="F75" s="179">
        <v>0</v>
      </c>
      <c r="G75" s="180">
        <f t="shared" si="0"/>
        <v>0</v>
      </c>
    </row>
    <row r="76" spans="1:7" ht="12.75">
      <c r="A76" s="175"/>
      <c r="B76" s="176"/>
      <c r="C76" s="178"/>
      <c r="D76" s="178"/>
      <c r="E76" s="184"/>
      <c r="F76" s="179"/>
      <c r="G76" s="180"/>
    </row>
    <row r="77" spans="1:7" ht="15">
      <c r="A77" s="315"/>
      <c r="B77" s="312"/>
      <c r="C77" s="311" t="s">
        <v>26</v>
      </c>
      <c r="D77" s="312"/>
      <c r="E77" s="312"/>
      <c r="F77" s="312"/>
      <c r="G77" s="180"/>
    </row>
    <row r="78" spans="1:7" ht="12.75">
      <c r="A78" s="183">
        <v>57</v>
      </c>
      <c r="B78" s="184"/>
      <c r="C78" s="188" t="s">
        <v>27</v>
      </c>
      <c r="D78" s="184">
        <v>1</v>
      </c>
      <c r="E78" s="184" t="s">
        <v>147</v>
      </c>
      <c r="F78" s="179">
        <v>0</v>
      </c>
      <c r="G78" s="180">
        <f aca="true" t="shared" si="1" ref="G78:G94">D78*F78</f>
        <v>0</v>
      </c>
    </row>
    <row r="79" spans="1:7" ht="12.75">
      <c r="A79" s="183">
        <v>58</v>
      </c>
      <c r="B79" s="184"/>
      <c r="C79" s="184" t="s">
        <v>28</v>
      </c>
      <c r="D79" s="184">
        <v>1</v>
      </c>
      <c r="E79" s="184" t="s">
        <v>147</v>
      </c>
      <c r="F79" s="179">
        <v>0</v>
      </c>
      <c r="G79" s="180">
        <f t="shared" si="1"/>
        <v>0</v>
      </c>
    </row>
    <row r="80" spans="1:7" ht="12.75">
      <c r="A80" s="183">
        <v>59</v>
      </c>
      <c r="B80" s="184"/>
      <c r="C80" s="184" t="s">
        <v>29</v>
      </c>
      <c r="D80" s="184">
        <v>1</v>
      </c>
      <c r="E80" s="184" t="s">
        <v>147</v>
      </c>
      <c r="F80" s="179">
        <v>0</v>
      </c>
      <c r="G80" s="180">
        <f t="shared" si="1"/>
        <v>0</v>
      </c>
    </row>
    <row r="81" spans="1:7" ht="25.5">
      <c r="A81" s="183">
        <v>60</v>
      </c>
      <c r="B81" s="184"/>
      <c r="C81" s="188" t="s">
        <v>30</v>
      </c>
      <c r="D81" s="184">
        <v>1</v>
      </c>
      <c r="E81" s="184" t="s">
        <v>147</v>
      </c>
      <c r="F81" s="179">
        <v>0</v>
      </c>
      <c r="G81" s="180">
        <f t="shared" si="1"/>
        <v>0</v>
      </c>
    </row>
    <row r="82" spans="1:7" ht="12.75">
      <c r="A82" s="183">
        <v>61</v>
      </c>
      <c r="B82" s="184"/>
      <c r="C82" s="184" t="s">
        <v>31</v>
      </c>
      <c r="D82" s="184">
        <v>1</v>
      </c>
      <c r="E82" s="184" t="s">
        <v>147</v>
      </c>
      <c r="F82" s="179">
        <v>0</v>
      </c>
      <c r="G82" s="180">
        <f t="shared" si="1"/>
        <v>0</v>
      </c>
    </row>
    <row r="83" spans="1:7" ht="12.75">
      <c r="A83" s="183">
        <v>62</v>
      </c>
      <c r="B83" s="184"/>
      <c r="C83" s="184" t="s">
        <v>32</v>
      </c>
      <c r="D83" s="184">
        <v>1</v>
      </c>
      <c r="E83" s="184" t="s">
        <v>147</v>
      </c>
      <c r="F83" s="179">
        <v>0</v>
      </c>
      <c r="G83" s="180">
        <f t="shared" si="1"/>
        <v>0</v>
      </c>
    </row>
    <row r="84" spans="1:7" ht="12.75">
      <c r="A84" s="175"/>
      <c r="B84" s="176"/>
      <c r="C84" s="178"/>
      <c r="D84" s="178"/>
      <c r="E84" s="184"/>
      <c r="F84" s="179"/>
      <c r="G84" s="180">
        <f t="shared" si="1"/>
        <v>0</v>
      </c>
    </row>
    <row r="85" spans="1:7" ht="15">
      <c r="A85" s="183"/>
      <c r="B85" s="176"/>
      <c r="C85" s="314" t="s">
        <v>636</v>
      </c>
      <c r="D85" s="178"/>
      <c r="E85" s="184"/>
      <c r="F85" s="179"/>
      <c r="G85" s="180">
        <f t="shared" si="1"/>
        <v>0</v>
      </c>
    </row>
    <row r="86" spans="1:7" ht="12.75">
      <c r="A86" s="183">
        <v>63</v>
      </c>
      <c r="B86" s="176" t="s">
        <v>637</v>
      </c>
      <c r="C86" s="178" t="s">
        <v>638</v>
      </c>
      <c r="D86" s="178">
        <v>8</v>
      </c>
      <c r="E86" s="184" t="s">
        <v>299</v>
      </c>
      <c r="F86" s="179">
        <v>0</v>
      </c>
      <c r="G86" s="180">
        <f t="shared" si="1"/>
        <v>0</v>
      </c>
    </row>
    <row r="87" spans="1:7" ht="12.75">
      <c r="A87" s="183">
        <v>64</v>
      </c>
      <c r="B87" s="176"/>
      <c r="C87" s="178" t="s">
        <v>639</v>
      </c>
      <c r="D87" s="178">
        <v>18</v>
      </c>
      <c r="E87" s="184" t="s">
        <v>299</v>
      </c>
      <c r="F87" s="179">
        <v>0</v>
      </c>
      <c r="G87" s="180">
        <f t="shared" si="1"/>
        <v>0</v>
      </c>
    </row>
    <row r="88" spans="1:7" ht="12.75">
      <c r="A88" s="183">
        <v>65</v>
      </c>
      <c r="B88" s="176" t="s">
        <v>640</v>
      </c>
      <c r="C88" s="178" t="s">
        <v>641</v>
      </c>
      <c r="D88" s="178">
        <v>3</v>
      </c>
      <c r="E88" s="184" t="s">
        <v>299</v>
      </c>
      <c r="F88" s="179">
        <v>0</v>
      </c>
      <c r="G88" s="180">
        <f t="shared" si="1"/>
        <v>0</v>
      </c>
    </row>
    <row r="89" spans="1:7" ht="25.5">
      <c r="A89" s="183">
        <v>66</v>
      </c>
      <c r="B89" s="176" t="s">
        <v>642</v>
      </c>
      <c r="C89" s="178" t="s">
        <v>643</v>
      </c>
      <c r="D89" s="178">
        <v>4</v>
      </c>
      <c r="E89" s="184" t="s">
        <v>299</v>
      </c>
      <c r="F89" s="179">
        <v>0</v>
      </c>
      <c r="G89" s="180">
        <f t="shared" si="1"/>
        <v>0</v>
      </c>
    </row>
    <row r="90" spans="1:7" ht="25.5">
      <c r="A90" s="183">
        <v>67</v>
      </c>
      <c r="B90" s="176" t="s">
        <v>644</v>
      </c>
      <c r="C90" s="178" t="s">
        <v>645</v>
      </c>
      <c r="D90" s="178">
        <v>3</v>
      </c>
      <c r="E90" s="184" t="s">
        <v>299</v>
      </c>
      <c r="F90" s="179">
        <v>0</v>
      </c>
      <c r="G90" s="180">
        <f t="shared" si="1"/>
        <v>0</v>
      </c>
    </row>
    <row r="91" spans="1:7" ht="12.75">
      <c r="A91" s="183">
        <v>68</v>
      </c>
      <c r="B91" s="176" t="s">
        <v>646</v>
      </c>
      <c r="C91" s="178" t="s">
        <v>647</v>
      </c>
      <c r="D91" s="178">
        <v>3</v>
      </c>
      <c r="E91" s="184" t="s">
        <v>299</v>
      </c>
      <c r="F91" s="179">
        <v>0</v>
      </c>
      <c r="G91" s="180">
        <f t="shared" si="1"/>
        <v>0</v>
      </c>
    </row>
    <row r="92" spans="1:7" ht="12.75">
      <c r="A92" s="183">
        <v>69</v>
      </c>
      <c r="B92" s="176" t="s">
        <v>648</v>
      </c>
      <c r="C92" s="178" t="s">
        <v>649</v>
      </c>
      <c r="D92" s="178">
        <v>1</v>
      </c>
      <c r="E92" s="184" t="s">
        <v>299</v>
      </c>
      <c r="F92" s="179">
        <v>0</v>
      </c>
      <c r="G92" s="180">
        <f t="shared" si="1"/>
        <v>0</v>
      </c>
    </row>
    <row r="93" spans="1:7" ht="25.5">
      <c r="A93" s="183">
        <v>70</v>
      </c>
      <c r="B93" s="176" t="s">
        <v>650</v>
      </c>
      <c r="C93" s="178" t="s">
        <v>651</v>
      </c>
      <c r="D93" s="178">
        <v>3</v>
      </c>
      <c r="E93" s="184" t="s">
        <v>299</v>
      </c>
      <c r="F93" s="179">
        <v>0</v>
      </c>
      <c r="G93" s="180">
        <f t="shared" si="1"/>
        <v>0</v>
      </c>
    </row>
    <row r="94" spans="1:7" ht="12.75">
      <c r="A94" s="183">
        <v>71</v>
      </c>
      <c r="B94" s="176" t="s">
        <v>652</v>
      </c>
      <c r="C94" s="178" t="s">
        <v>653</v>
      </c>
      <c r="D94" s="178">
        <v>3</v>
      </c>
      <c r="E94" s="184" t="s">
        <v>299</v>
      </c>
      <c r="F94" s="179">
        <v>0</v>
      </c>
      <c r="G94" s="180">
        <f t="shared" si="1"/>
        <v>0</v>
      </c>
    </row>
    <row r="95" spans="1:7" ht="13.5" thickBot="1">
      <c r="A95" s="316"/>
      <c r="B95" s="317"/>
      <c r="C95" s="318"/>
      <c r="D95" s="318"/>
      <c r="E95" s="319"/>
      <c r="F95" s="320"/>
      <c r="G95" s="321"/>
    </row>
    <row r="96" spans="1:7" ht="12.75">
      <c r="A96" s="322"/>
      <c r="B96" s="323"/>
      <c r="C96" s="324" t="s">
        <v>654</v>
      </c>
      <c r="D96" s="325"/>
      <c r="E96" s="326"/>
      <c r="F96" s="327"/>
      <c r="G96" s="328">
        <f>SUM(G12:G95)</f>
        <v>0</v>
      </c>
    </row>
    <row r="97" spans="1:7" ht="12.75">
      <c r="A97" s="175"/>
      <c r="B97" s="176"/>
      <c r="C97" s="178" t="s">
        <v>655</v>
      </c>
      <c r="D97" s="178"/>
      <c r="E97" s="184"/>
      <c r="F97" s="179"/>
      <c r="G97" s="180"/>
    </row>
  </sheetData>
  <sheetProtection/>
  <printOptions/>
  <pageMargins left="0.5905511811023623" right="0.1968503937007874" top="0.5905511811023623" bottom="0.5905511811023623" header="0.3937007874015748" footer="0.3937007874015748"/>
  <pageSetup horizontalDpi="300" verticalDpi="300" orientation="portrait" pageOrder="overThenDown" paperSize="9" scale="88" r:id="rId1"/>
  <headerFooter alignWithMargins="0">
    <oddFooter>&amp;CStránka &amp;P z &amp;N</oddFooter>
  </headerFooter>
  <rowBreaks count="1" manualBreakCount="1">
    <brk id="50" max="6" man="1"/>
  </rowBreaks>
</worksheet>
</file>

<file path=xl/worksheets/sheet8.xml><?xml version="1.0" encoding="utf-8"?>
<worksheet xmlns="http://schemas.openxmlformats.org/spreadsheetml/2006/main" xmlns:r="http://schemas.openxmlformats.org/officeDocument/2006/relationships">
  <dimension ref="A1:F75"/>
  <sheetViews>
    <sheetView zoomScalePageLayoutView="0" workbookViewId="0" topLeftCell="A1">
      <selection activeCell="A1" sqref="A1:F75"/>
    </sheetView>
  </sheetViews>
  <sheetFormatPr defaultColWidth="9.00390625" defaultRowHeight="12.75"/>
  <cols>
    <col min="1" max="1" width="3.875" style="0" customWidth="1"/>
    <col min="2" max="2" width="59.00390625" style="0" customWidth="1"/>
    <col min="3" max="3" width="7.50390625" style="0" customWidth="1"/>
    <col min="4" max="4" width="5.375" style="0" customWidth="1"/>
    <col min="5" max="5" width="12.125" style="0" customWidth="1"/>
    <col min="6" max="6" width="11.875" style="0" bestFit="1" customWidth="1"/>
  </cols>
  <sheetData>
    <row r="1" spans="1:6" ht="18.75">
      <c r="A1" s="329"/>
      <c r="B1" s="330" t="s">
        <v>656</v>
      </c>
      <c r="C1" s="330"/>
      <c r="D1" s="330"/>
      <c r="E1" s="330"/>
      <c r="F1" s="330"/>
    </row>
    <row r="3" spans="1:6" ht="14.25">
      <c r="A3" s="331"/>
      <c r="B3" s="332" t="s">
        <v>657</v>
      </c>
      <c r="C3" s="331"/>
      <c r="D3" s="331"/>
      <c r="E3" s="331"/>
      <c r="F3" s="331"/>
    </row>
    <row r="4" spans="1:6" ht="14.25">
      <c r="A4" s="331"/>
      <c r="B4" s="331"/>
      <c r="C4" s="331"/>
      <c r="D4" s="331"/>
      <c r="E4" s="331"/>
      <c r="F4" s="331"/>
    </row>
    <row r="5" spans="1:6" ht="12.75">
      <c r="A5" s="333" t="s">
        <v>658</v>
      </c>
      <c r="B5" s="333" t="s">
        <v>303</v>
      </c>
      <c r="C5" s="333" t="s">
        <v>305</v>
      </c>
      <c r="D5" s="333" t="s">
        <v>298</v>
      </c>
      <c r="E5" s="333" t="s">
        <v>659</v>
      </c>
      <c r="F5" s="333" t="s">
        <v>660</v>
      </c>
    </row>
    <row r="6" spans="1:6" ht="12.75">
      <c r="A6" s="333"/>
      <c r="B6" s="333"/>
      <c r="C6" s="333"/>
      <c r="D6" s="333"/>
      <c r="E6" s="333"/>
      <c r="F6" s="333"/>
    </row>
    <row r="7" spans="1:6" ht="12.75">
      <c r="A7" s="334"/>
      <c r="B7" s="334" t="s">
        <v>661</v>
      </c>
      <c r="C7" s="334"/>
      <c r="D7" s="334"/>
      <c r="E7" s="334"/>
      <c r="F7" s="334"/>
    </row>
    <row r="8" spans="1:6" ht="12.75">
      <c r="A8" s="333"/>
      <c r="B8" s="333"/>
      <c r="C8" s="333"/>
      <c r="D8" s="333"/>
      <c r="E8" s="333"/>
      <c r="F8" s="333"/>
    </row>
    <row r="9" spans="1:6" ht="12.75">
      <c r="A9" s="335"/>
      <c r="B9" s="336" t="s">
        <v>662</v>
      </c>
      <c r="C9" s="337"/>
      <c r="D9" s="336"/>
      <c r="E9" s="335"/>
      <c r="F9" s="338"/>
    </row>
    <row r="10" spans="1:6" ht="12.75">
      <c r="A10" s="339">
        <v>1</v>
      </c>
      <c r="B10" s="340" t="s">
        <v>663</v>
      </c>
      <c r="C10" s="339">
        <v>1</v>
      </c>
      <c r="D10" s="340" t="s">
        <v>299</v>
      </c>
      <c r="E10" s="341">
        <v>0</v>
      </c>
      <c r="F10" s="341">
        <f aca="true" t="shared" si="0" ref="F10:F20">SUM(C10*E10)</f>
        <v>0</v>
      </c>
    </row>
    <row r="11" spans="1:6" ht="12.75">
      <c r="A11" s="339">
        <v>2</v>
      </c>
      <c r="B11" s="340" t="s">
        <v>664</v>
      </c>
      <c r="C11" s="339">
        <v>1</v>
      </c>
      <c r="D11" s="340" t="s">
        <v>299</v>
      </c>
      <c r="E11" s="341">
        <v>0</v>
      </c>
      <c r="F11" s="341">
        <f t="shared" si="0"/>
        <v>0</v>
      </c>
    </row>
    <row r="12" spans="1:6" ht="12.75">
      <c r="A12" s="339">
        <v>3</v>
      </c>
      <c r="B12" s="340" t="s">
        <v>665</v>
      </c>
      <c r="C12" s="339">
        <v>1</v>
      </c>
      <c r="D12" s="340" t="s">
        <v>299</v>
      </c>
      <c r="E12" s="341">
        <v>0</v>
      </c>
      <c r="F12" s="341">
        <f t="shared" si="0"/>
        <v>0</v>
      </c>
    </row>
    <row r="13" spans="1:6" ht="12.75">
      <c r="A13" s="339">
        <v>4</v>
      </c>
      <c r="B13" s="340" t="s">
        <v>666</v>
      </c>
      <c r="C13" s="339">
        <v>1</v>
      </c>
      <c r="D13" s="340" t="s">
        <v>299</v>
      </c>
      <c r="E13" s="342">
        <v>0</v>
      </c>
      <c r="F13" s="341">
        <f t="shared" si="0"/>
        <v>0</v>
      </c>
    </row>
    <row r="14" spans="1:6" ht="12.75">
      <c r="A14" s="339">
        <v>5</v>
      </c>
      <c r="B14" s="340" t="s">
        <v>667</v>
      </c>
      <c r="C14" s="339">
        <v>1</v>
      </c>
      <c r="D14" s="340" t="s">
        <v>299</v>
      </c>
      <c r="E14" s="342">
        <v>0</v>
      </c>
      <c r="F14" s="341">
        <f t="shared" si="0"/>
        <v>0</v>
      </c>
    </row>
    <row r="15" spans="1:6" ht="12.75">
      <c r="A15" s="339">
        <v>6</v>
      </c>
      <c r="B15" s="340" t="s">
        <v>668</v>
      </c>
      <c r="C15" s="339">
        <v>2</v>
      </c>
      <c r="D15" s="340" t="s">
        <v>299</v>
      </c>
      <c r="E15" s="342">
        <v>0</v>
      </c>
      <c r="F15" s="341">
        <f t="shared" si="0"/>
        <v>0</v>
      </c>
    </row>
    <row r="16" spans="1:6" ht="12.75">
      <c r="A16" s="339">
        <v>7</v>
      </c>
      <c r="B16" s="340" t="s">
        <v>669</v>
      </c>
      <c r="C16" s="339">
        <v>2</v>
      </c>
      <c r="D16" s="340" t="s">
        <v>299</v>
      </c>
      <c r="E16" s="342">
        <v>0</v>
      </c>
      <c r="F16" s="341">
        <f t="shared" si="0"/>
        <v>0</v>
      </c>
    </row>
    <row r="17" spans="1:6" ht="12.75">
      <c r="A17" s="339">
        <v>8</v>
      </c>
      <c r="B17" s="340" t="s">
        <v>670</v>
      </c>
      <c r="C17" s="339">
        <v>2</v>
      </c>
      <c r="D17" s="340" t="s">
        <v>299</v>
      </c>
      <c r="E17" s="342">
        <v>0</v>
      </c>
      <c r="F17" s="341">
        <f t="shared" si="0"/>
        <v>0</v>
      </c>
    </row>
    <row r="18" spans="1:6" ht="12.75">
      <c r="A18" s="339">
        <v>9</v>
      </c>
      <c r="B18" s="340" t="s">
        <v>671</v>
      </c>
      <c r="C18" s="339">
        <v>2</v>
      </c>
      <c r="D18" s="340" t="s">
        <v>299</v>
      </c>
      <c r="E18" s="342">
        <v>0</v>
      </c>
      <c r="F18" s="341">
        <f t="shared" si="0"/>
        <v>0</v>
      </c>
    </row>
    <row r="19" spans="1:6" ht="12.75">
      <c r="A19" s="339">
        <v>10</v>
      </c>
      <c r="B19" s="340" t="s">
        <v>672</v>
      </c>
      <c r="C19" s="339">
        <v>4</v>
      </c>
      <c r="D19" s="340" t="s">
        <v>299</v>
      </c>
      <c r="E19" s="342">
        <v>0</v>
      </c>
      <c r="F19" s="341">
        <f t="shared" si="0"/>
        <v>0</v>
      </c>
    </row>
    <row r="20" spans="1:6" ht="12.75">
      <c r="A20" s="339">
        <v>11</v>
      </c>
      <c r="B20" s="340" t="s">
        <v>673</v>
      </c>
      <c r="C20" s="339">
        <v>4</v>
      </c>
      <c r="D20" s="340" t="s">
        <v>299</v>
      </c>
      <c r="E20" s="342">
        <v>0</v>
      </c>
      <c r="F20" s="341">
        <f t="shared" si="0"/>
        <v>0</v>
      </c>
    </row>
    <row r="21" spans="1:6" ht="12.75">
      <c r="A21" s="343"/>
      <c r="B21" s="344"/>
      <c r="C21" s="343"/>
      <c r="D21" s="344"/>
      <c r="E21" s="345"/>
      <c r="F21" s="346"/>
    </row>
    <row r="22" spans="1:6" ht="12.75">
      <c r="A22" s="347">
        <v>1</v>
      </c>
      <c r="B22" s="348" t="s">
        <v>674</v>
      </c>
      <c r="C22" s="347">
        <v>1</v>
      </c>
      <c r="D22" s="348" t="s">
        <v>299</v>
      </c>
      <c r="E22" s="349">
        <v>0</v>
      </c>
      <c r="F22" s="350">
        <f>SUM(C22*E22)</f>
        <v>0</v>
      </c>
    </row>
    <row r="23" spans="1:6" ht="12.75">
      <c r="A23" s="351"/>
      <c r="B23" s="352" t="s">
        <v>675</v>
      </c>
      <c r="C23" s="351"/>
      <c r="D23" s="352"/>
      <c r="E23" s="353"/>
      <c r="F23" s="354"/>
    </row>
    <row r="24" spans="1:6" ht="12.75">
      <c r="A24" s="355"/>
      <c r="B24" s="356"/>
      <c r="C24" s="355"/>
      <c r="D24" s="356"/>
      <c r="E24" s="356"/>
      <c r="F24" s="357"/>
    </row>
    <row r="25" spans="1:6" ht="12.75">
      <c r="A25" s="358"/>
      <c r="B25" s="359" t="s">
        <v>676</v>
      </c>
      <c r="C25" s="360"/>
      <c r="D25" s="358"/>
      <c r="E25" s="358"/>
      <c r="F25" s="361"/>
    </row>
    <row r="26" spans="1:6" ht="12.75">
      <c r="A26" s="362">
        <v>1</v>
      </c>
      <c r="B26" s="340" t="s">
        <v>677</v>
      </c>
      <c r="C26" s="363">
        <v>120</v>
      </c>
      <c r="D26" s="340" t="s">
        <v>137</v>
      </c>
      <c r="E26" s="341">
        <v>0</v>
      </c>
      <c r="F26" s="341">
        <f>SUM(C26*E26)</f>
        <v>0</v>
      </c>
    </row>
    <row r="27" spans="1:6" ht="12.75">
      <c r="A27" s="362">
        <v>2</v>
      </c>
      <c r="B27" s="340" t="s">
        <v>678</v>
      </c>
      <c r="C27" s="339">
        <v>12</v>
      </c>
      <c r="D27" s="340" t="s">
        <v>137</v>
      </c>
      <c r="E27" s="341">
        <v>0</v>
      </c>
      <c r="F27" s="341">
        <f>SUM(C27*E27)</f>
        <v>0</v>
      </c>
    </row>
    <row r="28" spans="1:6" ht="12.75">
      <c r="A28" s="362">
        <v>3</v>
      </c>
      <c r="B28" s="340" t="s">
        <v>679</v>
      </c>
      <c r="C28" s="339">
        <v>6</v>
      </c>
      <c r="D28" s="340" t="s">
        <v>299</v>
      </c>
      <c r="E28" s="341">
        <v>0</v>
      </c>
      <c r="F28" s="341">
        <f>SUM(C28*E28)</f>
        <v>0</v>
      </c>
    </row>
    <row r="29" spans="1:6" ht="12.75">
      <c r="A29" s="362">
        <v>4</v>
      </c>
      <c r="B29" s="340" t="s">
        <v>680</v>
      </c>
      <c r="C29" s="339">
        <v>1</v>
      </c>
      <c r="D29" s="340" t="s">
        <v>147</v>
      </c>
      <c r="E29" s="341">
        <v>0</v>
      </c>
      <c r="F29" s="341">
        <f>SUM(C29*E29)</f>
        <v>0</v>
      </c>
    </row>
    <row r="30" spans="1:6" ht="12.75">
      <c r="A30" s="364"/>
      <c r="B30" s="344"/>
      <c r="C30" s="343"/>
      <c r="D30" s="344"/>
      <c r="E30" s="346"/>
      <c r="F30" s="365"/>
    </row>
    <row r="31" spans="1:6" ht="12.75">
      <c r="A31" s="366"/>
      <c r="B31" s="367" t="s">
        <v>36</v>
      </c>
      <c r="C31" s="368"/>
      <c r="D31" s="368"/>
      <c r="E31" s="361"/>
      <c r="F31" s="361"/>
    </row>
    <row r="32" spans="1:6" ht="12.75">
      <c r="A32" s="362">
        <v>1</v>
      </c>
      <c r="B32" s="340" t="s">
        <v>681</v>
      </c>
      <c r="C32" s="340">
        <v>1</v>
      </c>
      <c r="D32" s="340" t="s">
        <v>147</v>
      </c>
      <c r="E32" s="341">
        <v>0</v>
      </c>
      <c r="F32" s="341">
        <f aca="true" t="shared" si="1" ref="F32:F37">SUM(E32)</f>
        <v>0</v>
      </c>
    </row>
    <row r="33" spans="1:6" ht="12.75">
      <c r="A33" s="362">
        <v>2</v>
      </c>
      <c r="B33" s="340" t="s">
        <v>337</v>
      </c>
      <c r="C33" s="340">
        <v>1</v>
      </c>
      <c r="D33" s="340" t="s">
        <v>147</v>
      </c>
      <c r="E33" s="341">
        <v>0</v>
      </c>
      <c r="F33" s="341">
        <f t="shared" si="1"/>
        <v>0</v>
      </c>
    </row>
    <row r="34" spans="1:6" ht="12.75">
      <c r="A34" s="362">
        <v>3</v>
      </c>
      <c r="B34" s="340" t="s">
        <v>682</v>
      </c>
      <c r="C34" s="340">
        <v>1</v>
      </c>
      <c r="D34" s="340" t="s">
        <v>147</v>
      </c>
      <c r="E34" s="341">
        <v>0</v>
      </c>
      <c r="F34" s="341">
        <f t="shared" si="1"/>
        <v>0</v>
      </c>
    </row>
    <row r="35" spans="1:6" ht="12.75">
      <c r="A35" s="362">
        <v>4</v>
      </c>
      <c r="B35" s="340" t="s">
        <v>683</v>
      </c>
      <c r="C35" s="340">
        <v>1</v>
      </c>
      <c r="D35" s="340" t="s">
        <v>147</v>
      </c>
      <c r="E35" s="341">
        <v>0</v>
      </c>
      <c r="F35" s="341">
        <f t="shared" si="1"/>
        <v>0</v>
      </c>
    </row>
    <row r="36" spans="1:6" ht="12.75">
      <c r="A36" s="362">
        <v>5</v>
      </c>
      <c r="B36" s="340" t="s">
        <v>684</v>
      </c>
      <c r="C36" s="340">
        <v>1</v>
      </c>
      <c r="D36" s="340" t="s">
        <v>147</v>
      </c>
      <c r="E36" s="341">
        <v>0</v>
      </c>
      <c r="F36" s="341">
        <f t="shared" si="1"/>
        <v>0</v>
      </c>
    </row>
    <row r="37" spans="1:6" ht="12.75">
      <c r="A37" s="362">
        <v>7</v>
      </c>
      <c r="B37" s="369" t="s">
        <v>685</v>
      </c>
      <c r="C37" s="340">
        <v>1</v>
      </c>
      <c r="D37" s="340" t="s">
        <v>147</v>
      </c>
      <c r="E37" s="341">
        <v>0</v>
      </c>
      <c r="F37" s="341">
        <f t="shared" si="1"/>
        <v>0</v>
      </c>
    </row>
    <row r="38" spans="1:6" ht="12.75">
      <c r="A38" s="362"/>
      <c r="B38" s="370"/>
      <c r="C38" s="371"/>
      <c r="D38" s="371"/>
      <c r="E38" s="341"/>
      <c r="F38" s="341"/>
    </row>
    <row r="39" spans="1:6" ht="12.75">
      <c r="A39" s="364"/>
      <c r="B39" s="344"/>
      <c r="C39" s="343"/>
      <c r="D39" s="344"/>
      <c r="E39" s="346"/>
      <c r="F39" s="365"/>
    </row>
    <row r="40" spans="1:6" ht="12.75">
      <c r="A40" s="364"/>
      <c r="B40" s="344"/>
      <c r="C40" s="343"/>
      <c r="D40" s="344"/>
      <c r="E40" s="346"/>
      <c r="F40" s="346"/>
    </row>
    <row r="41" spans="1:6" ht="12.75">
      <c r="A41" s="364"/>
      <c r="B41" s="344"/>
      <c r="C41" s="343"/>
      <c r="D41" s="344"/>
      <c r="E41" s="346"/>
      <c r="F41" s="346"/>
    </row>
    <row r="42" spans="1:6" ht="12.75">
      <c r="A42" s="372"/>
      <c r="B42" s="373" t="s">
        <v>686</v>
      </c>
      <c r="C42" s="374"/>
      <c r="D42" s="373"/>
      <c r="E42" s="375"/>
      <c r="F42" s="375"/>
    </row>
    <row r="43" spans="1:6" ht="12.75">
      <c r="A43" s="364"/>
      <c r="B43" s="344"/>
      <c r="C43" s="343"/>
      <c r="D43" s="344"/>
      <c r="E43" s="346"/>
      <c r="F43" s="376"/>
    </row>
    <row r="44" spans="1:6" ht="12.75">
      <c r="A44" s="339">
        <v>1</v>
      </c>
      <c r="B44" s="340" t="s">
        <v>663</v>
      </c>
      <c r="C44" s="339">
        <v>2</v>
      </c>
      <c r="D44" s="340" t="s">
        <v>299</v>
      </c>
      <c r="E44" s="341">
        <v>0</v>
      </c>
      <c r="F44" s="377">
        <f aca="true" t="shared" si="2" ref="F44:F52">SUM(C44*E44)</f>
        <v>0</v>
      </c>
    </row>
    <row r="45" spans="1:6" ht="12.75">
      <c r="A45" s="339">
        <v>2</v>
      </c>
      <c r="B45" s="340" t="s">
        <v>687</v>
      </c>
      <c r="C45" s="339">
        <v>2</v>
      </c>
      <c r="D45" s="340" t="s">
        <v>299</v>
      </c>
      <c r="E45" s="341">
        <v>0</v>
      </c>
      <c r="F45" s="341">
        <f t="shared" si="2"/>
        <v>0</v>
      </c>
    </row>
    <row r="46" spans="1:6" ht="12.75">
      <c r="A46" s="339">
        <v>3</v>
      </c>
      <c r="B46" s="340" t="s">
        <v>688</v>
      </c>
      <c r="C46" s="339">
        <v>2</v>
      </c>
      <c r="D46" s="340" t="s">
        <v>299</v>
      </c>
      <c r="E46" s="341">
        <v>0</v>
      </c>
      <c r="F46" s="341">
        <f t="shared" si="2"/>
        <v>0</v>
      </c>
    </row>
    <row r="47" spans="1:6" ht="12.75">
      <c r="A47" s="339">
        <v>4</v>
      </c>
      <c r="B47" s="340" t="s">
        <v>668</v>
      </c>
      <c r="C47" s="339">
        <v>2</v>
      </c>
      <c r="D47" s="340" t="s">
        <v>299</v>
      </c>
      <c r="E47" s="342">
        <v>0</v>
      </c>
      <c r="F47" s="341">
        <f t="shared" si="2"/>
        <v>0</v>
      </c>
    </row>
    <row r="48" spans="1:6" ht="12.75">
      <c r="A48" s="339">
        <v>5</v>
      </c>
      <c r="B48" s="340" t="s">
        <v>669</v>
      </c>
      <c r="C48" s="339">
        <v>2</v>
      </c>
      <c r="D48" s="340" t="s">
        <v>299</v>
      </c>
      <c r="E48" s="342">
        <v>0</v>
      </c>
      <c r="F48" s="341">
        <f t="shared" si="2"/>
        <v>0</v>
      </c>
    </row>
    <row r="49" spans="1:6" ht="12.75">
      <c r="A49" s="339">
        <v>6</v>
      </c>
      <c r="B49" s="340" t="s">
        <v>670</v>
      </c>
      <c r="C49" s="339">
        <v>2</v>
      </c>
      <c r="D49" s="340" t="s">
        <v>299</v>
      </c>
      <c r="E49" s="342">
        <v>0</v>
      </c>
      <c r="F49" s="341">
        <f t="shared" si="2"/>
        <v>0</v>
      </c>
    </row>
    <row r="50" spans="1:6" ht="12.75">
      <c r="A50" s="339">
        <v>7</v>
      </c>
      <c r="B50" s="340" t="s">
        <v>671</v>
      </c>
      <c r="C50" s="339">
        <v>2</v>
      </c>
      <c r="D50" s="340" t="s">
        <v>299</v>
      </c>
      <c r="E50" s="342">
        <v>0</v>
      </c>
      <c r="F50" s="341">
        <f t="shared" si="2"/>
        <v>0</v>
      </c>
    </row>
    <row r="51" spans="1:6" ht="12.75">
      <c r="A51" s="339">
        <v>8</v>
      </c>
      <c r="B51" s="340" t="s">
        <v>672</v>
      </c>
      <c r="C51" s="339">
        <v>4</v>
      </c>
      <c r="D51" s="340" t="s">
        <v>299</v>
      </c>
      <c r="E51" s="342">
        <v>0</v>
      </c>
      <c r="F51" s="341">
        <f t="shared" si="2"/>
        <v>0</v>
      </c>
    </row>
    <row r="52" spans="1:6" ht="12.75">
      <c r="A52" s="339">
        <v>9</v>
      </c>
      <c r="B52" s="340" t="s">
        <v>673</v>
      </c>
      <c r="C52" s="339">
        <v>4</v>
      </c>
      <c r="D52" s="340" t="s">
        <v>299</v>
      </c>
      <c r="E52" s="342">
        <v>0</v>
      </c>
      <c r="F52" s="341">
        <f t="shared" si="2"/>
        <v>0</v>
      </c>
    </row>
    <row r="53" spans="1:6" ht="12.75">
      <c r="A53" s="343"/>
      <c r="B53" s="344"/>
      <c r="C53" s="343"/>
      <c r="D53" s="344"/>
      <c r="E53" s="345"/>
      <c r="F53" s="365"/>
    </row>
    <row r="54" spans="1:6" ht="12.75">
      <c r="A54" s="343"/>
      <c r="B54" s="344"/>
      <c r="C54" s="343"/>
      <c r="D54" s="344"/>
      <c r="E54" s="345"/>
      <c r="F54" s="346"/>
    </row>
    <row r="55" spans="1:6" ht="12.75">
      <c r="A55" s="343"/>
      <c r="B55" s="344"/>
      <c r="C55" s="343"/>
      <c r="D55" s="344"/>
      <c r="E55" s="345"/>
      <c r="F55" s="346"/>
    </row>
    <row r="56" spans="1:6" ht="12.75">
      <c r="A56" s="364"/>
      <c r="B56" s="344"/>
      <c r="C56" s="343"/>
      <c r="D56" s="344"/>
      <c r="E56" s="346"/>
      <c r="F56" s="346"/>
    </row>
    <row r="57" spans="1:6" ht="12.75">
      <c r="A57" s="358"/>
      <c r="B57" s="359" t="s">
        <v>676</v>
      </c>
      <c r="C57" s="360"/>
      <c r="D57" s="358"/>
      <c r="E57" s="358"/>
      <c r="F57" s="361"/>
    </row>
    <row r="58" spans="1:6" ht="12.75">
      <c r="A58" s="362">
        <v>1</v>
      </c>
      <c r="B58" s="340" t="s">
        <v>677</v>
      </c>
      <c r="C58" s="363">
        <v>70</v>
      </c>
      <c r="D58" s="340" t="s">
        <v>137</v>
      </c>
      <c r="E58" s="341">
        <v>0</v>
      </c>
      <c r="F58" s="341">
        <f>SUM(C58*E58)</f>
        <v>0</v>
      </c>
    </row>
    <row r="59" spans="1:6" ht="12.75">
      <c r="A59" s="362">
        <v>2</v>
      </c>
      <c r="B59" s="340" t="s">
        <v>678</v>
      </c>
      <c r="C59" s="339">
        <v>12</v>
      </c>
      <c r="D59" s="340" t="s">
        <v>137</v>
      </c>
      <c r="E59" s="341">
        <v>0</v>
      </c>
      <c r="F59" s="341">
        <f>SUM(C59*E59)</f>
        <v>0</v>
      </c>
    </row>
    <row r="60" spans="1:6" ht="12.75">
      <c r="A60" s="362">
        <v>3</v>
      </c>
      <c r="B60" s="340" t="s">
        <v>679</v>
      </c>
      <c r="C60" s="339">
        <v>8</v>
      </c>
      <c r="D60" s="340" t="s">
        <v>299</v>
      </c>
      <c r="E60" s="341">
        <v>0</v>
      </c>
      <c r="F60" s="341">
        <f>SUM(C60*E60)</f>
        <v>0</v>
      </c>
    </row>
    <row r="61" spans="1:6" ht="12.75">
      <c r="A61" s="362">
        <v>4</v>
      </c>
      <c r="B61" s="340" t="s">
        <v>680</v>
      </c>
      <c r="C61" s="339">
        <v>1</v>
      </c>
      <c r="D61" s="340" t="s">
        <v>147</v>
      </c>
      <c r="E61" s="341">
        <v>0</v>
      </c>
      <c r="F61" s="341">
        <f>SUM(C61*E61)</f>
        <v>0</v>
      </c>
    </row>
    <row r="62" spans="1:6" ht="12.75">
      <c r="A62" s="364"/>
      <c r="B62" s="344"/>
      <c r="C62" s="343"/>
      <c r="D62" s="344"/>
      <c r="E62" s="346"/>
      <c r="F62" s="365"/>
    </row>
    <row r="63" spans="1:6" ht="12.75">
      <c r="A63" s="364"/>
      <c r="B63" s="344"/>
      <c r="C63" s="343"/>
      <c r="D63" s="344"/>
      <c r="E63" s="346"/>
      <c r="F63" s="346"/>
    </row>
    <row r="64" spans="1:6" ht="12.75">
      <c r="A64" s="366"/>
      <c r="B64" s="367" t="s">
        <v>36</v>
      </c>
      <c r="C64" s="368"/>
      <c r="D64" s="368"/>
      <c r="E64" s="361"/>
      <c r="F64" s="361"/>
    </row>
    <row r="65" spans="1:6" ht="12.75">
      <c r="A65" s="362">
        <v>1</v>
      </c>
      <c r="B65" s="340" t="s">
        <v>681</v>
      </c>
      <c r="C65" s="340">
        <v>1</v>
      </c>
      <c r="D65" s="340" t="s">
        <v>147</v>
      </c>
      <c r="E65" s="341">
        <v>0</v>
      </c>
      <c r="F65" s="341">
        <f aca="true" t="shared" si="3" ref="F65:F70">SUM(E65)</f>
        <v>0</v>
      </c>
    </row>
    <row r="66" spans="1:6" ht="12.75">
      <c r="A66" s="362">
        <v>2</v>
      </c>
      <c r="B66" s="340" t="s">
        <v>337</v>
      </c>
      <c r="C66" s="340">
        <v>1</v>
      </c>
      <c r="D66" s="340" t="s">
        <v>147</v>
      </c>
      <c r="E66" s="341">
        <v>0</v>
      </c>
      <c r="F66" s="341">
        <f t="shared" si="3"/>
        <v>0</v>
      </c>
    </row>
    <row r="67" spans="1:6" ht="12.75">
      <c r="A67" s="362">
        <v>3</v>
      </c>
      <c r="B67" s="340" t="s">
        <v>682</v>
      </c>
      <c r="C67" s="340">
        <v>1</v>
      </c>
      <c r="D67" s="340" t="s">
        <v>147</v>
      </c>
      <c r="E67" s="341">
        <v>0</v>
      </c>
      <c r="F67" s="341">
        <f t="shared" si="3"/>
        <v>0</v>
      </c>
    </row>
    <row r="68" spans="1:6" ht="12.75">
      <c r="A68" s="362">
        <v>4</v>
      </c>
      <c r="B68" s="340" t="s">
        <v>683</v>
      </c>
      <c r="C68" s="340">
        <v>1</v>
      </c>
      <c r="D68" s="340" t="s">
        <v>147</v>
      </c>
      <c r="E68" s="341">
        <v>0</v>
      </c>
      <c r="F68" s="341">
        <f t="shared" si="3"/>
        <v>0</v>
      </c>
    </row>
    <row r="69" spans="1:6" ht="12.75">
      <c r="A69" s="362">
        <v>5</v>
      </c>
      <c r="B69" s="340" t="s">
        <v>684</v>
      </c>
      <c r="C69" s="340">
        <v>1</v>
      </c>
      <c r="D69" s="340" t="s">
        <v>147</v>
      </c>
      <c r="E69" s="341">
        <v>0</v>
      </c>
      <c r="F69" s="341">
        <f t="shared" si="3"/>
        <v>0</v>
      </c>
    </row>
    <row r="70" spans="1:6" ht="12.75">
      <c r="A70" s="362">
        <v>6</v>
      </c>
      <c r="B70" s="369" t="s">
        <v>685</v>
      </c>
      <c r="C70" s="340">
        <v>1</v>
      </c>
      <c r="D70" s="340" t="s">
        <v>147</v>
      </c>
      <c r="E70" s="341">
        <v>0</v>
      </c>
      <c r="F70" s="341">
        <f t="shared" si="3"/>
        <v>0</v>
      </c>
    </row>
    <row r="71" spans="1:6" ht="12.75">
      <c r="A71" s="362"/>
      <c r="B71" s="370"/>
      <c r="C71" s="371"/>
      <c r="D71" s="371"/>
      <c r="E71" s="341"/>
      <c r="F71" s="341"/>
    </row>
    <row r="72" spans="1:6" ht="12.75">
      <c r="A72" s="358"/>
      <c r="B72" s="358"/>
      <c r="C72" s="358"/>
      <c r="D72" s="358"/>
      <c r="E72" s="358"/>
      <c r="F72" s="361"/>
    </row>
    <row r="73" spans="1:6" ht="12.75">
      <c r="A73" s="378"/>
      <c r="B73" s="379" t="s">
        <v>689</v>
      </c>
      <c r="C73" s="380"/>
      <c r="D73" s="380"/>
      <c r="E73" s="381"/>
      <c r="F73" s="382">
        <f>SUM(F10:F71)</f>
        <v>0</v>
      </c>
    </row>
    <row r="74" spans="1:6" ht="12.75">
      <c r="A74" s="379"/>
      <c r="B74" s="379" t="s">
        <v>690</v>
      </c>
      <c r="C74" s="383"/>
      <c r="D74" s="383"/>
      <c r="E74" s="383"/>
      <c r="F74" s="382">
        <f>SUM(F73)*0.21</f>
        <v>0</v>
      </c>
    </row>
    <row r="75" spans="1:6" ht="12.75">
      <c r="A75" s="379"/>
      <c r="B75" s="379" t="s">
        <v>691</v>
      </c>
      <c r="C75" s="383"/>
      <c r="D75" s="383"/>
      <c r="E75" s="383"/>
      <c r="F75" s="382">
        <f>SUM(F73:F74)</f>
        <v>0</v>
      </c>
    </row>
  </sheetData>
  <sheetProtection/>
  <printOptions/>
  <pageMargins left="0.7086614173228347" right="0.7086614173228347" top="0.7874015748031497" bottom="0.7874015748031497" header="0.31496062992125984" footer="0.31496062992125984"/>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F77"/>
  <sheetViews>
    <sheetView tabSelected="1" zoomScalePageLayoutView="0" workbookViewId="0" topLeftCell="A1">
      <selection activeCell="K16" sqref="K16"/>
    </sheetView>
  </sheetViews>
  <sheetFormatPr defaultColWidth="9.00390625" defaultRowHeight="12.75"/>
  <cols>
    <col min="1" max="1" width="4.125" style="0" bestFit="1" customWidth="1"/>
    <col min="2" max="2" width="51.375" style="0" customWidth="1"/>
    <col min="3" max="3" width="7.375" style="0" customWidth="1"/>
    <col min="4" max="4" width="7.125" style="0" customWidth="1"/>
    <col min="5" max="5" width="12.50390625" style="0" customWidth="1"/>
    <col min="6" max="6" width="17.50390625" style="0" customWidth="1"/>
  </cols>
  <sheetData>
    <row r="1" spans="1:6" ht="18.75">
      <c r="A1" s="329"/>
      <c r="B1" s="330" t="s">
        <v>656</v>
      </c>
      <c r="C1" s="330"/>
      <c r="D1" s="330"/>
      <c r="E1" s="330"/>
      <c r="F1" s="330"/>
    </row>
    <row r="3" spans="1:6" ht="14.25">
      <c r="A3" s="331"/>
      <c r="B3" s="332" t="s">
        <v>692</v>
      </c>
      <c r="C3" s="331"/>
      <c r="D3" s="331"/>
      <c r="E3" s="331"/>
      <c r="F3" s="331"/>
    </row>
    <row r="4" spans="1:6" ht="14.25">
      <c r="A4" s="331"/>
      <c r="B4" s="331"/>
      <c r="C4" s="331"/>
      <c r="D4" s="331"/>
      <c r="E4" s="331"/>
      <c r="F4" s="331"/>
    </row>
    <row r="5" spans="1:6" ht="12.75">
      <c r="A5" s="333" t="s">
        <v>658</v>
      </c>
      <c r="B5" s="333" t="s">
        <v>303</v>
      </c>
      <c r="C5" s="333" t="s">
        <v>305</v>
      </c>
      <c r="D5" s="333" t="s">
        <v>298</v>
      </c>
      <c r="E5" s="333" t="s">
        <v>659</v>
      </c>
      <c r="F5" s="333" t="s">
        <v>660</v>
      </c>
    </row>
    <row r="6" spans="1:6" ht="12.75">
      <c r="A6" s="333"/>
      <c r="B6" s="333"/>
      <c r="C6" s="333"/>
      <c r="D6" s="333"/>
      <c r="E6" s="333"/>
      <c r="F6" s="333"/>
    </row>
    <row r="7" spans="1:6" ht="12.75">
      <c r="A7" s="384"/>
      <c r="B7" s="384" t="s">
        <v>693</v>
      </c>
      <c r="C7" s="384"/>
      <c r="D7" s="384"/>
      <c r="E7" s="384"/>
      <c r="F7" s="384"/>
    </row>
    <row r="8" spans="1:6" ht="12.75">
      <c r="A8" s="333"/>
      <c r="B8" s="333"/>
      <c r="C8" s="333"/>
      <c r="D8" s="333"/>
      <c r="E8" s="333"/>
      <c r="F8" s="333"/>
    </row>
    <row r="9" spans="1:6" ht="12.75">
      <c r="A9" s="335"/>
      <c r="B9" s="336" t="s">
        <v>662</v>
      </c>
      <c r="C9" s="337"/>
      <c r="D9" s="336"/>
      <c r="E9" s="335"/>
      <c r="F9" s="338"/>
    </row>
    <row r="10" spans="1:6" ht="12.75">
      <c r="A10" s="339">
        <v>1</v>
      </c>
      <c r="B10" s="340" t="s">
        <v>694</v>
      </c>
      <c r="C10" s="339">
        <v>3</v>
      </c>
      <c r="D10" s="340" t="s">
        <v>299</v>
      </c>
      <c r="E10" s="341">
        <v>0</v>
      </c>
      <c r="F10" s="341">
        <f>SUM(C10*E10)</f>
        <v>0</v>
      </c>
    </row>
    <row r="11" spans="1:6" ht="12.75">
      <c r="A11" s="339">
        <v>2</v>
      </c>
      <c r="B11" s="340" t="s">
        <v>695</v>
      </c>
      <c r="C11" s="339">
        <v>2</v>
      </c>
      <c r="D11" s="340" t="s">
        <v>299</v>
      </c>
      <c r="E11" s="341">
        <v>0</v>
      </c>
      <c r="F11" s="341">
        <f>SUM(C11*E11)</f>
        <v>0</v>
      </c>
    </row>
    <row r="12" spans="1:6" ht="12.75">
      <c r="A12" s="339">
        <v>3</v>
      </c>
      <c r="B12" s="340" t="s">
        <v>696</v>
      </c>
      <c r="C12" s="339">
        <v>1</v>
      </c>
      <c r="D12" s="340" t="s">
        <v>299</v>
      </c>
      <c r="E12" s="341">
        <v>0</v>
      </c>
      <c r="F12" s="341">
        <f>SUM(C12*E12)</f>
        <v>0</v>
      </c>
    </row>
    <row r="13" spans="1:6" ht="12.75">
      <c r="A13" s="339">
        <v>4</v>
      </c>
      <c r="B13" s="340" t="s">
        <v>697</v>
      </c>
      <c r="C13" s="339">
        <v>1</v>
      </c>
      <c r="D13" s="340" t="s">
        <v>299</v>
      </c>
      <c r="E13" s="341">
        <v>0</v>
      </c>
      <c r="F13" s="341">
        <f>SUM(C13*E13)</f>
        <v>0</v>
      </c>
    </row>
    <row r="14" spans="1:6" ht="12.75">
      <c r="A14" s="339">
        <v>5</v>
      </c>
      <c r="B14" s="340" t="s">
        <v>698</v>
      </c>
      <c r="C14" s="339">
        <v>1</v>
      </c>
      <c r="D14" s="340" t="s">
        <v>299</v>
      </c>
      <c r="E14" s="341">
        <v>0</v>
      </c>
      <c r="F14" s="341">
        <f>SUM(C14*E14)</f>
        <v>0</v>
      </c>
    </row>
    <row r="15" spans="1:6" ht="12.75">
      <c r="A15" s="355"/>
      <c r="B15" s="356"/>
      <c r="C15" s="355"/>
      <c r="D15" s="356"/>
      <c r="E15" s="356"/>
      <c r="F15" s="357"/>
    </row>
    <row r="16" spans="1:6" ht="12.75">
      <c r="A16" s="358"/>
      <c r="B16" s="359" t="s">
        <v>676</v>
      </c>
      <c r="C16" s="360"/>
      <c r="D16" s="358"/>
      <c r="E16" s="358"/>
      <c r="F16" s="361"/>
    </row>
    <row r="17" spans="1:6" ht="12.75">
      <c r="A17" s="362">
        <v>1</v>
      </c>
      <c r="B17" s="340" t="s">
        <v>699</v>
      </c>
      <c r="C17" s="363">
        <v>350</v>
      </c>
      <c r="D17" s="340" t="s">
        <v>137</v>
      </c>
      <c r="E17" s="341">
        <v>0</v>
      </c>
      <c r="F17" s="341">
        <f aca="true" t="shared" si="0" ref="F17:F28">SUM(C17*E17)</f>
        <v>0</v>
      </c>
    </row>
    <row r="18" spans="1:6" ht="12.75">
      <c r="A18" s="362">
        <v>2</v>
      </c>
      <c r="B18" s="340" t="s">
        <v>700</v>
      </c>
      <c r="C18" s="363">
        <v>270</v>
      </c>
      <c r="D18" s="340" t="s">
        <v>137</v>
      </c>
      <c r="E18" s="341">
        <v>0</v>
      </c>
      <c r="F18" s="341">
        <f t="shared" si="0"/>
        <v>0</v>
      </c>
    </row>
    <row r="19" spans="1:6" ht="12.75">
      <c r="A19" s="362">
        <v>3</v>
      </c>
      <c r="B19" s="340" t="s">
        <v>701</v>
      </c>
      <c r="C19" s="363">
        <v>180</v>
      </c>
      <c r="D19" s="340" t="s">
        <v>137</v>
      </c>
      <c r="E19" s="341">
        <v>0</v>
      </c>
      <c r="F19" s="341">
        <f t="shared" si="0"/>
        <v>0</v>
      </c>
    </row>
    <row r="20" spans="1:6" ht="12.75">
      <c r="A20" s="339">
        <v>4</v>
      </c>
      <c r="B20" s="340" t="s">
        <v>702</v>
      </c>
      <c r="C20" s="339">
        <v>1</v>
      </c>
      <c r="D20" s="340" t="s">
        <v>299</v>
      </c>
      <c r="E20" s="341">
        <v>0</v>
      </c>
      <c r="F20" s="341">
        <f t="shared" si="0"/>
        <v>0</v>
      </c>
    </row>
    <row r="21" spans="1:6" ht="12.75">
      <c r="A21" s="339">
        <v>5</v>
      </c>
      <c r="B21" s="340" t="s">
        <v>703</v>
      </c>
      <c r="C21" s="339">
        <v>1</v>
      </c>
      <c r="D21" s="340" t="s">
        <v>299</v>
      </c>
      <c r="E21" s="341">
        <v>0</v>
      </c>
      <c r="F21" s="341">
        <f t="shared" si="0"/>
        <v>0</v>
      </c>
    </row>
    <row r="22" spans="1:6" ht="12.75">
      <c r="A22" s="339">
        <v>6</v>
      </c>
      <c r="B22" s="340" t="s">
        <v>704</v>
      </c>
      <c r="C22" s="339">
        <v>2</v>
      </c>
      <c r="D22" s="340" t="s">
        <v>299</v>
      </c>
      <c r="E22" s="341">
        <v>0</v>
      </c>
      <c r="F22" s="341">
        <f t="shared" si="0"/>
        <v>0</v>
      </c>
    </row>
    <row r="23" spans="1:6" ht="12.75">
      <c r="A23" s="339">
        <v>7</v>
      </c>
      <c r="B23" s="340" t="s">
        <v>705</v>
      </c>
      <c r="C23" s="339">
        <v>2</v>
      </c>
      <c r="D23" s="340" t="s">
        <v>299</v>
      </c>
      <c r="E23" s="341">
        <v>0</v>
      </c>
      <c r="F23" s="341">
        <f t="shared" si="0"/>
        <v>0</v>
      </c>
    </row>
    <row r="24" spans="1:6" ht="12.75">
      <c r="A24" s="362">
        <v>8</v>
      </c>
      <c r="B24" s="340" t="s">
        <v>706</v>
      </c>
      <c r="C24" s="339">
        <v>4</v>
      </c>
      <c r="D24" s="340" t="s">
        <v>137</v>
      </c>
      <c r="E24" s="341">
        <v>0</v>
      </c>
      <c r="F24" s="341">
        <f t="shared" si="0"/>
        <v>0</v>
      </c>
    </row>
    <row r="25" spans="1:6" ht="12.75">
      <c r="A25" s="362">
        <v>9</v>
      </c>
      <c r="B25" s="340" t="s">
        <v>707</v>
      </c>
      <c r="C25" s="339">
        <v>12</v>
      </c>
      <c r="D25" s="340" t="s">
        <v>137</v>
      </c>
      <c r="E25" s="341">
        <v>0</v>
      </c>
      <c r="F25" s="341">
        <f t="shared" si="0"/>
        <v>0</v>
      </c>
    </row>
    <row r="26" spans="1:6" ht="12.75">
      <c r="A26" s="362">
        <v>10</v>
      </c>
      <c r="B26" s="340" t="s">
        <v>708</v>
      </c>
      <c r="C26" s="339">
        <v>6</v>
      </c>
      <c r="D26" s="340" t="s">
        <v>137</v>
      </c>
      <c r="E26" s="341">
        <v>0</v>
      </c>
      <c r="F26" s="341">
        <f t="shared" si="0"/>
        <v>0</v>
      </c>
    </row>
    <row r="27" spans="1:6" ht="12.75">
      <c r="A27" s="362">
        <v>11</v>
      </c>
      <c r="B27" s="340" t="s">
        <v>709</v>
      </c>
      <c r="C27" s="339">
        <v>2</v>
      </c>
      <c r="D27" s="340" t="s">
        <v>299</v>
      </c>
      <c r="E27" s="341">
        <v>0</v>
      </c>
      <c r="F27" s="341">
        <f t="shared" si="0"/>
        <v>0</v>
      </c>
    </row>
    <row r="28" spans="1:6" ht="12.75">
      <c r="A28" s="362">
        <v>12</v>
      </c>
      <c r="B28" s="340" t="s">
        <v>680</v>
      </c>
      <c r="C28" s="339">
        <v>1</v>
      </c>
      <c r="D28" s="340" t="s">
        <v>147</v>
      </c>
      <c r="E28" s="341">
        <v>0</v>
      </c>
      <c r="F28" s="341">
        <f t="shared" si="0"/>
        <v>0</v>
      </c>
    </row>
    <row r="29" spans="1:6" ht="12.75">
      <c r="A29" s="364"/>
      <c r="B29" s="344"/>
      <c r="C29" s="343"/>
      <c r="D29" s="344"/>
      <c r="E29" s="346"/>
      <c r="F29" s="365"/>
    </row>
    <row r="30" spans="1:6" ht="12.75">
      <c r="A30" s="366"/>
      <c r="B30" s="367" t="s">
        <v>36</v>
      </c>
      <c r="C30" s="368"/>
      <c r="D30" s="368"/>
      <c r="E30" s="361"/>
      <c r="F30" s="361"/>
    </row>
    <row r="31" spans="1:6" ht="12.75">
      <c r="A31" s="362">
        <v>1</v>
      </c>
      <c r="B31" s="340" t="s">
        <v>710</v>
      </c>
      <c r="C31" s="340">
        <v>1</v>
      </c>
      <c r="D31" s="340" t="s">
        <v>147</v>
      </c>
      <c r="E31" s="341">
        <v>0</v>
      </c>
      <c r="F31" s="341">
        <f aca="true" t="shared" si="1" ref="F31:F37">SUM(E31)</f>
        <v>0</v>
      </c>
    </row>
    <row r="32" spans="1:6" ht="12.75">
      <c r="A32" s="362">
        <v>2</v>
      </c>
      <c r="B32" s="340" t="s">
        <v>337</v>
      </c>
      <c r="C32" s="340">
        <v>1</v>
      </c>
      <c r="D32" s="340" t="s">
        <v>147</v>
      </c>
      <c r="E32" s="341">
        <v>0</v>
      </c>
      <c r="F32" s="341">
        <f t="shared" si="1"/>
        <v>0</v>
      </c>
    </row>
    <row r="33" spans="1:6" ht="12.75">
      <c r="A33" s="362">
        <v>3</v>
      </c>
      <c r="B33" s="340" t="s">
        <v>682</v>
      </c>
      <c r="C33" s="340">
        <v>1</v>
      </c>
      <c r="D33" s="340" t="s">
        <v>147</v>
      </c>
      <c r="E33" s="341">
        <v>0</v>
      </c>
      <c r="F33" s="341">
        <f t="shared" si="1"/>
        <v>0</v>
      </c>
    </row>
    <row r="34" spans="1:6" ht="12.75">
      <c r="A34" s="362">
        <v>4</v>
      </c>
      <c r="B34" s="340" t="s">
        <v>683</v>
      </c>
      <c r="C34" s="340">
        <v>1</v>
      </c>
      <c r="D34" s="340" t="s">
        <v>147</v>
      </c>
      <c r="E34" s="341">
        <v>0</v>
      </c>
      <c r="F34" s="341">
        <f t="shared" si="1"/>
        <v>0</v>
      </c>
    </row>
    <row r="35" spans="1:6" ht="12.75">
      <c r="A35" s="362">
        <v>5</v>
      </c>
      <c r="B35" s="340" t="s">
        <v>711</v>
      </c>
      <c r="C35" s="340">
        <v>1</v>
      </c>
      <c r="D35" s="340" t="s">
        <v>147</v>
      </c>
      <c r="E35" s="341">
        <v>0</v>
      </c>
      <c r="F35" s="341">
        <f t="shared" si="1"/>
        <v>0</v>
      </c>
    </row>
    <row r="36" spans="1:6" ht="12.75">
      <c r="A36" s="362">
        <v>6</v>
      </c>
      <c r="B36" s="340" t="s">
        <v>684</v>
      </c>
      <c r="C36" s="340">
        <v>1</v>
      </c>
      <c r="D36" s="340" t="s">
        <v>147</v>
      </c>
      <c r="E36" s="341">
        <v>0</v>
      </c>
      <c r="F36" s="341">
        <f t="shared" si="1"/>
        <v>0</v>
      </c>
    </row>
    <row r="37" spans="1:6" ht="12.75">
      <c r="A37" s="362">
        <v>7</v>
      </c>
      <c r="B37" s="369" t="s">
        <v>712</v>
      </c>
      <c r="C37" s="340">
        <v>1</v>
      </c>
      <c r="D37" s="340" t="s">
        <v>147</v>
      </c>
      <c r="E37" s="341">
        <v>0</v>
      </c>
      <c r="F37" s="341">
        <f t="shared" si="1"/>
        <v>0</v>
      </c>
    </row>
    <row r="38" spans="1:6" ht="12.75">
      <c r="A38" s="362"/>
      <c r="B38" s="370"/>
      <c r="C38" s="371"/>
      <c r="D38" s="371"/>
      <c r="E38" s="341"/>
      <c r="F38" s="341"/>
    </row>
    <row r="39" spans="1:6" ht="12.75">
      <c r="A39" s="364"/>
      <c r="B39" s="385"/>
      <c r="C39" s="386"/>
      <c r="D39" s="386"/>
      <c r="E39" s="346"/>
      <c r="F39" s="346"/>
    </row>
    <row r="40" spans="1:6" ht="12.75">
      <c r="A40" s="364"/>
      <c r="B40" s="385"/>
      <c r="C40" s="386"/>
      <c r="D40" s="386"/>
      <c r="E40" s="346"/>
      <c r="F40" s="346"/>
    </row>
    <row r="41" spans="1:6" ht="12.75">
      <c r="A41" s="384"/>
      <c r="B41" s="384" t="s">
        <v>713</v>
      </c>
      <c r="C41" s="384"/>
      <c r="D41" s="384"/>
      <c r="E41" s="384"/>
      <c r="F41" s="384"/>
    </row>
    <row r="42" spans="1:6" ht="12.75">
      <c r="A42" s="333"/>
      <c r="B42" s="333"/>
      <c r="C42" s="333"/>
      <c r="D42" s="333"/>
      <c r="E42" s="333"/>
      <c r="F42" s="333"/>
    </row>
    <row r="43" spans="1:6" ht="12.75">
      <c r="A43" s="335"/>
      <c r="B43" s="336" t="s">
        <v>662</v>
      </c>
      <c r="C43" s="337"/>
      <c r="D43" s="336"/>
      <c r="E43" s="335"/>
      <c r="F43" s="338"/>
    </row>
    <row r="44" spans="1:6" ht="12.75">
      <c r="A44" s="339">
        <v>1</v>
      </c>
      <c r="B44" s="340" t="s">
        <v>694</v>
      </c>
      <c r="C44" s="339">
        <v>20</v>
      </c>
      <c r="D44" s="340" t="s">
        <v>299</v>
      </c>
      <c r="E44" s="341">
        <v>0</v>
      </c>
      <c r="F44" s="341">
        <f>SUM(C44*E44)</f>
        <v>0</v>
      </c>
    </row>
    <row r="45" spans="1:6" ht="12.75">
      <c r="A45" s="339">
        <v>2</v>
      </c>
      <c r="B45" s="340" t="s">
        <v>695</v>
      </c>
      <c r="C45" s="339">
        <v>1</v>
      </c>
      <c r="D45" s="340" t="s">
        <v>299</v>
      </c>
      <c r="E45" s="341">
        <v>0</v>
      </c>
      <c r="F45" s="341">
        <f>SUM(C45*E45)</f>
        <v>0</v>
      </c>
    </row>
    <row r="46" spans="1:6" ht="12.75">
      <c r="A46" s="339">
        <v>3</v>
      </c>
      <c r="B46" s="340" t="s">
        <v>696</v>
      </c>
      <c r="C46" s="339">
        <v>1</v>
      </c>
      <c r="D46" s="340" t="s">
        <v>299</v>
      </c>
      <c r="E46" s="341">
        <v>0</v>
      </c>
      <c r="F46" s="341">
        <f>SUM(C46*E46)</f>
        <v>0</v>
      </c>
    </row>
    <row r="47" spans="1:6" ht="12.75">
      <c r="A47" s="339">
        <v>4</v>
      </c>
      <c r="B47" s="340" t="s">
        <v>697</v>
      </c>
      <c r="C47" s="339">
        <v>2</v>
      </c>
      <c r="D47" s="340" t="s">
        <v>299</v>
      </c>
      <c r="E47" s="341">
        <v>0</v>
      </c>
      <c r="F47" s="341">
        <f>SUM(C47*E47)</f>
        <v>0</v>
      </c>
    </row>
    <row r="48" spans="1:6" ht="12.75">
      <c r="A48" s="339">
        <v>5</v>
      </c>
      <c r="B48" s="340" t="s">
        <v>698</v>
      </c>
      <c r="C48" s="339">
        <v>2</v>
      </c>
      <c r="D48" s="340" t="s">
        <v>299</v>
      </c>
      <c r="E48" s="341">
        <v>0</v>
      </c>
      <c r="F48" s="341">
        <f>SUM(C48*E48)</f>
        <v>0</v>
      </c>
    </row>
    <row r="49" spans="1:6" ht="12.75">
      <c r="A49" s="355"/>
      <c r="B49" s="356"/>
      <c r="C49" s="355"/>
      <c r="D49" s="356"/>
      <c r="E49" s="356"/>
      <c r="F49" s="357"/>
    </row>
    <row r="50" spans="1:6" ht="12.75">
      <c r="A50" s="358"/>
      <c r="B50" s="359" t="s">
        <v>676</v>
      </c>
      <c r="C50" s="360"/>
      <c r="D50" s="358"/>
      <c r="E50" s="358"/>
      <c r="F50" s="361"/>
    </row>
    <row r="51" spans="1:6" ht="12.75">
      <c r="A51" s="362">
        <v>1</v>
      </c>
      <c r="B51" s="340" t="s">
        <v>699</v>
      </c>
      <c r="C51" s="363">
        <v>2800</v>
      </c>
      <c r="D51" s="340" t="s">
        <v>137</v>
      </c>
      <c r="E51" s="341">
        <v>0</v>
      </c>
      <c r="F51" s="341">
        <f aca="true" t="shared" si="2" ref="F51:F63">SUM(C51*E51)</f>
        <v>0</v>
      </c>
    </row>
    <row r="52" spans="1:6" ht="12.75">
      <c r="A52" s="339">
        <v>4</v>
      </c>
      <c r="B52" s="340" t="s">
        <v>702</v>
      </c>
      <c r="C52" s="339">
        <v>20</v>
      </c>
      <c r="D52" s="340" t="s">
        <v>299</v>
      </c>
      <c r="E52" s="341">
        <v>0</v>
      </c>
      <c r="F52" s="341">
        <f t="shared" si="2"/>
        <v>0</v>
      </c>
    </row>
    <row r="53" spans="1:6" ht="12.75">
      <c r="A53" s="339">
        <v>5</v>
      </c>
      <c r="B53" s="340" t="s">
        <v>703</v>
      </c>
      <c r="C53" s="339">
        <v>24</v>
      </c>
      <c r="D53" s="340" t="s">
        <v>299</v>
      </c>
      <c r="E53" s="341">
        <v>0</v>
      </c>
      <c r="F53" s="341">
        <f t="shared" si="2"/>
        <v>0</v>
      </c>
    </row>
    <row r="54" spans="1:6" ht="12.75">
      <c r="A54" s="339">
        <v>6</v>
      </c>
      <c r="B54" s="340" t="s">
        <v>704</v>
      </c>
      <c r="C54" s="339">
        <v>40</v>
      </c>
      <c r="D54" s="340" t="s">
        <v>299</v>
      </c>
      <c r="E54" s="341">
        <v>0</v>
      </c>
      <c r="F54" s="341">
        <f t="shared" si="2"/>
        <v>0</v>
      </c>
    </row>
    <row r="55" spans="1:6" ht="12.75">
      <c r="A55" s="339">
        <v>7</v>
      </c>
      <c r="B55" s="340" t="s">
        <v>705</v>
      </c>
      <c r="C55" s="339">
        <v>40</v>
      </c>
      <c r="D55" s="340" t="s">
        <v>299</v>
      </c>
      <c r="E55" s="341">
        <v>0</v>
      </c>
      <c r="F55" s="341">
        <f t="shared" si="2"/>
        <v>0</v>
      </c>
    </row>
    <row r="56" spans="1:6" ht="12.75">
      <c r="A56" s="339">
        <v>7</v>
      </c>
      <c r="B56" s="340" t="s">
        <v>714</v>
      </c>
      <c r="C56" s="339">
        <v>4</v>
      </c>
      <c r="D56" s="340" t="s">
        <v>299</v>
      </c>
      <c r="E56" s="341">
        <v>0</v>
      </c>
      <c r="F56" s="341">
        <f t="shared" si="2"/>
        <v>0</v>
      </c>
    </row>
    <row r="57" spans="1:6" ht="12.75">
      <c r="A57" s="339">
        <v>8</v>
      </c>
      <c r="B57" s="340" t="s">
        <v>715</v>
      </c>
      <c r="C57" s="339">
        <v>50</v>
      </c>
      <c r="D57" s="340" t="s">
        <v>137</v>
      </c>
      <c r="E57" s="341">
        <v>0</v>
      </c>
      <c r="F57" s="341">
        <f t="shared" si="2"/>
        <v>0</v>
      </c>
    </row>
    <row r="58" spans="1:6" ht="12.75">
      <c r="A58" s="339">
        <v>9</v>
      </c>
      <c r="B58" s="340" t="s">
        <v>716</v>
      </c>
      <c r="C58" s="339">
        <v>6</v>
      </c>
      <c r="D58" s="340" t="s">
        <v>299</v>
      </c>
      <c r="E58" s="341">
        <v>0</v>
      </c>
      <c r="F58" s="341">
        <f t="shared" si="2"/>
        <v>0</v>
      </c>
    </row>
    <row r="59" spans="1:6" ht="12.75">
      <c r="A59" s="362">
        <v>10</v>
      </c>
      <c r="B59" s="340" t="s">
        <v>706</v>
      </c>
      <c r="C59" s="339">
        <v>8</v>
      </c>
      <c r="D59" s="340" t="s">
        <v>137</v>
      </c>
      <c r="E59" s="341">
        <v>0</v>
      </c>
      <c r="F59" s="341">
        <f t="shared" si="2"/>
        <v>0</v>
      </c>
    </row>
    <row r="60" spans="1:6" ht="12.75">
      <c r="A60" s="362">
        <v>11</v>
      </c>
      <c r="B60" s="340" t="s">
        <v>707</v>
      </c>
      <c r="C60" s="339">
        <v>24</v>
      </c>
      <c r="D60" s="340" t="s">
        <v>137</v>
      </c>
      <c r="E60" s="341">
        <v>0</v>
      </c>
      <c r="F60" s="341">
        <f t="shared" si="2"/>
        <v>0</v>
      </c>
    </row>
    <row r="61" spans="1:6" ht="12.75">
      <c r="A61" s="362">
        <v>12</v>
      </c>
      <c r="B61" s="340" t="s">
        <v>708</v>
      </c>
      <c r="C61" s="339">
        <v>12</v>
      </c>
      <c r="D61" s="340" t="s">
        <v>137</v>
      </c>
      <c r="E61" s="341">
        <v>0</v>
      </c>
      <c r="F61" s="341">
        <f t="shared" si="2"/>
        <v>0</v>
      </c>
    </row>
    <row r="62" spans="1:6" ht="12.75">
      <c r="A62" s="362">
        <v>13</v>
      </c>
      <c r="B62" s="340" t="s">
        <v>709</v>
      </c>
      <c r="C62" s="339">
        <v>4</v>
      </c>
      <c r="D62" s="340" t="s">
        <v>299</v>
      </c>
      <c r="E62" s="341">
        <v>0</v>
      </c>
      <c r="F62" s="341">
        <f t="shared" si="2"/>
        <v>0</v>
      </c>
    </row>
    <row r="63" spans="1:6" ht="12.75">
      <c r="A63" s="362">
        <v>14</v>
      </c>
      <c r="B63" s="340" t="s">
        <v>680</v>
      </c>
      <c r="C63" s="339">
        <v>1</v>
      </c>
      <c r="D63" s="340" t="s">
        <v>147</v>
      </c>
      <c r="E63" s="341">
        <v>0</v>
      </c>
      <c r="F63" s="341">
        <f t="shared" si="2"/>
        <v>0</v>
      </c>
    </row>
    <row r="64" spans="1:6" ht="12.75">
      <c r="A64" s="364"/>
      <c r="B64" s="344"/>
      <c r="C64" s="343"/>
      <c r="D64" s="344"/>
      <c r="E64" s="346"/>
      <c r="F64" s="365"/>
    </row>
    <row r="65" spans="1:6" ht="12.75">
      <c r="A65" s="366"/>
      <c r="B65" s="367" t="s">
        <v>36</v>
      </c>
      <c r="C65" s="368"/>
      <c r="D65" s="368"/>
      <c r="E65" s="361"/>
      <c r="F65" s="361"/>
    </row>
    <row r="66" spans="1:6" ht="12.75">
      <c r="A66" s="362">
        <v>1</v>
      </c>
      <c r="B66" s="340" t="s">
        <v>710</v>
      </c>
      <c r="C66" s="340">
        <v>1</v>
      </c>
      <c r="D66" s="340" t="s">
        <v>147</v>
      </c>
      <c r="E66" s="341">
        <v>0</v>
      </c>
      <c r="F66" s="341">
        <f aca="true" t="shared" si="3" ref="F66:F72">SUM(E66)</f>
        <v>0</v>
      </c>
    </row>
    <row r="67" spans="1:6" ht="12.75">
      <c r="A67" s="362">
        <v>2</v>
      </c>
      <c r="B67" s="340" t="s">
        <v>337</v>
      </c>
      <c r="C67" s="340">
        <v>1</v>
      </c>
      <c r="D67" s="340" t="s">
        <v>147</v>
      </c>
      <c r="E67" s="341">
        <v>0</v>
      </c>
      <c r="F67" s="341">
        <f t="shared" si="3"/>
        <v>0</v>
      </c>
    </row>
    <row r="68" spans="1:6" ht="12.75">
      <c r="A68" s="362">
        <v>3</v>
      </c>
      <c r="B68" s="340" t="s">
        <v>682</v>
      </c>
      <c r="C68" s="340">
        <v>1</v>
      </c>
      <c r="D68" s="340" t="s">
        <v>147</v>
      </c>
      <c r="E68" s="341">
        <v>0</v>
      </c>
      <c r="F68" s="341">
        <f t="shared" si="3"/>
        <v>0</v>
      </c>
    </row>
    <row r="69" spans="1:6" ht="12.75">
      <c r="A69" s="362">
        <v>4</v>
      </c>
      <c r="B69" s="340" t="s">
        <v>683</v>
      </c>
      <c r="C69" s="340">
        <v>1</v>
      </c>
      <c r="D69" s="340" t="s">
        <v>147</v>
      </c>
      <c r="E69" s="341">
        <v>0</v>
      </c>
      <c r="F69" s="341">
        <f t="shared" si="3"/>
        <v>0</v>
      </c>
    </row>
    <row r="70" spans="1:6" ht="12.75">
      <c r="A70" s="362">
        <v>5</v>
      </c>
      <c r="B70" s="340" t="s">
        <v>711</v>
      </c>
      <c r="C70" s="340">
        <v>1</v>
      </c>
      <c r="D70" s="340" t="s">
        <v>147</v>
      </c>
      <c r="E70" s="341">
        <v>0</v>
      </c>
      <c r="F70" s="341">
        <f t="shared" si="3"/>
        <v>0</v>
      </c>
    </row>
    <row r="71" spans="1:6" ht="12.75">
      <c r="A71" s="362">
        <v>6</v>
      </c>
      <c r="B71" s="340" t="s">
        <v>684</v>
      </c>
      <c r="C71" s="340">
        <v>1</v>
      </c>
      <c r="D71" s="340" t="s">
        <v>147</v>
      </c>
      <c r="E71" s="341">
        <v>0</v>
      </c>
      <c r="F71" s="341">
        <f t="shared" si="3"/>
        <v>0</v>
      </c>
    </row>
    <row r="72" spans="1:6" ht="12.75">
      <c r="A72" s="362">
        <v>7</v>
      </c>
      <c r="B72" s="369" t="s">
        <v>712</v>
      </c>
      <c r="C72" s="340">
        <v>1</v>
      </c>
      <c r="D72" s="340" t="s">
        <v>147</v>
      </c>
      <c r="E72" s="341">
        <v>0</v>
      </c>
      <c r="F72" s="341">
        <f t="shared" si="3"/>
        <v>0</v>
      </c>
    </row>
    <row r="73" spans="1:6" ht="12.75">
      <c r="A73" s="362"/>
      <c r="B73" s="370"/>
      <c r="C73" s="371"/>
      <c r="D73" s="371"/>
      <c r="E73" s="341"/>
      <c r="F73" s="341"/>
    </row>
    <row r="74" spans="1:6" ht="12.75">
      <c r="A74" s="364"/>
      <c r="B74" s="385"/>
      <c r="C74" s="386"/>
      <c r="D74" s="386"/>
      <c r="E74" s="346"/>
      <c r="F74" s="346"/>
    </row>
    <row r="75" spans="1:6" ht="12.75">
      <c r="A75" s="378"/>
      <c r="B75" s="379" t="s">
        <v>717</v>
      </c>
      <c r="C75" s="380"/>
      <c r="D75" s="380"/>
      <c r="E75" s="381"/>
      <c r="F75" s="382">
        <f>SUM(F10:F73)</f>
        <v>0</v>
      </c>
    </row>
    <row r="76" spans="1:6" ht="12.75">
      <c r="A76" s="379"/>
      <c r="B76" s="379" t="s">
        <v>690</v>
      </c>
      <c r="C76" s="383"/>
      <c r="D76" s="383"/>
      <c r="E76" s="383"/>
      <c r="F76" s="382">
        <f>SUM(F75)*0.21</f>
        <v>0</v>
      </c>
    </row>
    <row r="77" spans="1:6" ht="12.75">
      <c r="A77" s="379"/>
      <c r="B77" s="379" t="s">
        <v>718</v>
      </c>
      <c r="C77" s="383"/>
      <c r="D77" s="383"/>
      <c r="E77" s="383"/>
      <c r="F77" s="382">
        <f>SUM(F75:F76)</f>
        <v>0</v>
      </c>
    </row>
  </sheetData>
  <sheetProtection/>
  <printOptions/>
  <pageMargins left="0.7086614173228347" right="0.7086614173228347" top="0.7874015748031497" bottom="0.7874015748031497"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Formi</cp:lastModifiedBy>
  <cp:lastPrinted>2014-09-01T13:26:01Z</cp:lastPrinted>
  <dcterms:created xsi:type="dcterms:W3CDTF">2005-04-20T08:54:47Z</dcterms:created>
  <dcterms:modified xsi:type="dcterms:W3CDTF">2014-09-01T13:43:13Z</dcterms:modified>
  <cp:category/>
  <cp:version/>
  <cp:contentType/>
  <cp:contentStatus/>
</cp:coreProperties>
</file>