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6"/>
  </bookViews>
  <sheets>
    <sheet name="Stavba" sheetId="1" r:id="rId1"/>
    <sheet name="00 00 KL" sheetId="2" r:id="rId2"/>
    <sheet name="00 00 Rek" sheetId="3" r:id="rId3"/>
    <sheet name="00 00 Pol" sheetId="4" r:id="rId4"/>
    <sheet name="01 01 KL" sheetId="5" r:id="rId5"/>
    <sheet name="01 01 Rek" sheetId="6" r:id="rId6"/>
    <sheet name="01 01 Pol" sheetId="7" r:id="rId7"/>
  </sheets>
  <definedNames>
    <definedName name="CelkemObjekty" localSheetId="0">'Stavba'!$F$32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'00 00 Pol'!$1:$6</definedName>
    <definedName name="_xlnm.Print_Titles" localSheetId="2">'00 00 Rek'!$1:$6</definedName>
    <definedName name="_xlnm.Print_Titles" localSheetId="6">'01 01 Pol'!$1:$6</definedName>
    <definedName name="_xlnm.Print_Titles" localSheetId="5">'01 01 Rek'!$1:$6</definedName>
    <definedName name="Objednatel" localSheetId="0">'Stavba'!$D$11</definedName>
    <definedName name="Objekt" localSheetId="0">'Stavba'!$B$29</definedName>
    <definedName name="_xlnm.Print_Area" localSheetId="1">'00 00 KL'!$A$1:$G$45</definedName>
    <definedName name="_xlnm.Print_Area" localSheetId="3">'00 00 Pol'!$A$1:$K$24</definedName>
    <definedName name="_xlnm.Print_Area" localSheetId="2">'00 00 Rek'!$A$1:$I$15</definedName>
    <definedName name="_xlnm.Print_Area" localSheetId="4">'01 01 KL'!$A$1:$G$45</definedName>
    <definedName name="_xlnm.Print_Area" localSheetId="6">'01 01 Pol'!$A$1:$K$177</definedName>
    <definedName name="_xlnm.Print_Area" localSheetId="5">'01 01 Rek'!$A$1:$I$27</definedName>
    <definedName name="_xlnm.Print_Area" localSheetId="0">'Stavba'!$B$1:$J$76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num" localSheetId="3" hidden="1">0</definedName>
    <definedName name="solver_num" localSheetId="6" hidden="1">0</definedName>
    <definedName name="solver_opt" localSheetId="3" hidden="1">'00 00 Pol'!#REF!</definedName>
    <definedName name="solver_opt" localSheetId="6" hidden="1">'01 01 Pol'!#REF!</definedName>
    <definedName name="solver_typ" localSheetId="3" hidden="1">1</definedName>
    <definedName name="solver_typ" localSheetId="6" hidden="1">1</definedName>
    <definedName name="solver_val" localSheetId="3" hidden="1">0</definedName>
    <definedName name="solver_val" localSheetId="6" hidden="1">0</definedName>
    <definedName name="SoucetDilu" localSheetId="0">'Stavba'!$F$65:$J$65</definedName>
    <definedName name="StavbaCelkem" localSheetId="0">'Stavba'!$H$32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<sst xmlns="http://schemas.openxmlformats.org/spreadsheetml/2006/main" count="774" uniqueCount="381">
  <si>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</si>
  <si>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</si>
  <si>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</si>
  <si>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</si>
  <si>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</si>
  <si>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</si>
  <si>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</si>
  <si>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</si>
  <si>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</si>
  <si>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</si>
  <si>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</si>
  <si>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</si>
  <si>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</si>
  <si>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</si>
  <si>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</si>
  <si>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</si>
  <si>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</si>
  <si>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</si>
  <si>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</si>
  <si>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</si>
  <si>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</si>
  <si>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</si>
  <si>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</si>
  <si>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</si>
  <si>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</si>
  <si>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</si>
  <si>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</si>
  <si>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</si>
  <si>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</si>
  <si>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</si>
  <si>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</si>
  <si>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</si>
  <si>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</si>
  <si>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</si>
  <si>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</si>
  <si>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</si>
  <si>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</si>
  <si>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</si>
  <si>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</si>
  <si>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</si>
  <si>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</si>
  <si>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</si>
  <si>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</si>
  <si>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</si>
  <si>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</si>
  <si>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</si>
  <si>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</si>
  <si>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</si>
  <si>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</si>
  <si>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</si>
  <si>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</si>
  <si>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</si>
  <si>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</si>
  <si>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</si>
  <si>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</si>
  <si>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</si>
  <si>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</si>
  <si>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</si>
  <si>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</si>
  <si>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</si>
  <si>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</si>
  <si>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</si>
  <si>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</si>
  <si>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</si>
  <si>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</si>
  <si>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</si>
  <si>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</si>
  <si>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</si>
  <si>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</si>
  <si>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</si>
  <si>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</si>
  <si>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</si>
  <si>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</si>
  <si>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</si>
  <si>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</si>
  <si>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</si>
  <si>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</si>
  <si>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</si>
  <si>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</si>
  <si>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</si>
  <si>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</si>
  <si>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</si>
  <si>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</si>
  <si>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</si>
  <si>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</si>
  <si>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</si>
  <si>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</si>
  <si>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</si>
  <si>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</si>
  <si>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</si>
  <si>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</si>
  <si>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</si>
  <si>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</si>
  <si>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Jednotková hmotnost</t>
  </si>
  <si>
    <t>Celková hmotnost</t>
  </si>
  <si>
    <t>Jednotková dem.hmot.</t>
  </si>
  <si>
    <t>Celková dem.hmot.</t>
  </si>
  <si>
    <t>Díl:</t>
  </si>
  <si>
    <t>Celkem za</t>
  </si>
  <si>
    <t>2013/102</t>
  </si>
  <si>
    <t>Staveb.úpravy objektu ÚO PČR Prachatice</t>
  </si>
  <si>
    <t>2013/102 Staveb.úpravy objektu ÚO PČR Prachatice</t>
  </si>
  <si>
    <t>00</t>
  </si>
  <si>
    <t>Ostatní a vedlejší náklady</t>
  </si>
  <si>
    <t>00 Ostatní a vedlejší náklady</t>
  </si>
  <si>
    <t>ON</t>
  </si>
  <si>
    <t>Ostatní náklady</t>
  </si>
  <si>
    <t>ON Ostatní náklady</t>
  </si>
  <si>
    <t>005211010R</t>
  </si>
  <si>
    <t xml:space="preserve">Předání a převzetí staveniště </t>
  </si>
  <si>
    <t>Soubor</t>
  </si>
  <si>
    <t>Náklady spojené s účastí zhotovitele na předání a převzetí staveniště.</t>
  </si>
  <si>
    <t>005211040R</t>
  </si>
  <si>
    <t xml:space="preserve">Užívání veřejných ploch a prostranství </t>
  </si>
  <si>
    <t>Náklady a poplatky spojené s užíváním veřejných ploch a prostranství, pokud jsou stavebními pracemi nebo souvisejícími činnostmi dotčeny, a to včetně užívání ploch v souvislosti s uložením stavebního materiálu nebo stavebního odpadu.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</si>
  <si>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</si>
  <si>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</si>
  <si>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oplocení staveniště či na jeho osvětlení, náklady na vypracování potřebné dokumentace pro provoz staveniště z hlediska požární ochrany (požární řád a poplachová směrnice) a z hlediska provozu staveniště (provozně dopravní řád).</t>
  </si>
  <si>
    <t>00524 R</t>
  </si>
  <si>
    <t xml:space="preserve">Předání a převzetí díla </t>
  </si>
  <si>
    <t>Náklady zhotovitele, které vzniknou v souvislosti s povinnostmi zhotovitele při předání a převzetí díla.</t>
  </si>
  <si>
    <t>VN</t>
  </si>
  <si>
    <t>Vedlejší náklady</t>
  </si>
  <si>
    <t>VN Vedlejší náklady</t>
  </si>
  <si>
    <t>005121010R</t>
  </si>
  <si>
    <t xml:space="preserve">Vybudování zařízení staveniště </t>
  </si>
  <si>
    <t>Náklady spojené s případným vypracováním projektové dokumentace zařízení staveniště, zřízením přípojek energií k objektům zařízení staveniště, vybudování případných měřících odběrných míst a zřízení, případná příprava území pro objekty zařízení staveniště a vlastní vybudování objektů zařízení staveniště.</t>
  </si>
  <si>
    <t>005121020R</t>
  </si>
  <si>
    <t xml:space="preserve">Provoz zařízení staveniště </t>
  </si>
  <si>
    <t>Náklady na vybavení objektů zařízení staveniště , náklady na energie spotřebované dodavatelem v rámci provozu zařízení staveniště, náklady na potřebný úklid v prostorách zařízení staveniště, náklady na nutnou údržbu a opravy na objektech zařízení staveniště a na přípojkách energií.</t>
  </si>
  <si>
    <t>005121030R</t>
  </si>
  <si>
    <t xml:space="preserve">Odstranění zařízení staveniště 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</si>
  <si>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</si>
  <si>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01</t>
  </si>
  <si>
    <t>Výměna oken v jižní části fasády</t>
  </si>
  <si>
    <t>01 Výměna oken v jižní části fasády</t>
  </si>
  <si>
    <t>ÚO PČR Prachatice - výměna části oken jižní fasády</t>
  </si>
  <si>
    <t>3</t>
  </si>
  <si>
    <t>Svislé a kompletní konstrukce</t>
  </si>
  <si>
    <t>3 Svislé a kompletní konstrukce</t>
  </si>
  <si>
    <t>342248140R00</t>
  </si>
  <si>
    <t>Příčky keramické broušené, tl. 80 mm na lepidlo</t>
  </si>
  <si>
    <t>m2</t>
  </si>
  <si>
    <t>dozdívky v patře:0,15*3*2+0,15*2,67*2</t>
  </si>
  <si>
    <t>342668111R00</t>
  </si>
  <si>
    <t xml:space="preserve">Těsnění styku příčky se stáv. konstrukcí PU pěnou </t>
  </si>
  <si>
    <t>m</t>
  </si>
  <si>
    <t>patro - u stropu:0,3*2</t>
  </si>
  <si>
    <t>patro - u meziokenních sloupků v místě příček:2,67*2</t>
  </si>
  <si>
    <t>342948111R00</t>
  </si>
  <si>
    <t xml:space="preserve">Ukotvení příček k cihel.konstr. kotvami na hmožd. </t>
  </si>
  <si>
    <t>patro:0,3*2</t>
  </si>
  <si>
    <t>342948112R00</t>
  </si>
  <si>
    <t xml:space="preserve">Ukotvení příček k beton.kcím přistřelenými kotvami </t>
  </si>
  <si>
    <t>patro:3*2</t>
  </si>
  <si>
    <t>61</t>
  </si>
  <si>
    <t>Upravy povrchů vnitřní</t>
  </si>
  <si>
    <t>61 Upravy povrchů vnitřní</t>
  </si>
  <si>
    <t>610991111R00</t>
  </si>
  <si>
    <t xml:space="preserve">Zakrývání výplní vnitřních otvorů </t>
  </si>
  <si>
    <t>přízemí:1,1*1,8*3+1,5*2,1*6</t>
  </si>
  <si>
    <t>patro:3,1*2,67*6+3,4*2,67</t>
  </si>
  <si>
    <t>612409991RT2</t>
  </si>
  <si>
    <t>Začištění omítek kolem oken,dveří apod. s použitím suché maltové směsi</t>
  </si>
  <si>
    <t>přízemí:1,1*2*3+1,8*2*3+1,5*2*6+2,1*2*6</t>
  </si>
  <si>
    <t>patro:6,3*6+2,67*6+3,4*2</t>
  </si>
  <si>
    <t>612425931R00</t>
  </si>
  <si>
    <t xml:space="preserve">Omítka vápenná vnitřního ostění - štuková </t>
  </si>
  <si>
    <t>přízemí:1,5*0,15*6+2,1*0,15*12+1,1*0,15*3+1,8*0,15*6</t>
  </si>
  <si>
    <t>patro:3*0,15*4+2,67*0,15*2</t>
  </si>
  <si>
    <t>612473182R00</t>
  </si>
  <si>
    <t xml:space="preserve">Omítka vnitřního zdiva ze suché směsi, štuková </t>
  </si>
  <si>
    <t>patro - parapety:6,3*0,3*3+3,4*0,3</t>
  </si>
  <si>
    <t>612473186R00</t>
  </si>
  <si>
    <t xml:space="preserve">Příplatek za zabudované rohovníky, omítka zdiva </t>
  </si>
  <si>
    <t>přízemí:1,1*3+1,8*6+1,5*6+2,1*12</t>
  </si>
  <si>
    <t>612481211RU1</t>
  </si>
  <si>
    <t>Montáž výztužné sítě (perlinky) do stěrky-stěny včetně výztužné sítě a stěrkového tmelu Terranova</t>
  </si>
  <si>
    <t>patro - spoj stáv.a nového zdiva:3*0,4*4</t>
  </si>
  <si>
    <t>62</t>
  </si>
  <si>
    <t>Úpravy povrchů vnější</t>
  </si>
  <si>
    <t>62 Úpravy povrchů vnější</t>
  </si>
  <si>
    <t>622481292R00</t>
  </si>
  <si>
    <t xml:space="preserve">Montáž výztužné lišty okenní a podparapetní </t>
  </si>
  <si>
    <t>APU lišty kolem oken:</t>
  </si>
  <si>
    <t>přízemí ( jednostranně ):1,1*3+1,8*6+1,5*6+2,1*12</t>
  </si>
  <si>
    <t>patro ( jednostranně ):6,45*3+3,55+2,7*6</t>
  </si>
  <si>
    <t>28350107</t>
  </si>
  <si>
    <t>Profil okenní začišťující 15 mm l = 2,4 m</t>
  </si>
  <si>
    <t>APU lišty vč.prořezu:87,4*1,1</t>
  </si>
  <si>
    <t>63</t>
  </si>
  <si>
    <t>Podlahy a podlahové konstrukce</t>
  </si>
  <si>
    <t>63 Podlahy a podlahové konstrukce</t>
  </si>
  <si>
    <t>632451024R00</t>
  </si>
  <si>
    <t xml:space="preserve">Vyrovnávací potěr MC 15, v pásu, tl. 50 mm </t>
  </si>
  <si>
    <t>vyrovnávka pod parapety:</t>
  </si>
  <si>
    <t>přízemí:1,1*0,3*3+1,5*0,3*6</t>
  </si>
  <si>
    <t>patro:13*0,3+9,7*0,3</t>
  </si>
  <si>
    <t>64</t>
  </si>
  <si>
    <t>Výplně otvorů</t>
  </si>
  <si>
    <t>64 Výplně otvorů</t>
  </si>
  <si>
    <t>648922441R00</t>
  </si>
  <si>
    <t xml:space="preserve">Osazení parapetních desek teracových </t>
  </si>
  <si>
    <t>zpětná montáž stáv.venkovních parapetů v přízemí:1,5*6</t>
  </si>
  <si>
    <t>648991111RT4</t>
  </si>
  <si>
    <t>Osazení parapet.desek plast. a lamin. š. do 20cm včetně dodávky plastové parapetní desky š. 200 mm</t>
  </si>
  <si>
    <t>přízemí:1,5*6+1,1*3</t>
  </si>
  <si>
    <t>648991113RT3</t>
  </si>
  <si>
    <t>Osazení parapet.desek plast. a lamin. š.nad 20cm včetně dodávky plastové parapetní desky š. 300 mm</t>
  </si>
  <si>
    <t>patro:6,45*2+6,15+3,55</t>
  </si>
  <si>
    <t>94</t>
  </si>
  <si>
    <t>Lešení a stavební výtahy</t>
  </si>
  <si>
    <t>94 Lešení a stavební výtahy</t>
  </si>
  <si>
    <t>941941031R00</t>
  </si>
  <si>
    <t xml:space="preserve">Montáž lešení leh.řad.s podlahami,š.do 1 m, H 10 m </t>
  </si>
  <si>
    <t>lešení pro výměnu oken v patře:10,3*9+2,5*7+11*7</t>
  </si>
  <si>
    <t>941941191R00</t>
  </si>
  <si>
    <t xml:space="preserve">Příplatek za každý měsíc použití lešení k pol.1031 </t>
  </si>
  <si>
    <t>187,2</t>
  </si>
  <si>
    <t>941941831R00</t>
  </si>
  <si>
    <t xml:space="preserve">Demontáž lešení leh.řad.s podlahami,š.1 m, H 10 m </t>
  </si>
  <si>
    <t>941955001R00</t>
  </si>
  <si>
    <t xml:space="preserve">Lešení lehké pomocné, výška podlahy do 1,2 m </t>
  </si>
  <si>
    <t>přízemí:2*1,5*9+2*1,5*3</t>
  </si>
  <si>
    <t>patro:5,6*1,5*3+3,2*1,5</t>
  </si>
  <si>
    <t>95</t>
  </si>
  <si>
    <t>Dokončovací konstrukce na pozemních stavbách</t>
  </si>
  <si>
    <t>95 Dokončovací konstrukce na pozemních stavbách</t>
  </si>
  <si>
    <t>952901111R00</t>
  </si>
  <si>
    <t xml:space="preserve">Vyčištění budov o výšce podlaží do 4 m </t>
  </si>
  <si>
    <t>přízemí:3,2*4+2,9*4*2+3,1*4+4,6*6,1+6,1*2,4+6,1*3,7+1,1*0,4*2</t>
  </si>
  <si>
    <t>patro:6,4*3,2+6,4*6,4*2</t>
  </si>
  <si>
    <t>společné prostory - odhad nutného rozsahu:50</t>
  </si>
  <si>
    <t>9501Rpol</t>
  </si>
  <si>
    <t>Provizorní zakrytí ( ochrana ) stáv.podlah.krytin montáž zakrytí, demontáž</t>
  </si>
  <si>
    <t>96</t>
  </si>
  <si>
    <t>Bourání konstrukcí</t>
  </si>
  <si>
    <t>96 Bourání konstrukcí</t>
  </si>
  <si>
    <t>764410850R00</t>
  </si>
  <si>
    <t xml:space="preserve">Demontáž oplechování parapetů,rš od 100 do 330 mm </t>
  </si>
  <si>
    <t>patro:13+9,9</t>
  </si>
  <si>
    <t>766411811R00</t>
  </si>
  <si>
    <t xml:space="preserve">Demontáž obložení stěn panely velikosti do 1,5 m2 </t>
  </si>
  <si>
    <t>patro:5,6*0,3*3+3,2*0,3</t>
  </si>
  <si>
    <t>767996802R00</t>
  </si>
  <si>
    <t xml:space="preserve">Demontáž atypických ocelových konstr. do100 kg </t>
  </si>
  <si>
    <t>kg</t>
  </si>
  <si>
    <t>přízemí ( mříže ) - pro zpětné použití  - odhad !:1,5*2,1*6*12</t>
  </si>
  <si>
    <t>767996803R00</t>
  </si>
  <si>
    <t xml:space="preserve">Demontáž atypických ocelových konstr. do 250 kg </t>
  </si>
  <si>
    <t>patro ( kryty topení ) - odhad !:5,6*10*3+3,2*10</t>
  </si>
  <si>
    <t>968071113R00</t>
  </si>
  <si>
    <t xml:space="preserve">Vyvěšení,zavěšení  kovových křídel oken nad 1,5 m2 </t>
  </si>
  <si>
    <t>kus</t>
  </si>
  <si>
    <t>přízemí:6+3</t>
  </si>
  <si>
    <t>patro:7</t>
  </si>
  <si>
    <t>968072355R00</t>
  </si>
  <si>
    <t xml:space="preserve">Vybourání kovových rámů oken zdvojených pl. 2 m2 </t>
  </si>
  <si>
    <t>přízemí:1,1*1,8*3</t>
  </si>
  <si>
    <t>968072356R00</t>
  </si>
  <si>
    <t xml:space="preserve">Vybourání kovových rámů oken zdvojených pl. 4 m2 </t>
  </si>
  <si>
    <t>přízemí:1,5*2,1*6</t>
  </si>
  <si>
    <t>968072357R00</t>
  </si>
  <si>
    <t xml:space="preserve">Vybourání kovových rámů oken zdvojených nad 4 m2 </t>
  </si>
  <si>
    <t>patro:12,85*2,67+9,9*2,67</t>
  </si>
  <si>
    <t>968072875R00</t>
  </si>
  <si>
    <t xml:space="preserve">Vybourání rolet svinovacích mřížových pl. do 2 m2 </t>
  </si>
  <si>
    <t>968091001R00</t>
  </si>
  <si>
    <t xml:space="preserve">Bourání parapetů teracových š. do 30 cm tl.3 cm </t>
  </si>
  <si>
    <t>demontáž stáv.venkovních parapetů ( pro zpětné použití ) - přízemí:1,5*6</t>
  </si>
  <si>
    <t>968095001R00</t>
  </si>
  <si>
    <t xml:space="preserve">Bourání parapetů dřevěných š. do 25 cm </t>
  </si>
  <si>
    <t>968095002R00</t>
  </si>
  <si>
    <t xml:space="preserve">Bourání parapetů dřevěných š. do 50 cm </t>
  </si>
  <si>
    <t>patro:5,6*3+3,2</t>
  </si>
  <si>
    <t>978013191R00</t>
  </si>
  <si>
    <t xml:space="preserve">Otlučení omítek vnitřních stěn v rozsahu do 100 % </t>
  </si>
  <si>
    <t>979011211R00</t>
  </si>
  <si>
    <t xml:space="preserve">Svislá doprava suti a vybour. hmot za 2.NP nošením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</si>
  <si>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</si>
  <si>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</si>
  <si>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</si>
  <si>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</si>
  <si>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</si>
  <si>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</si>
  <si>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</si>
  <si>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979999997R00</t>
  </si>
  <si>
    <t xml:space="preserve">Poplatek za skládku </t>
  </si>
  <si>
    <t>99</t>
  </si>
  <si>
    <t>Staveništní přesun hmot</t>
  </si>
  <si>
    <t>99 Staveništní přesun hmot</t>
  </si>
  <si>
    <t>999281105R00</t>
  </si>
  <si>
    <t xml:space="preserve">Přesun hmot pro opravy a údržbu do výšky 6 m </t>
  </si>
  <si>
    <t>764</t>
  </si>
  <si>
    <t>Konstrukce klempířské</t>
  </si>
  <si>
    <t>764 Konstrukce klempířské</t>
  </si>
  <si>
    <t>764410210R00</t>
  </si>
  <si>
    <t xml:space="preserve">Oplechování parapetů včetně rohů Pz, rš 100 mm </t>
  </si>
  <si>
    <t>patro:13,1+9,96</t>
  </si>
  <si>
    <t>764410240R00</t>
  </si>
  <si>
    <t xml:space="preserve">Oplechování parapetů včetně rohů Pz, rš 250 mm </t>
  </si>
  <si>
    <t>přízemí:1,1*3</t>
  </si>
  <si>
    <t>998764201R00</t>
  </si>
  <si>
    <t xml:space="preserve">Přesun hmot pro klempířské konstr., výšky do 6 m </t>
  </si>
  <si>
    <t>766</t>
  </si>
  <si>
    <t>Konstrukce truhlářské</t>
  </si>
  <si>
    <t>766 Konstrukce truhlářské</t>
  </si>
  <si>
    <t>766711001R00</t>
  </si>
  <si>
    <t xml:space="preserve">Montáž plastových oken a balk.dveří s vypěněním </t>
  </si>
  <si>
    <t>plast.okna:1,5*2*6+2,1*2*6+1,8*2*3+1,1*2*3+3,1*2*6+2,67*2*6+3,4*2+2,67*2</t>
  </si>
  <si>
    <t>6114301Rpol</t>
  </si>
  <si>
    <t>A - Okno plastové 1křídlové 150x210cm, OS šedý rám, U-1,1</t>
  </si>
  <si>
    <t>viz detailní popis v tabulce oken !!!:6</t>
  </si>
  <si>
    <t>6114302Rpol</t>
  </si>
  <si>
    <t>B - Okno plastové 2křídlové 110x180cm,  O/OS šedý rám, U-1,1</t>
  </si>
  <si>
    <t>viz detailní popis v tabulce oken !!!:3</t>
  </si>
  <si>
    <t>6114303Rpol</t>
  </si>
  <si>
    <t>C - Okno plastové 3dílné 310x267cm, OS+fix+fix šedý rám, U-1,1</t>
  </si>
  <si>
    <t>6114304Rpol</t>
  </si>
  <si>
    <t>D - Okno plastové 3dílné 340x267cm, OS+fix+fix šedý rám, U-1,1</t>
  </si>
  <si>
    <t>viz detailní popis v tabulce oken !!!:1</t>
  </si>
  <si>
    <t>6114305Rpol</t>
  </si>
  <si>
    <t>Dělící okenní profil s ocelovou výztuhou dl.2,67m u průběžných oken, vč.PUR pěny a přikotvení</t>
  </si>
  <si>
    <t>u oken v patře:7</t>
  </si>
  <si>
    <t>6114306Rpol</t>
  </si>
  <si>
    <t>Dělící okenní profil s ocelovou výztuhou dl.2,67m u rohových oken, vč.PUR pěny a přikotvení</t>
  </si>
  <si>
    <t>u oken v patře:1</t>
  </si>
  <si>
    <t>76601Rpol</t>
  </si>
  <si>
    <t xml:space="preserve">Montáž vnitřních okenních žaluzií </t>
  </si>
  <si>
    <t>vnitř.žaluzie:</t>
  </si>
  <si>
    <t>přízemí:1,8*2,1*6+1,1*1,8*3</t>
  </si>
  <si>
    <t>55346626</t>
  </si>
  <si>
    <t>Žaluzie horizontální interiérová do 2,5 m2</t>
  </si>
  <si>
    <t>vnitř.žaluzie vč.prořezu:(1,1*1,8*3)*1,03</t>
  </si>
  <si>
    <t>55346627</t>
  </si>
  <si>
    <t>Žaluzie horizontální interiérová do 3,5 m2</t>
  </si>
  <si>
    <t>vnitř.žaluzie vč.prořezu ( přízemí ):(1,5*2,1*6)*1,03</t>
  </si>
  <si>
    <t>55346629</t>
  </si>
  <si>
    <t>Žaluzie horizontální interiérová nad 4,5 m2</t>
  </si>
  <si>
    <t>vnitř.žaluzie vč.prořezu ( patro ):(3,1*2,67*6+3,4*2,67)*1,03</t>
  </si>
  <si>
    <t>998766201R00</t>
  </si>
  <si>
    <t xml:space="preserve">Přesun hmot pro truhlářské konstr., výšky do 6 m </t>
  </si>
  <si>
    <t>767</t>
  </si>
  <si>
    <t>Konstrukce zámečnické</t>
  </si>
  <si>
    <t>767 Konstrukce zámečnické</t>
  </si>
  <si>
    <t>767662110R00</t>
  </si>
  <si>
    <t xml:space="preserve">Montáž mříží pevných - šroubováním </t>
  </si>
  <si>
    <t>zpětná montáž mříží v přízemí:1,5*2,1*6</t>
  </si>
  <si>
    <t>Krycí AL plech dělícího okenního profilu š.160mm dl.2,67m, u průběžných oken, vč.přikotvení, d+m</t>
  </si>
  <si>
    <t>76702Rpol</t>
  </si>
  <si>
    <t>Krycí AL plech dělícího oken.profilu š.130/130mm dl.2,67m, u rohových oken, vč.přikotvení, d+m</t>
  </si>
  <si>
    <t>998767201R00</t>
  </si>
  <si>
    <t xml:space="preserve">Přesun hmot pro zámečnické konstr., výšky do 6 m </t>
  </si>
  <si>
    <t>783</t>
  </si>
  <si>
    <t>Nátěry</t>
  </si>
  <si>
    <t>783 Nátěry</t>
  </si>
  <si>
    <t>783222120R00</t>
  </si>
  <si>
    <t xml:space="preserve">Nátěr syntetický kovových konstrukcí </t>
  </si>
  <si>
    <t>nátěr stáv.mříží před zpětnou montáží:1,5*2,1*2*6</t>
  </si>
  <si>
    <t>784</t>
  </si>
  <si>
    <t>Malby</t>
  </si>
  <si>
    <t>784 Malby</t>
  </si>
  <si>
    <t>784191101R00</t>
  </si>
  <si>
    <t xml:space="preserve">Penetrace podkladu univerzální 1x </t>
  </si>
  <si>
    <t>nové omítky:9,846+6,69</t>
  </si>
  <si>
    <t>784195212R00</t>
  </si>
  <si>
    <t xml:space="preserve">Malba tekutá, bílá, 2 x </t>
  </si>
  <si>
    <t>nové omítky:16,536</t>
  </si>
  <si>
    <t>malby stěn zasažených stavební činností:</t>
  </si>
  <si>
    <t>přízemí:3,2*3,25+2,95*3,25*2+3,1*3,25+4,6*3,25-1,5*2,1*6</t>
  </si>
  <si>
    <t>3,9*3,25+2,4*3,25-1,1*1,8*3+0,6*3,25*3</t>
  </si>
  <si>
    <t>malby místností zasažených stavební činností:</t>
  </si>
  <si>
    <t>patro:3,2*6,45+6,4*6,4-0,4*0,4*2-0,6*0,3*2-0,3*0,3+6,15*6,45-0,5*0,3</t>
  </si>
  <si>
    <t>0,15*0,3</t>
  </si>
  <si>
    <t>6,4*3*2+3,5*3-0,8*2*2-1,45*2</t>
  </si>
  <si>
    <t>6,4*3*2+0,3*3*2-0,8*2+0,4*3*4</t>
  </si>
  <si>
    <t>6,4*3*2+6,45*3+0,4*3*4-1,45*2</t>
  </si>
  <si>
    <t>01 ÚO PČR Prachatice - výměna části oken jižní fasády</t>
  </si>
  <si>
    <t>Soupis prací stavby</t>
  </si>
  <si>
    <t>SOUPIS PRACÍ</t>
  </si>
  <si>
    <t>Soupis prací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</si>
</sst>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0.0%"/>
  </numFmts>
  <fonts count="4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332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right"/>
    </xf>
    <xf numFmtId="14" fontId="25" fillId="0" borderId="0" xfId="0" applyNumberFormat="1" applyFont="1" applyAlignment="1">
      <alignment horizontal="left"/>
    </xf>
    <xf numFmtId="0" fontId="26" fillId="0" borderId="0" xfId="0" applyFont="1" applyAlignment="1">
      <alignment horizontal="right"/>
    </xf>
    <xf numFmtId="49" fontId="23" fillId="0" borderId="0" xfId="0" applyNumberFormat="1" applyFont="1" applyAlignment="1">
      <alignment/>
    </xf>
    <xf numFmtId="0" fontId="27" fillId="0" borderId="0" xfId="0" applyFont="1" applyAlignment="1">
      <alignment horizontal="right"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 horizontal="left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6" fillId="18" borderId="10" xfId="0" applyFont="1" applyFill="1" applyBorder="1" applyAlignment="1">
      <alignment wrapText="1"/>
    </xf>
    <xf numFmtId="0" fontId="26" fillId="18" borderId="11" xfId="0" applyFont="1" applyFill="1" applyBorder="1" applyAlignment="1">
      <alignment wrapText="1"/>
    </xf>
    <xf numFmtId="0" fontId="26" fillId="18" borderId="12" xfId="0" applyFont="1" applyFill="1" applyBorder="1" applyAlignment="1">
      <alignment wrapText="1"/>
    </xf>
    <xf numFmtId="0" fontId="26" fillId="18" borderId="10" xfId="0" applyFont="1" applyFill="1" applyBorder="1" applyAlignment="1">
      <alignment horizontal="right" wrapText="1"/>
    </xf>
    <xf numFmtId="0" fontId="23" fillId="18" borderId="11" xfId="0" applyFont="1" applyFill="1" applyBorder="1" applyAlignment="1">
      <alignment/>
    </xf>
    <xf numFmtId="0" fontId="26" fillId="18" borderId="11" xfId="0" applyFont="1" applyFill="1" applyBorder="1" applyAlignment="1">
      <alignment horizontal="right" wrapText="1"/>
    </xf>
    <xf numFmtId="0" fontId="26" fillId="18" borderId="12" xfId="0" applyFont="1" applyFill="1" applyBorder="1" applyAlignment="1">
      <alignment horizontal="right" vertical="center"/>
    </xf>
    <xf numFmtId="0" fontId="26" fillId="13" borderId="0" xfId="0" applyFont="1" applyFill="1" applyBorder="1" applyAlignment="1">
      <alignment horizontal="right" wrapText="1"/>
    </xf>
    <xf numFmtId="0" fontId="23" fillId="0" borderId="1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13" borderId="0" xfId="0" applyNumberFormat="1" applyFont="1" applyFill="1" applyBorder="1" applyAlignment="1">
      <alignment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7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0" fontId="28" fillId="4" borderId="10" xfId="0" applyFont="1" applyFill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3" fillId="4" borderId="11" xfId="0" applyFont="1" applyFill="1" applyBorder="1" applyAlignment="1">
      <alignment vertical="center"/>
    </xf>
    <xf numFmtId="4" fontId="28" fillId="4" borderId="19" xfId="0" applyNumberFormat="1" applyFont="1" applyFill="1" applyBorder="1" applyAlignment="1">
      <alignment horizontal="right" vertical="center"/>
    </xf>
    <xf numFmtId="4" fontId="28" fillId="4" borderId="20" xfId="0" applyNumberFormat="1" applyFont="1" applyFill="1" applyBorder="1" applyAlignment="1">
      <alignment horizontal="right" vertical="center"/>
    </xf>
    <xf numFmtId="4" fontId="29" fillId="13" borderId="0" xfId="0" applyNumberFormat="1" applyFont="1" applyFill="1" applyBorder="1" applyAlignment="1">
      <alignment vertical="center"/>
    </xf>
    <xf numFmtId="0" fontId="24" fillId="0" borderId="0" xfId="0" applyFont="1" applyAlignment="1">
      <alignment horizontal="center"/>
    </xf>
    <xf numFmtId="4" fontId="23" fillId="0" borderId="0" xfId="0" applyNumberFormat="1" applyFont="1" applyAlignment="1">
      <alignment/>
    </xf>
    <xf numFmtId="0" fontId="26" fillId="18" borderId="10" xfId="0" applyFont="1" applyFill="1" applyBorder="1" applyAlignment="1">
      <alignment vertical="center"/>
    </xf>
    <xf numFmtId="0" fontId="29" fillId="18" borderId="11" xfId="0" applyFont="1" applyFill="1" applyBorder="1" applyAlignment="1">
      <alignment vertical="center"/>
    </xf>
    <xf numFmtId="0" fontId="29" fillId="18" borderId="12" xfId="0" applyFont="1" applyFill="1" applyBorder="1" applyAlignment="1">
      <alignment vertical="center" wrapText="1"/>
    </xf>
    <xf numFmtId="0" fontId="29" fillId="18" borderId="21" xfId="0" applyFont="1" applyFill="1" applyBorder="1" applyAlignment="1">
      <alignment horizontal="center" vertical="center" wrapText="1"/>
    </xf>
    <xf numFmtId="0" fontId="29" fillId="18" borderId="12" xfId="0" applyFont="1" applyFill="1" applyBorder="1" applyAlignment="1">
      <alignment horizontal="center" vertical="center" wrapText="1"/>
    </xf>
    <xf numFmtId="49" fontId="25" fillId="0" borderId="15" xfId="0" applyNumberFormat="1" applyFont="1" applyBorder="1" applyAlignment="1">
      <alignment horizontal="left"/>
    </xf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/>
    </xf>
    <xf numFmtId="170" fontId="25" fillId="0" borderId="22" xfId="0" applyNumberFormat="1" applyFont="1" applyBorder="1" applyAlignment="1">
      <alignment/>
    </xf>
    <xf numFmtId="3" fontId="26" fillId="0" borderId="23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166" fontId="23" fillId="0" borderId="24" xfId="0" applyNumberFormat="1" applyFont="1" applyBorder="1" applyAlignment="1">
      <alignment/>
    </xf>
    <xf numFmtId="49" fontId="25" fillId="0" borderId="13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0" fontId="25" fillId="0" borderId="14" xfId="0" applyNumberFormat="1" applyFont="1" applyBorder="1" applyAlignment="1">
      <alignment/>
    </xf>
    <xf numFmtId="3" fontId="26" fillId="0" borderId="24" xfId="0" applyNumberFormat="1" applyFont="1" applyBorder="1" applyAlignment="1">
      <alignment horizontal="right"/>
    </xf>
    <xf numFmtId="3" fontId="25" fillId="0" borderId="14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6" fillId="4" borderId="10" xfId="0" applyFont="1" applyFill="1" applyBorder="1" applyAlignment="1">
      <alignment vertical="center"/>
    </xf>
    <xf numFmtId="49" fontId="26" fillId="4" borderId="11" xfId="0" applyNumberFormat="1" applyFont="1" applyFill="1" applyBorder="1" applyAlignment="1">
      <alignment horizontal="left" vertical="center"/>
    </xf>
    <xf numFmtId="0" fontId="26" fillId="4" borderId="11" xfId="0" applyFont="1" applyFill="1" applyBorder="1" applyAlignment="1">
      <alignment vertical="center"/>
    </xf>
    <xf numFmtId="170" fontId="25" fillId="4" borderId="12" xfId="0" applyNumberFormat="1" applyFont="1" applyFill="1" applyBorder="1" applyAlignment="1">
      <alignment/>
    </xf>
    <xf numFmtId="3" fontId="26" fillId="4" borderId="21" xfId="0" applyNumberFormat="1" applyFont="1" applyFill="1" applyBorder="1" applyAlignment="1">
      <alignment horizontal="right" vertical="center"/>
    </xf>
    <xf numFmtId="166" fontId="26" fillId="4" borderId="21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0" fontId="26" fillId="18" borderId="21" xfId="0" applyFont="1" applyFill="1" applyBorder="1" applyAlignment="1">
      <alignment vertical="center" wrapText="1"/>
    </xf>
    <xf numFmtId="0" fontId="29" fillId="18" borderId="10" xfId="0" applyFont="1" applyFill="1" applyBorder="1" applyAlignment="1">
      <alignment vertical="center"/>
    </xf>
    <xf numFmtId="49" fontId="25" fillId="0" borderId="23" xfId="0" applyNumberFormat="1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49" fontId="25" fillId="0" borderId="24" xfId="0" applyNumberFormat="1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3" fontId="26" fillId="4" borderId="12" xfId="0" applyNumberFormat="1" applyFont="1" applyFill="1" applyBorder="1" applyAlignment="1">
      <alignment horizontal="right" vertical="center"/>
    </xf>
    <xf numFmtId="4" fontId="29" fillId="18" borderId="21" xfId="0" applyNumberFormat="1" applyFont="1" applyFill="1" applyBorder="1" applyAlignment="1">
      <alignment horizontal="center" vertical="center"/>
    </xf>
    <xf numFmtId="166" fontId="25" fillId="0" borderId="23" xfId="0" applyNumberFormat="1" applyFont="1" applyBorder="1" applyAlignment="1">
      <alignment/>
    </xf>
    <xf numFmtId="166" fontId="25" fillId="0" borderId="24" xfId="0" applyNumberFormat="1" applyFont="1" applyBorder="1" applyAlignment="1">
      <alignment/>
    </xf>
    <xf numFmtId="166" fontId="25" fillId="4" borderId="21" xfId="0" applyNumberFormat="1" applyFont="1" applyFill="1" applyBorder="1" applyAlignment="1">
      <alignment/>
    </xf>
    <xf numFmtId="0" fontId="29" fillId="18" borderId="11" xfId="0" applyFont="1" applyFill="1" applyBorder="1" applyAlignment="1">
      <alignment vertical="center" wrapText="1"/>
    </xf>
    <xf numFmtId="0" fontId="29" fillId="18" borderId="11" xfId="0" applyFont="1" applyFill="1" applyBorder="1" applyAlignment="1">
      <alignment horizontal="center" vertical="center" wrapText="1"/>
    </xf>
    <xf numFmtId="170" fontId="25" fillId="4" borderId="11" xfId="0" applyNumberFormat="1" applyFont="1" applyFill="1" applyBorder="1" applyAlignment="1">
      <alignment/>
    </xf>
    <xf numFmtId="3" fontId="26" fillId="4" borderId="11" xfId="0" applyNumberFormat="1" applyFont="1" applyFill="1" applyBorder="1" applyAlignment="1">
      <alignment horizontal="right" vertical="center"/>
    </xf>
    <xf numFmtId="0" fontId="24" fillId="0" borderId="18" xfId="0" applyFont="1" applyBorder="1" applyAlignment="1">
      <alignment horizontal="centerContinuous" vertical="top"/>
    </xf>
    <xf numFmtId="0" fontId="23" fillId="0" borderId="18" xfId="0" applyFont="1" applyBorder="1" applyAlignment="1">
      <alignment horizontal="centerContinuous"/>
    </xf>
    <xf numFmtId="0" fontId="29" fillId="18" borderId="25" xfId="0" applyFont="1" applyFill="1" applyBorder="1" applyAlignment="1">
      <alignment horizontal="left"/>
    </xf>
    <xf numFmtId="0" fontId="25" fillId="18" borderId="26" xfId="0" applyFont="1" applyFill="1" applyBorder="1" applyAlignment="1">
      <alignment horizontal="centerContinuous"/>
    </xf>
    <xf numFmtId="49" fontId="26" fillId="18" borderId="27" xfId="0" applyNumberFormat="1" applyFont="1" applyFill="1" applyBorder="1" applyAlignment="1">
      <alignment horizontal="left"/>
    </xf>
    <xf numFmtId="49" fontId="25" fillId="18" borderId="26" xfId="0" applyNumberFormat="1" applyFont="1" applyFill="1" applyBorder="1" applyAlignment="1">
      <alignment horizontal="centerContinuous"/>
    </xf>
    <xf numFmtId="0" fontId="25" fillId="0" borderId="28" xfId="0" applyFont="1" applyBorder="1" applyAlignment="1">
      <alignment/>
    </xf>
    <xf numFmtId="49" fontId="25" fillId="0" borderId="29" xfId="0" applyNumberFormat="1" applyFont="1" applyBorder="1" applyAlignment="1">
      <alignment horizontal="left"/>
    </xf>
    <xf numFmtId="0" fontId="23" fillId="0" borderId="30" xfId="0" applyFont="1" applyBorder="1" applyAlignment="1">
      <alignment/>
    </xf>
    <xf numFmtId="0" fontId="25" fillId="0" borderId="12" xfId="0" applyFont="1" applyBorder="1" applyAlignment="1">
      <alignment/>
    </xf>
    <xf numFmtId="49" fontId="25" fillId="0" borderId="11" xfId="0" applyNumberFormat="1" applyFont="1" applyBorder="1" applyAlignment="1">
      <alignment/>
    </xf>
    <xf numFmtId="49" fontId="25" fillId="0" borderId="12" xfId="0" applyNumberFormat="1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31" xfId="0" applyFont="1" applyBorder="1" applyAlignment="1">
      <alignment horizontal="left"/>
    </xf>
    <xf numFmtId="0" fontId="29" fillId="0" borderId="30" xfId="0" applyFont="1" applyBorder="1" applyAlignment="1">
      <alignment/>
    </xf>
    <xf numFmtId="49" fontId="25" fillId="0" borderId="31" xfId="0" applyNumberFormat="1" applyFont="1" applyBorder="1" applyAlignment="1">
      <alignment horizontal="left"/>
    </xf>
    <xf numFmtId="49" fontId="29" fillId="18" borderId="30" xfId="0" applyNumberFormat="1" applyFont="1" applyFill="1" applyBorder="1" applyAlignment="1">
      <alignment/>
    </xf>
    <xf numFmtId="49" fontId="23" fillId="18" borderId="12" xfId="0" applyNumberFormat="1" applyFont="1" applyFill="1" applyBorder="1" applyAlignment="1">
      <alignment/>
    </xf>
    <xf numFmtId="49" fontId="29" fillId="18" borderId="11" xfId="0" applyNumberFormat="1" applyFont="1" applyFill="1" applyBorder="1" applyAlignment="1">
      <alignment/>
    </xf>
    <xf numFmtId="49" fontId="23" fillId="18" borderId="11" xfId="0" applyNumberFormat="1" applyFont="1" applyFill="1" applyBorder="1" applyAlignment="1">
      <alignment/>
    </xf>
    <xf numFmtId="0" fontId="25" fillId="0" borderId="21" xfId="0" applyFont="1" applyFill="1" applyBorder="1" applyAlignment="1">
      <alignment/>
    </xf>
    <xf numFmtId="3" fontId="25" fillId="0" borderId="31" xfId="0" applyNumberFormat="1" applyFont="1" applyBorder="1" applyAlignment="1">
      <alignment horizontal="left"/>
    </xf>
    <xf numFmtId="0" fontId="23" fillId="0" borderId="0" xfId="0" applyFont="1" applyFill="1" applyAlignment="1">
      <alignment/>
    </xf>
    <xf numFmtId="49" fontId="29" fillId="18" borderId="32" xfId="0" applyNumberFormat="1" applyFont="1" applyFill="1" applyBorder="1" applyAlignment="1">
      <alignment/>
    </xf>
    <xf numFmtId="49" fontId="23" fillId="18" borderId="14" xfId="0" applyNumberFormat="1" applyFont="1" applyFill="1" applyBorder="1" applyAlignment="1">
      <alignment/>
    </xf>
    <xf numFmtId="49" fontId="29" fillId="18" borderId="0" xfId="0" applyNumberFormat="1" applyFont="1" applyFill="1" applyBorder="1" applyAlignment="1">
      <alignment/>
    </xf>
    <xf numFmtId="49" fontId="23" fillId="18" borderId="0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horizontal="left"/>
    </xf>
    <xf numFmtId="0" fontId="25" fillId="0" borderId="33" xfId="0" applyFont="1" applyBorder="1" applyAlignment="1">
      <alignment/>
    </xf>
    <xf numFmtId="0" fontId="25" fillId="0" borderId="21" xfId="0" applyNumberFormat="1" applyFont="1" applyBorder="1" applyAlignment="1">
      <alignment/>
    </xf>
    <xf numFmtId="0" fontId="25" fillId="0" borderId="34" xfId="0" applyNumberFormat="1" applyFont="1" applyBorder="1" applyAlignment="1">
      <alignment horizontal="left"/>
    </xf>
    <xf numFmtId="0" fontId="23" fillId="0" borderId="0" xfId="0" applyNumberFormat="1" applyFont="1" applyBorder="1" applyAlignment="1">
      <alignment/>
    </xf>
    <xf numFmtId="0" fontId="23" fillId="0" borderId="0" xfId="0" applyNumberFormat="1" applyFont="1" applyAlignment="1">
      <alignment/>
    </xf>
    <xf numFmtId="0" fontId="25" fillId="0" borderId="34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5" fillId="0" borderId="21" xfId="0" applyFont="1" applyFill="1" applyBorder="1" applyAlignment="1">
      <alignment/>
    </xf>
    <xf numFmtId="0" fontId="25" fillId="0" borderId="34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5" fillId="0" borderId="21" xfId="0" applyFont="1" applyBorder="1" applyAlignment="1">
      <alignment/>
    </xf>
    <xf numFmtId="0" fontId="25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25" fillId="0" borderId="30" xfId="0" applyFont="1" applyBorder="1" applyAlignment="1">
      <alignment/>
    </xf>
    <xf numFmtId="0" fontId="25" fillId="0" borderId="28" xfId="0" applyFont="1" applyBorder="1" applyAlignment="1">
      <alignment horizontal="left"/>
    </xf>
    <xf numFmtId="0" fontId="25" fillId="0" borderId="35" xfId="0" applyFont="1" applyBorder="1" applyAlignment="1">
      <alignment horizontal="left"/>
    </xf>
    <xf numFmtId="0" fontId="24" fillId="0" borderId="36" xfId="0" applyFont="1" applyBorder="1" applyAlignment="1">
      <alignment horizontal="centerContinuous" vertical="center"/>
    </xf>
    <xf numFmtId="0" fontId="28" fillId="0" borderId="37" xfId="0" applyFont="1" applyBorder="1" applyAlignment="1">
      <alignment horizontal="centerContinuous" vertical="center"/>
    </xf>
    <xf numFmtId="0" fontId="23" fillId="0" borderId="37" xfId="0" applyFont="1" applyBorder="1" applyAlignment="1">
      <alignment horizontal="centerContinuous" vertical="center"/>
    </xf>
    <xf numFmtId="0" fontId="23" fillId="0" borderId="38" xfId="0" applyFont="1" applyBorder="1" applyAlignment="1">
      <alignment horizontal="centerContinuous" vertical="center"/>
    </xf>
    <xf numFmtId="0" fontId="29" fillId="18" borderId="19" xfId="0" applyFont="1" applyFill="1" applyBorder="1" applyAlignment="1">
      <alignment horizontal="left"/>
    </xf>
    <xf numFmtId="0" fontId="23" fillId="18" borderId="20" xfId="0" applyFont="1" applyFill="1" applyBorder="1" applyAlignment="1">
      <alignment horizontal="left"/>
    </xf>
    <xf numFmtId="0" fontId="23" fillId="18" borderId="39" xfId="0" applyFont="1" applyFill="1" applyBorder="1" applyAlignment="1">
      <alignment horizontal="centerContinuous"/>
    </xf>
    <xf numFmtId="0" fontId="29" fillId="18" borderId="20" xfId="0" applyFont="1" applyFill="1" applyBorder="1" applyAlignment="1">
      <alignment horizontal="centerContinuous"/>
    </xf>
    <xf numFmtId="0" fontId="23" fillId="18" borderId="20" xfId="0" applyFont="1" applyFill="1" applyBorder="1" applyAlignment="1">
      <alignment horizontal="centerContinuous"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3" fontId="23" fillId="0" borderId="29" xfId="0" applyNumberFormat="1" applyFont="1" applyBorder="1" applyAlignment="1">
      <alignment/>
    </xf>
    <xf numFmtId="0" fontId="23" fillId="0" borderId="25" xfId="0" applyFont="1" applyBorder="1" applyAlignment="1">
      <alignment/>
    </xf>
    <xf numFmtId="3" fontId="23" fillId="0" borderId="27" xfId="0" applyNumberFormat="1" applyFont="1" applyBorder="1" applyAlignment="1">
      <alignment/>
    </xf>
    <xf numFmtId="0" fontId="23" fillId="0" borderId="26" xfId="0" applyFont="1" applyBorder="1" applyAlignment="1">
      <alignment/>
    </xf>
    <xf numFmtId="3" fontId="23" fillId="0" borderId="11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42" xfId="0" applyFont="1" applyBorder="1" applyAlignment="1">
      <alignment/>
    </xf>
    <xf numFmtId="0" fontId="23" fillId="0" borderId="41" xfId="0" applyFont="1" applyBorder="1" applyAlignment="1">
      <alignment shrinkToFit="1"/>
    </xf>
    <xf numFmtId="0" fontId="23" fillId="0" borderId="43" xfId="0" applyFont="1" applyBorder="1" applyAlignment="1">
      <alignment/>
    </xf>
    <xf numFmtId="0" fontId="23" fillId="0" borderId="32" xfId="0" applyFont="1" applyBorder="1" applyAlignment="1">
      <alignment/>
    </xf>
    <xf numFmtId="3" fontId="23" fillId="0" borderId="44" xfId="0" applyNumberFormat="1" applyFont="1" applyBorder="1" applyAlignment="1">
      <alignment/>
    </xf>
    <xf numFmtId="0" fontId="23" fillId="0" borderId="45" xfId="0" applyFont="1" applyBorder="1" applyAlignment="1">
      <alignment/>
    </xf>
    <xf numFmtId="3" fontId="23" fillId="0" borderId="46" xfId="0" applyNumberFormat="1" applyFont="1" applyBorder="1" applyAlignment="1">
      <alignment/>
    </xf>
    <xf numFmtId="0" fontId="23" fillId="0" borderId="47" xfId="0" applyFont="1" applyBorder="1" applyAlignment="1">
      <alignment/>
    </xf>
    <xf numFmtId="0" fontId="29" fillId="18" borderId="25" xfId="0" applyFont="1" applyFill="1" applyBorder="1" applyAlignment="1">
      <alignment/>
    </xf>
    <xf numFmtId="0" fontId="29" fillId="18" borderId="27" xfId="0" applyFont="1" applyFill="1" applyBorder="1" applyAlignment="1">
      <alignment/>
    </xf>
    <xf numFmtId="0" fontId="29" fillId="18" borderId="26" xfId="0" applyFont="1" applyFill="1" applyBorder="1" applyAlignment="1">
      <alignment/>
    </xf>
    <xf numFmtId="0" fontId="29" fillId="18" borderId="48" xfId="0" applyFont="1" applyFill="1" applyBorder="1" applyAlignment="1">
      <alignment/>
    </xf>
    <xf numFmtId="0" fontId="29" fillId="18" borderId="49" xfId="0" applyFont="1" applyFill="1" applyBorder="1" applyAlignment="1">
      <alignment/>
    </xf>
    <xf numFmtId="0" fontId="23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50" xfId="0" applyFont="1" applyBorder="1" applyAlignment="1">
      <alignment/>
    </xf>
    <xf numFmtId="0" fontId="23" fillId="0" borderId="0" xfId="0" applyFont="1" applyBorder="1" applyAlignment="1">
      <alignment horizontal="right"/>
    </xf>
    <xf numFmtId="168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51" xfId="0" applyFont="1" applyBorder="1" applyAlignment="1">
      <alignment/>
    </xf>
    <xf numFmtId="0" fontId="23" fillId="0" borderId="52" xfId="0" applyFont="1" applyBorder="1" applyAlignment="1">
      <alignment/>
    </xf>
    <xf numFmtId="0" fontId="23" fillId="0" borderId="53" xfId="0" applyFont="1" applyBorder="1" applyAlignment="1">
      <alignment/>
    </xf>
    <xf numFmtId="0" fontId="23" fillId="0" borderId="16" xfId="0" applyFont="1" applyBorder="1" applyAlignment="1">
      <alignment/>
    </xf>
    <xf numFmtId="166" fontId="23" fillId="0" borderId="22" xfId="0" applyNumberFormat="1" applyFont="1" applyBorder="1" applyAlignment="1">
      <alignment horizontal="right"/>
    </xf>
    <xf numFmtId="0" fontId="23" fillId="0" borderId="22" xfId="0" applyFont="1" applyBorder="1" applyAlignment="1">
      <alignment/>
    </xf>
    <xf numFmtId="0" fontId="23" fillId="0" borderId="11" xfId="0" applyFont="1" applyBorder="1" applyAlignment="1">
      <alignment/>
    </xf>
    <xf numFmtId="166" fontId="23" fillId="0" borderId="12" xfId="0" applyNumberFormat="1" applyFont="1" applyBorder="1" applyAlignment="1">
      <alignment horizontal="right"/>
    </xf>
    <xf numFmtId="0" fontId="28" fillId="18" borderId="45" xfId="0" applyFont="1" applyFill="1" applyBorder="1" applyAlignment="1">
      <alignment/>
    </xf>
    <xf numFmtId="0" fontId="28" fillId="18" borderId="46" xfId="0" applyFont="1" applyFill="1" applyBorder="1" applyAlignment="1">
      <alignment/>
    </xf>
    <xf numFmtId="0" fontId="28" fillId="18" borderId="47" xfId="0" applyFont="1" applyFill="1" applyBorder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vertical="justify"/>
    </xf>
    <xf numFmtId="49" fontId="29" fillId="0" borderId="54" xfId="47" applyNumberFormat="1" applyFont="1" applyBorder="1">
      <alignment/>
      <protection/>
    </xf>
    <xf numFmtId="49" fontId="23" fillId="0" borderId="54" xfId="47" applyNumberFormat="1" applyFont="1" applyBorder="1">
      <alignment/>
      <protection/>
    </xf>
    <xf numFmtId="49" fontId="23" fillId="0" borderId="54" xfId="47" applyNumberFormat="1" applyFont="1" applyBorder="1" applyAlignment="1">
      <alignment horizontal="right"/>
      <protection/>
    </xf>
    <xf numFmtId="0" fontId="23" fillId="0" borderId="55" xfId="47" applyFont="1" applyBorder="1">
      <alignment/>
      <protection/>
    </xf>
    <xf numFmtId="49" fontId="23" fillId="0" borderId="54" xfId="0" applyNumberFormat="1" applyFont="1" applyBorder="1" applyAlignment="1">
      <alignment horizontal="left"/>
    </xf>
    <xf numFmtId="0" fontId="23" fillId="0" borderId="56" xfId="0" applyNumberFormat="1" applyFont="1" applyBorder="1" applyAlignment="1">
      <alignment/>
    </xf>
    <xf numFmtId="49" fontId="29" fillId="0" borderId="57" xfId="47" applyNumberFormat="1" applyFont="1" applyBorder="1">
      <alignment/>
      <protection/>
    </xf>
    <xf numFmtId="49" fontId="23" fillId="0" borderId="57" xfId="47" applyNumberFormat="1" applyFont="1" applyBorder="1">
      <alignment/>
      <protection/>
    </xf>
    <xf numFmtId="49" fontId="23" fillId="0" borderId="57" xfId="47" applyNumberFormat="1" applyFont="1" applyBorder="1" applyAlignment="1">
      <alignment horizontal="right"/>
      <protection/>
    </xf>
    <xf numFmtId="49" fontId="24" fillId="0" borderId="0" xfId="0" applyNumberFormat="1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49" fontId="29" fillId="18" borderId="19" xfId="0" applyNumberFormat="1" applyFont="1" applyFill="1" applyBorder="1" applyAlignment="1">
      <alignment horizontal="center"/>
    </xf>
    <xf numFmtId="0" fontId="29" fillId="18" borderId="20" xfId="0" applyFont="1" applyFill="1" applyBorder="1" applyAlignment="1">
      <alignment horizontal="center"/>
    </xf>
    <xf numFmtId="0" fontId="29" fillId="18" borderId="39" xfId="0" applyFont="1" applyFill="1" applyBorder="1" applyAlignment="1">
      <alignment horizontal="center"/>
    </xf>
    <xf numFmtId="0" fontId="29" fillId="18" borderId="58" xfId="0" applyFont="1" applyFill="1" applyBorder="1" applyAlignment="1">
      <alignment horizontal="center"/>
    </xf>
    <xf numFmtId="0" fontId="29" fillId="18" borderId="59" xfId="0" applyFont="1" applyFill="1" applyBorder="1" applyAlignment="1">
      <alignment horizontal="center"/>
    </xf>
    <xf numFmtId="0" fontId="29" fillId="18" borderId="60" xfId="0" applyFont="1" applyFill="1" applyBorder="1" applyAlignment="1">
      <alignment horizontal="center"/>
    </xf>
    <xf numFmtId="3" fontId="23" fillId="0" borderId="50" xfId="0" applyNumberFormat="1" applyFont="1" applyBorder="1" applyAlignment="1">
      <alignment/>
    </xf>
    <xf numFmtId="0" fontId="29" fillId="18" borderId="19" xfId="0" applyFont="1" applyFill="1" applyBorder="1" applyAlignment="1">
      <alignment/>
    </xf>
    <xf numFmtId="0" fontId="29" fillId="18" borderId="20" xfId="0" applyFont="1" applyFill="1" applyBorder="1" applyAlignment="1">
      <alignment/>
    </xf>
    <xf numFmtId="3" fontId="29" fillId="18" borderId="39" xfId="0" applyNumberFormat="1" applyFont="1" applyFill="1" applyBorder="1" applyAlignment="1">
      <alignment/>
    </xf>
    <xf numFmtId="3" fontId="29" fillId="18" borderId="58" xfId="0" applyNumberFormat="1" applyFont="1" applyFill="1" applyBorder="1" applyAlignment="1">
      <alignment/>
    </xf>
    <xf numFmtId="3" fontId="29" fillId="18" borderId="59" xfId="0" applyNumberFormat="1" applyFont="1" applyFill="1" applyBorder="1" applyAlignment="1">
      <alignment/>
    </xf>
    <xf numFmtId="3" fontId="29" fillId="18" borderId="60" xfId="0" applyNumberFormat="1" applyFont="1" applyFill="1" applyBorder="1" applyAlignment="1">
      <alignment/>
    </xf>
    <xf numFmtId="3" fontId="24" fillId="0" borderId="0" xfId="0" applyNumberFormat="1" applyFont="1" applyAlignment="1">
      <alignment horizontal="centerContinuous"/>
    </xf>
    <xf numFmtId="0" fontId="23" fillId="18" borderId="49" xfId="0" applyFont="1" applyFill="1" applyBorder="1" applyAlignment="1">
      <alignment/>
    </xf>
    <xf numFmtId="0" fontId="29" fillId="18" borderId="61" xfId="0" applyFont="1" applyFill="1" applyBorder="1" applyAlignment="1">
      <alignment horizontal="right"/>
    </xf>
    <xf numFmtId="0" fontId="29" fillId="18" borderId="27" xfId="0" applyFont="1" applyFill="1" applyBorder="1" applyAlignment="1">
      <alignment horizontal="right"/>
    </xf>
    <xf numFmtId="0" fontId="29" fillId="18" borderId="26" xfId="0" applyFont="1" applyFill="1" applyBorder="1" applyAlignment="1">
      <alignment horizontal="center"/>
    </xf>
    <xf numFmtId="4" fontId="26" fillId="18" borderId="27" xfId="0" applyNumberFormat="1" applyFont="1" applyFill="1" applyBorder="1" applyAlignment="1">
      <alignment horizontal="right"/>
    </xf>
    <xf numFmtId="4" fontId="26" fillId="18" borderId="49" xfId="0" applyNumberFormat="1" applyFont="1" applyFill="1" applyBorder="1" applyAlignment="1">
      <alignment horizontal="right"/>
    </xf>
    <xf numFmtId="0" fontId="23" fillId="0" borderId="35" xfId="0" applyFont="1" applyBorder="1" applyAlignment="1">
      <alignment/>
    </xf>
    <xf numFmtId="3" fontId="23" fillId="0" borderId="42" xfId="0" applyNumberFormat="1" applyFont="1" applyBorder="1" applyAlignment="1">
      <alignment horizontal="right"/>
    </xf>
    <xf numFmtId="166" fontId="23" fillId="0" borderId="21" xfId="0" applyNumberFormat="1" applyFont="1" applyBorder="1" applyAlignment="1">
      <alignment horizontal="right"/>
    </xf>
    <xf numFmtId="3" fontId="23" fillId="0" borderId="51" xfId="0" applyNumberFormat="1" applyFont="1" applyBorder="1" applyAlignment="1">
      <alignment horizontal="right"/>
    </xf>
    <xf numFmtId="4" fontId="23" fillId="0" borderId="41" xfId="0" applyNumberFormat="1" applyFont="1" applyBorder="1" applyAlignment="1">
      <alignment horizontal="right"/>
    </xf>
    <xf numFmtId="3" fontId="23" fillId="0" borderId="35" xfId="0" applyNumberFormat="1" applyFont="1" applyBorder="1" applyAlignment="1">
      <alignment horizontal="right"/>
    </xf>
    <xf numFmtId="0" fontId="23" fillId="18" borderId="45" xfId="0" applyFont="1" applyFill="1" applyBorder="1" applyAlignment="1">
      <alignment/>
    </xf>
    <xf numFmtId="0" fontId="29" fillId="18" borderId="46" xfId="0" applyFont="1" applyFill="1" applyBorder="1" applyAlignment="1">
      <alignment/>
    </xf>
    <xf numFmtId="0" fontId="23" fillId="18" borderId="46" xfId="0" applyFont="1" applyFill="1" applyBorder="1" applyAlignment="1">
      <alignment/>
    </xf>
    <xf numFmtId="4" fontId="23" fillId="18" borderId="62" xfId="0" applyNumberFormat="1" applyFont="1" applyFill="1" applyBorder="1" applyAlignment="1">
      <alignment/>
    </xf>
    <xf numFmtId="4" fontId="23" fillId="18" borderId="45" xfId="0" applyNumberFormat="1" applyFont="1" applyFill="1" applyBorder="1" applyAlignment="1">
      <alignment/>
    </xf>
    <xf numFmtId="4" fontId="23" fillId="18" borderId="46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0" fontId="23" fillId="0" borderId="0" xfId="47" applyFont="1">
      <alignment/>
      <protection/>
    </xf>
    <xf numFmtId="0" fontId="32" fillId="0" borderId="0" xfId="47" applyFont="1" applyAlignment="1">
      <alignment horizontal="centerContinuous"/>
      <protection/>
    </xf>
    <xf numFmtId="0" fontId="33" fillId="0" borderId="0" xfId="47" applyFont="1" applyAlignment="1">
      <alignment horizontal="centerContinuous"/>
      <protection/>
    </xf>
    <xf numFmtId="0" fontId="33" fillId="0" borderId="0" xfId="47" applyFont="1" applyAlignment="1">
      <alignment horizontal="right"/>
      <protection/>
    </xf>
    <xf numFmtId="0" fontId="23" fillId="0" borderId="54" xfId="47" applyFont="1" applyBorder="1">
      <alignment/>
      <protection/>
    </xf>
    <xf numFmtId="0" fontId="25" fillId="0" borderId="55" xfId="47" applyFont="1" applyBorder="1" applyAlignment="1">
      <alignment horizontal="right"/>
      <protection/>
    </xf>
    <xf numFmtId="49" fontId="23" fillId="0" borderId="54" xfId="47" applyNumberFormat="1" applyFont="1" applyBorder="1" applyAlignment="1">
      <alignment horizontal="left"/>
      <protection/>
    </xf>
    <xf numFmtId="0" fontId="23" fillId="0" borderId="56" xfId="47" applyFont="1" applyBorder="1">
      <alignment/>
      <protection/>
    </xf>
    <xf numFmtId="0" fontId="23" fillId="0" borderId="57" xfId="47" applyFont="1" applyBorder="1">
      <alignment/>
      <protection/>
    </xf>
    <xf numFmtId="0" fontId="25" fillId="0" borderId="0" xfId="47" applyFont="1">
      <alignment/>
      <protection/>
    </xf>
    <xf numFmtId="0" fontId="23" fillId="0" borderId="0" xfId="47" applyFont="1" applyAlignment="1">
      <alignment horizontal="right"/>
      <protection/>
    </xf>
    <xf numFmtId="0" fontId="23" fillId="0" borderId="0" xfId="47" applyFont="1" applyAlignment="1">
      <alignment/>
      <protection/>
    </xf>
    <xf numFmtId="49" fontId="25" fillId="18" borderId="21" xfId="47" applyNumberFormat="1" applyFont="1" applyFill="1" applyBorder="1">
      <alignment/>
      <protection/>
    </xf>
    <xf numFmtId="0" fontId="25" fillId="18" borderId="12" xfId="47" applyFont="1" applyFill="1" applyBorder="1" applyAlignment="1">
      <alignment horizontal="center"/>
      <protection/>
    </xf>
    <xf numFmtId="0" fontId="25" fillId="18" borderId="12" xfId="47" applyNumberFormat="1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/>
      <protection/>
    </xf>
    <xf numFmtId="0" fontId="25" fillId="18" borderId="21" xfId="47" applyFont="1" applyFill="1" applyBorder="1" applyAlignment="1">
      <alignment horizontal="center" wrapText="1"/>
      <protection/>
    </xf>
    <xf numFmtId="0" fontId="29" fillId="0" borderId="24" xfId="47" applyFont="1" applyBorder="1" applyAlignment="1">
      <alignment horizontal="center"/>
      <protection/>
    </xf>
    <xf numFmtId="49" fontId="29" fillId="0" borderId="24" xfId="47" applyNumberFormat="1" applyFont="1" applyBorder="1" applyAlignment="1">
      <alignment horizontal="left"/>
      <protection/>
    </xf>
    <xf numFmtId="0" fontId="29" fillId="0" borderId="10" xfId="47" applyFont="1" applyBorder="1">
      <alignment/>
      <protection/>
    </xf>
    <xf numFmtId="0" fontId="23" fillId="0" borderId="11" xfId="47" applyFont="1" applyBorder="1" applyAlignment="1">
      <alignment horizontal="center"/>
      <protection/>
    </xf>
    <xf numFmtId="0" fontId="23" fillId="0" borderId="11" xfId="47" applyNumberFormat="1" applyFont="1" applyBorder="1" applyAlignment="1">
      <alignment horizontal="right"/>
      <protection/>
    </xf>
    <xf numFmtId="0" fontId="23" fillId="0" borderId="12" xfId="47" applyNumberFormat="1" applyFont="1" applyBorder="1">
      <alignment/>
      <protection/>
    </xf>
    <xf numFmtId="0" fontId="23" fillId="0" borderId="15" xfId="47" applyNumberFormat="1" applyFont="1" applyFill="1" applyBorder="1">
      <alignment/>
      <protection/>
    </xf>
    <xf numFmtId="0" fontId="23" fillId="0" borderId="22" xfId="47" applyNumberFormat="1" applyFont="1" applyFill="1" applyBorder="1">
      <alignment/>
      <protection/>
    </xf>
    <xf numFmtId="0" fontId="23" fillId="0" borderId="15" xfId="47" applyFont="1" applyFill="1" applyBorder="1">
      <alignment/>
      <protection/>
    </xf>
    <xf numFmtId="0" fontId="23" fillId="0" borderId="22" xfId="47" applyFont="1" applyFill="1" applyBorder="1">
      <alignment/>
      <protection/>
    </xf>
    <xf numFmtId="0" fontId="34" fillId="0" borderId="0" xfId="47" applyFont="1">
      <alignment/>
      <protection/>
    </xf>
    <xf numFmtId="0" fontId="30" fillId="0" borderId="23" xfId="47" applyFont="1" applyBorder="1" applyAlignment="1">
      <alignment horizontal="center" vertical="top"/>
      <protection/>
    </xf>
    <xf numFmtId="49" fontId="30" fillId="0" borderId="23" xfId="47" applyNumberFormat="1" applyFont="1" applyBorder="1" applyAlignment="1">
      <alignment horizontal="left" vertical="top"/>
      <protection/>
    </xf>
    <xf numFmtId="0" fontId="30" fillId="0" borderId="23" xfId="47" applyFont="1" applyBorder="1" applyAlignment="1">
      <alignment vertical="top" wrapText="1"/>
      <protection/>
    </xf>
    <xf numFmtId="49" fontId="30" fillId="0" borderId="23" xfId="47" applyNumberFormat="1" applyFont="1" applyBorder="1" applyAlignment="1">
      <alignment horizontal="center" shrinkToFit="1"/>
      <protection/>
    </xf>
    <xf numFmtId="4" fontId="30" fillId="0" borderId="23" xfId="47" applyNumberFormat="1" applyFont="1" applyBorder="1" applyAlignment="1">
      <alignment horizontal="right"/>
      <protection/>
    </xf>
    <xf numFmtId="4" fontId="30" fillId="0" borderId="23" xfId="47" applyNumberFormat="1" applyFont="1" applyBorder="1">
      <alignment/>
      <protection/>
    </xf>
    <xf numFmtId="165" fontId="30" fillId="0" borderId="23" xfId="47" applyNumberFormat="1" applyFont="1" applyBorder="1">
      <alignment/>
      <protection/>
    </xf>
    <xf numFmtId="4" fontId="30" fillId="0" borderId="22" xfId="47" applyNumberFormat="1" applyFont="1" applyBorder="1">
      <alignment/>
      <protection/>
    </xf>
    <xf numFmtId="0" fontId="25" fillId="0" borderId="24" xfId="47" applyFont="1" applyBorder="1" applyAlignment="1">
      <alignment horizontal="center"/>
      <protection/>
    </xf>
    <xf numFmtId="49" fontId="25" fillId="0" borderId="24" xfId="47" applyNumberFormat="1" applyFont="1" applyBorder="1" applyAlignment="1">
      <alignment horizontal="left"/>
      <protection/>
    </xf>
    <xf numFmtId="4" fontId="23" fillId="0" borderId="14" xfId="47" applyNumberFormat="1" applyFont="1" applyBorder="1">
      <alignment/>
      <protection/>
    </xf>
    <xf numFmtId="0" fontId="37" fillId="0" borderId="0" xfId="47" applyFont="1" applyAlignment="1">
      <alignment wrapText="1"/>
      <protection/>
    </xf>
    <xf numFmtId="49" fontId="25" fillId="0" borderId="24" xfId="47" applyNumberFormat="1" applyFont="1" applyBorder="1" applyAlignment="1">
      <alignment horizontal="right"/>
      <protection/>
    </xf>
    <xf numFmtId="4" fontId="38" fillId="19" borderId="63" xfId="47" applyNumberFormat="1" applyFont="1" applyFill="1" applyBorder="1" applyAlignment="1">
      <alignment horizontal="right" wrapText="1"/>
      <protection/>
    </xf>
    <xf numFmtId="0" fontId="38" fillId="19" borderId="13" xfId="47" applyFont="1" applyFill="1" applyBorder="1" applyAlignment="1">
      <alignment horizontal="left" wrapText="1"/>
      <protection/>
    </xf>
    <xf numFmtId="0" fontId="38" fillId="0" borderId="14" xfId="0" applyFont="1" applyBorder="1" applyAlignment="1">
      <alignment horizontal="right"/>
    </xf>
    <xf numFmtId="0" fontId="23" fillId="0" borderId="13" xfId="47" applyFont="1" applyBorder="1">
      <alignment/>
      <protection/>
    </xf>
    <xf numFmtId="0" fontId="23" fillId="0" borderId="0" xfId="47" applyFont="1" applyBorder="1">
      <alignment/>
      <protection/>
    </xf>
    <xf numFmtId="0" fontId="23" fillId="18" borderId="21" xfId="47" applyFont="1" applyFill="1" applyBorder="1" applyAlignment="1">
      <alignment horizontal="center"/>
      <protection/>
    </xf>
    <xf numFmtId="49" fontId="40" fillId="18" borderId="21" xfId="47" applyNumberFormat="1" applyFont="1" applyFill="1" applyBorder="1" applyAlignment="1">
      <alignment horizontal="left"/>
      <protection/>
    </xf>
    <xf numFmtId="0" fontId="40" fillId="18" borderId="10" xfId="47" applyFont="1" applyFill="1" applyBorder="1">
      <alignment/>
      <protection/>
    </xf>
    <xf numFmtId="0" fontId="23" fillId="18" borderId="11" xfId="47" applyFont="1" applyFill="1" applyBorder="1" applyAlignment="1">
      <alignment horizontal="center"/>
      <protection/>
    </xf>
    <xf numFmtId="4" fontId="23" fillId="18" borderId="11" xfId="47" applyNumberFormat="1" applyFont="1" applyFill="1" applyBorder="1" applyAlignment="1">
      <alignment horizontal="right"/>
      <protection/>
    </xf>
    <xf numFmtId="4" fontId="23" fillId="18" borderId="12" xfId="47" applyNumberFormat="1" applyFont="1" applyFill="1" applyBorder="1" applyAlignment="1">
      <alignment horizontal="right"/>
      <protection/>
    </xf>
    <xf numFmtId="4" fontId="29" fillId="18" borderId="21" xfId="47" applyNumberFormat="1" applyFont="1" applyFill="1" applyBorder="1">
      <alignment/>
      <protection/>
    </xf>
    <xf numFmtId="0" fontId="23" fillId="18" borderId="11" xfId="47" applyFont="1" applyFill="1" applyBorder="1">
      <alignment/>
      <protection/>
    </xf>
    <xf numFmtId="4" fontId="29" fillId="18" borderId="12" xfId="47" applyNumberFormat="1" applyFont="1" applyFill="1" applyBorder="1">
      <alignment/>
      <protection/>
    </xf>
    <xf numFmtId="3" fontId="23" fillId="0" borderId="0" xfId="47" applyNumberFormat="1" applyFont="1">
      <alignment/>
      <protection/>
    </xf>
    <xf numFmtId="0" fontId="41" fillId="0" borderId="0" xfId="47" applyFont="1" applyAlignment="1">
      <alignment/>
      <protection/>
    </xf>
    <xf numFmtId="0" fontId="42" fillId="0" borderId="0" xfId="47" applyFont="1" applyBorder="1">
      <alignment/>
      <protection/>
    </xf>
    <xf numFmtId="3" fontId="42" fillId="0" borderId="0" xfId="47" applyNumberFormat="1" applyFont="1" applyBorder="1" applyAlignment="1">
      <alignment horizontal="right"/>
      <protection/>
    </xf>
    <xf numFmtId="4" fontId="42" fillId="0" borderId="0" xfId="47" applyNumberFormat="1" applyFont="1" applyBorder="1">
      <alignment/>
      <protection/>
    </xf>
    <xf numFmtId="0" fontId="41" fillId="0" borderId="0" xfId="47" applyFont="1" applyBorder="1" applyAlignment="1">
      <alignment/>
      <protection/>
    </xf>
    <xf numFmtId="0" fontId="23" fillId="0" borderId="0" xfId="47" applyFont="1" applyBorder="1" applyAlignment="1">
      <alignment horizontal="right"/>
      <protection/>
    </xf>
    <xf numFmtId="49" fontId="25" fillId="0" borderId="32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23" fillId="0" borderId="24" xfId="0" applyNumberFormat="1" applyFont="1" applyBorder="1" applyAlignment="1">
      <alignment/>
    </xf>
    <xf numFmtId="3" fontId="23" fillId="0" borderId="64" xfId="0" applyNumberFormat="1" applyFont="1" applyBorder="1" applyAlignment="1">
      <alignment/>
    </xf>
    <xf numFmtId="3" fontId="28" fillId="7" borderId="20" xfId="0" applyNumberFormat="1" applyFont="1" applyFill="1" applyBorder="1" applyAlignment="1">
      <alignment horizontal="right" vertical="center"/>
    </xf>
    <xf numFmtId="3" fontId="28" fillId="7" borderId="58" xfId="0" applyNumberFormat="1" applyFont="1" applyFill="1" applyBorder="1" applyAlignment="1">
      <alignment horizontal="right" vertical="center"/>
    </xf>
    <xf numFmtId="4" fontId="23" fillId="0" borderId="16" xfId="0" applyNumberFormat="1" applyFont="1" applyBorder="1" applyAlignment="1">
      <alignment horizontal="right" vertical="center"/>
    </xf>
    <xf numFmtId="4" fontId="23" fillId="0" borderId="22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4" fontId="23" fillId="0" borderId="18" xfId="0" applyNumberFormat="1" applyFont="1" applyBorder="1" applyAlignment="1">
      <alignment horizontal="right" vertical="center"/>
    </xf>
    <xf numFmtId="4" fontId="23" fillId="0" borderId="65" xfId="0" applyNumberFormat="1" applyFont="1" applyBorder="1" applyAlignment="1">
      <alignment horizontal="right" vertical="center"/>
    </xf>
    <xf numFmtId="0" fontId="25" fillId="0" borderId="21" xfId="0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3" fillId="0" borderId="45" xfId="0" applyFont="1" applyBorder="1" applyAlignment="1">
      <alignment horizontal="center" shrinkToFit="1"/>
    </xf>
    <xf numFmtId="0" fontId="23" fillId="0" borderId="47" xfId="0" applyFont="1" applyBorder="1" applyAlignment="1">
      <alignment horizontal="center" shrinkToFit="1"/>
    </xf>
    <xf numFmtId="167" fontId="23" fillId="0" borderId="10" xfId="0" applyNumberFormat="1" applyFont="1" applyBorder="1" applyAlignment="1">
      <alignment horizontal="right" indent="2"/>
    </xf>
    <xf numFmtId="167" fontId="23" fillId="0" borderId="34" xfId="0" applyNumberFormat="1" applyFont="1" applyBorder="1" applyAlignment="1">
      <alignment horizontal="right" indent="2"/>
    </xf>
    <xf numFmtId="0" fontId="23" fillId="0" borderId="0" xfId="0" applyFont="1" applyAlignment="1">
      <alignment horizontal="left" wrapText="1"/>
    </xf>
    <xf numFmtId="167" fontId="28" fillId="18" borderId="66" xfId="0" applyNumberFormat="1" applyFont="1" applyFill="1" applyBorder="1" applyAlignment="1">
      <alignment horizontal="right" indent="2"/>
    </xf>
    <xf numFmtId="167" fontId="28" fillId="18" borderId="62" xfId="0" applyNumberFormat="1" applyFont="1" applyFill="1" applyBorder="1" applyAlignment="1">
      <alignment horizontal="right" indent="2"/>
    </xf>
    <xf numFmtId="0" fontId="30" fillId="0" borderId="0" xfId="0" applyFont="1" applyAlignment="1">
      <alignment horizontal="left" vertical="top" wrapText="1"/>
    </xf>
    <xf numFmtId="3" fontId="29" fillId="18" borderId="46" xfId="0" applyNumberFormat="1" applyFont="1" applyFill="1" applyBorder="1" applyAlignment="1">
      <alignment horizontal="right"/>
    </xf>
    <xf numFmtId="3" fontId="29" fillId="18" borderId="62" xfId="0" applyNumberFormat="1" applyFont="1" applyFill="1" applyBorder="1" applyAlignment="1">
      <alignment horizontal="right"/>
    </xf>
    <xf numFmtId="0" fontId="23" fillId="0" borderId="67" xfId="47" applyFont="1" applyBorder="1" applyAlignment="1">
      <alignment horizontal="center"/>
      <protection/>
    </xf>
    <xf numFmtId="0" fontId="23" fillId="0" borderId="68" xfId="47" applyFont="1" applyBorder="1" applyAlignment="1">
      <alignment horizontal="center"/>
      <protection/>
    </xf>
    <xf numFmtId="0" fontId="23" fillId="0" borderId="69" xfId="47" applyFont="1" applyBorder="1" applyAlignment="1">
      <alignment horizontal="center"/>
      <protection/>
    </xf>
    <xf numFmtId="0" fontId="23" fillId="0" borderId="70" xfId="47" applyFont="1" applyBorder="1" applyAlignment="1">
      <alignment horizontal="center"/>
      <protection/>
    </xf>
    <xf numFmtId="0" fontId="23" fillId="0" borderId="71" xfId="47" applyFont="1" applyBorder="1" applyAlignment="1">
      <alignment horizontal="left"/>
      <protection/>
    </xf>
    <xf numFmtId="0" fontId="23" fillId="0" borderId="57" xfId="47" applyFont="1" applyBorder="1" applyAlignment="1">
      <alignment horizontal="left"/>
      <protection/>
    </xf>
    <xf numFmtId="0" fontId="23" fillId="0" borderId="72" xfId="47" applyFont="1" applyBorder="1" applyAlignment="1">
      <alignment horizontal="left"/>
      <protection/>
    </xf>
    <xf numFmtId="0" fontId="35" fillId="19" borderId="13" xfId="47" applyNumberFormat="1" applyFont="1" applyFill="1" applyBorder="1" applyAlignment="1">
      <alignment horizontal="left" wrapText="1" indent="1"/>
      <protection/>
    </xf>
    <xf numFmtId="0" fontId="36" fillId="0" borderId="0" xfId="0" applyNumberFormat="1" applyFont="1" applyAlignment="1">
      <alignment/>
    </xf>
    <xf numFmtId="0" fontId="36" fillId="0" borderId="14" xfId="0" applyNumberFormat="1" applyFont="1" applyBorder="1" applyAlignment="1">
      <alignment/>
    </xf>
    <xf numFmtId="0" fontId="31" fillId="0" borderId="0" xfId="47" applyFont="1" applyAlignment="1">
      <alignment horizontal="center"/>
      <protection/>
    </xf>
    <xf numFmtId="49" fontId="23" fillId="0" borderId="69" xfId="47" applyNumberFormat="1" applyFont="1" applyBorder="1" applyAlignment="1">
      <alignment horizontal="center"/>
      <protection/>
    </xf>
    <xf numFmtId="0" fontId="23" fillId="0" borderId="71" xfId="47" applyFont="1" applyBorder="1" applyAlignment="1">
      <alignment horizontal="center" shrinkToFit="1"/>
      <protection/>
    </xf>
    <xf numFmtId="0" fontId="23" fillId="0" borderId="57" xfId="47" applyFont="1" applyBorder="1" applyAlignment="1">
      <alignment horizontal="center" shrinkToFit="1"/>
      <protection/>
    </xf>
    <xf numFmtId="0" fontId="23" fillId="0" borderId="72" xfId="47" applyFont="1" applyBorder="1" applyAlignment="1">
      <alignment horizontal="center" shrinkToFit="1"/>
      <protection/>
    </xf>
    <xf numFmtId="49" fontId="38" fillId="19" borderId="73" xfId="47" applyNumberFormat="1" applyFont="1" applyFill="1" applyBorder="1" applyAlignment="1">
      <alignment horizontal="left" wrapText="1"/>
      <protection/>
    </xf>
    <xf numFmtId="49" fontId="39" fillId="0" borderId="74" xfId="0" applyNumberFormat="1" applyFont="1" applyBorder="1" applyAlignment="1">
      <alignment horizontal="lef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6"/>
  <sheetViews>
    <sheetView showGridLines="0" zoomScaleSheetLayoutView="75" zoomScalePageLayoutView="0" workbookViewId="0" topLeftCell="B1">
      <selection activeCell="D17" sqref="D17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378</v>
      </c>
      <c r="E2" s="5"/>
      <c r="F2" s="4"/>
      <c r="G2" s="6"/>
      <c r="H2" s="7" t="s">
        <v>0</v>
      </c>
      <c r="I2" s="8">
        <f ca="1">TODAY()</f>
        <v>41465</v>
      </c>
      <c r="K2" s="3"/>
    </row>
    <row r="3" spans="3:4" ht="6" customHeight="1">
      <c r="C3" s="9"/>
      <c r="D3" s="10" t="s">
        <v>1</v>
      </c>
    </row>
    <row r="4" ht="4.5" customHeight="1"/>
    <row r="5" spans="3:15" ht="15.75" customHeight="1">
      <c r="C5" s="11" t="s">
        <v>2</v>
      </c>
      <c r="D5" s="12" t="s">
        <v>99</v>
      </c>
      <c r="E5" s="13" t="s">
        <v>100</v>
      </c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3:11" ht="12.75">
      <c r="C11" s="16" t="s">
        <v>6</v>
      </c>
      <c r="D11" s="17"/>
      <c r="H11" s="18" t="s">
        <v>4</v>
      </c>
      <c r="J11" s="17"/>
      <c r="K11" s="17"/>
    </row>
    <row r="12" spans="4:11" ht="12.75">
      <c r="D12" s="17"/>
      <c r="H12" s="18" t="s">
        <v>5</v>
      </c>
      <c r="J12" s="17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30">
        <v>15</v>
      </c>
      <c r="E19" s="31" t="s">
        <v>12</v>
      </c>
      <c r="F19" s="32"/>
      <c r="G19" s="33"/>
      <c r="H19" s="33"/>
      <c r="I19" s="296">
        <f>ROUND(G32,0)</f>
        <v>0</v>
      </c>
      <c r="J19" s="297"/>
      <c r="K19" s="34"/>
    </row>
    <row r="20" spans="2:11" ht="12.75">
      <c r="B20" s="28" t="s">
        <v>13</v>
      </c>
      <c r="C20" s="29"/>
      <c r="D20" s="30">
        <f>SazbaDPH1</f>
        <v>15</v>
      </c>
      <c r="E20" s="31" t="s">
        <v>12</v>
      </c>
      <c r="F20" s="35"/>
      <c r="G20" s="36"/>
      <c r="H20" s="36"/>
      <c r="I20" s="298">
        <f>ROUND(I19*D20/100,0)</f>
        <v>0</v>
      </c>
      <c r="J20" s="299"/>
      <c r="K20" s="34"/>
    </row>
    <row r="21" spans="2:11" ht="12.75">
      <c r="B21" s="28" t="s">
        <v>11</v>
      </c>
      <c r="C21" s="29"/>
      <c r="D21" s="30">
        <v>21</v>
      </c>
      <c r="E21" s="31" t="s">
        <v>12</v>
      </c>
      <c r="F21" s="35"/>
      <c r="G21" s="36"/>
      <c r="H21" s="36"/>
      <c r="I21" s="298">
        <f>ROUND(H32,0)</f>
        <v>0</v>
      </c>
      <c r="J21" s="299"/>
      <c r="K21" s="34"/>
    </row>
    <row r="22" spans="2:11" ht="13.5" thickBot="1">
      <c r="B22" s="28" t="s">
        <v>13</v>
      </c>
      <c r="C22" s="29"/>
      <c r="D22" s="30">
        <f>SazbaDPH2</f>
        <v>21</v>
      </c>
      <c r="E22" s="31" t="s">
        <v>12</v>
      </c>
      <c r="F22" s="37"/>
      <c r="G22" s="38"/>
      <c r="H22" s="38"/>
      <c r="I22" s="300">
        <f>ROUND(I21*D21/100,0)</f>
        <v>0</v>
      </c>
      <c r="J22" s="301"/>
      <c r="K22" s="34"/>
    </row>
    <row r="23" spans="2:11" ht="16.5" thickBot="1">
      <c r="B23" s="39" t="s">
        <v>14</v>
      </c>
      <c r="C23" s="40"/>
      <c r="D23" s="40"/>
      <c r="E23" s="41"/>
      <c r="F23" s="42"/>
      <c r="G23" s="43"/>
      <c r="H23" s="43"/>
      <c r="I23" s="294">
        <f>SUM(I19:I22)</f>
        <v>0</v>
      </c>
      <c r="J23" s="295"/>
      <c r="K23" s="44"/>
    </row>
    <row r="26" ht="1.5" customHeight="1"/>
    <row r="27" spans="2:12" ht="15.75" customHeight="1">
      <c r="B27" s="13" t="s">
        <v>15</v>
      </c>
      <c r="C27" s="45"/>
      <c r="D27" s="45"/>
      <c r="E27" s="45"/>
      <c r="F27" s="45"/>
      <c r="G27" s="45"/>
      <c r="H27" s="45"/>
      <c r="I27" s="45"/>
      <c r="J27" s="45"/>
      <c r="K27" s="45"/>
      <c r="L27" s="46"/>
    </row>
    <row r="28" ht="5.25" customHeight="1">
      <c r="L28" s="46"/>
    </row>
    <row r="29" spans="2:10" ht="24" customHeight="1">
      <c r="B29" s="47" t="s">
        <v>16</v>
      </c>
      <c r="C29" s="48"/>
      <c r="D29" s="48"/>
      <c r="E29" s="49"/>
      <c r="F29" s="50" t="s">
        <v>17</v>
      </c>
      <c r="G29" s="51" t="str">
        <f>CONCATENATE("Základ DPH ",SazbaDPH1," %")</f>
        <v>Základ DPH 15 %</v>
      </c>
      <c r="H29" s="50" t="str">
        <f>CONCATENATE("Základ DPH ",SazbaDPH2," %")</f>
        <v>Základ DPH 21 %</v>
      </c>
      <c r="I29" s="50" t="s">
        <v>18</v>
      </c>
      <c r="J29" s="50" t="s">
        <v>12</v>
      </c>
    </row>
    <row r="30" spans="2:10" ht="12.75">
      <c r="B30" s="52" t="s">
        <v>102</v>
      </c>
      <c r="C30" s="53" t="s">
        <v>103</v>
      </c>
      <c r="D30" s="54"/>
      <c r="E30" s="55"/>
      <c r="F30" s="56">
        <f>G30+H30+I30</f>
        <v>0</v>
      </c>
      <c r="G30" s="57">
        <v>0</v>
      </c>
      <c r="H30" s="58">
        <v>0</v>
      </c>
      <c r="I30" s="58">
        <f>(G30*SazbaDPH1)/100+(H30*SazbaDPH2)/100</f>
        <v>0</v>
      </c>
      <c r="J30" s="59">
        <f>IF(CelkemObjekty=0,"",F30/CelkemObjekty*100)</f>
      </c>
    </row>
    <row r="31" spans="2:10" ht="12.75">
      <c r="B31" s="60" t="s">
        <v>133</v>
      </c>
      <c r="C31" s="61" t="s">
        <v>134</v>
      </c>
      <c r="D31" s="62"/>
      <c r="E31" s="63"/>
      <c r="F31" s="64">
        <f>G31+H31+I31</f>
        <v>0</v>
      </c>
      <c r="G31" s="65">
        <v>0</v>
      </c>
      <c r="H31" s="66">
        <v>0</v>
      </c>
      <c r="I31" s="66">
        <f>(G31*SazbaDPH1)/100+(H31*SazbaDPH2)/100</f>
        <v>0</v>
      </c>
      <c r="J31" s="59">
        <f>IF(CelkemObjekty=0,"",F31/CelkemObjekty*100)</f>
      </c>
    </row>
    <row r="32" spans="2:10" ht="17.25" customHeight="1">
      <c r="B32" s="67" t="s">
        <v>19</v>
      </c>
      <c r="C32" s="68"/>
      <c r="D32" s="69"/>
      <c r="E32" s="70"/>
      <c r="F32" s="71">
        <f>SUM(F30:F31)</f>
        <v>0</v>
      </c>
      <c r="G32" s="71">
        <f>SUM(G30:G31)</f>
        <v>0</v>
      </c>
      <c r="H32" s="71">
        <f>SUM(H30:H31)</f>
        <v>0</v>
      </c>
      <c r="I32" s="71">
        <f>SUM(I30:I31)</f>
        <v>0</v>
      </c>
      <c r="J32" s="72">
        <f>IF(CelkemObjekty=0,"",F32/CelkemObjekty*100)</f>
      </c>
    </row>
    <row r="33" spans="2:11" ht="12.75">
      <c r="B33" s="73"/>
      <c r="C33" s="73"/>
      <c r="D33" s="73"/>
      <c r="E33" s="73"/>
      <c r="F33" s="73"/>
      <c r="G33" s="73"/>
      <c r="H33" s="73"/>
      <c r="I33" s="73"/>
      <c r="J33" s="73"/>
      <c r="K33" s="73"/>
    </row>
    <row r="34" spans="2:11" ht="9.7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</row>
    <row r="35" spans="2:11" ht="7.5" customHeight="1">
      <c r="B35" s="73"/>
      <c r="C35" s="73"/>
      <c r="D35" s="73"/>
      <c r="E35" s="73"/>
      <c r="F35" s="73"/>
      <c r="G35" s="73"/>
      <c r="H35" s="73"/>
      <c r="I35" s="73"/>
      <c r="J35" s="73"/>
      <c r="K35" s="73"/>
    </row>
    <row r="36" spans="2:11" ht="18">
      <c r="B36" s="13" t="s">
        <v>20</v>
      </c>
      <c r="C36" s="45"/>
      <c r="D36" s="45"/>
      <c r="E36" s="45"/>
      <c r="F36" s="45"/>
      <c r="G36" s="45"/>
      <c r="H36" s="45"/>
      <c r="I36" s="45"/>
      <c r="J36" s="45"/>
      <c r="K36" s="73"/>
    </row>
    <row r="37" ht="12.75">
      <c r="K37" s="73"/>
    </row>
    <row r="38" spans="2:10" ht="25.5">
      <c r="B38" s="74" t="s">
        <v>21</v>
      </c>
      <c r="C38" s="75" t="s">
        <v>22</v>
      </c>
      <c r="D38" s="48"/>
      <c r="E38" s="49"/>
      <c r="F38" s="50" t="s">
        <v>17</v>
      </c>
      <c r="G38" s="51" t="str">
        <f>CONCATENATE("Základ DPH ",SazbaDPH1," %")</f>
        <v>Základ DPH 15 %</v>
      </c>
      <c r="H38" s="50" t="str">
        <f>CONCATENATE("Základ DPH ",SazbaDPH2," %")</f>
        <v>Základ DPH 21 %</v>
      </c>
      <c r="I38" s="51" t="s">
        <v>18</v>
      </c>
      <c r="J38" s="50" t="s">
        <v>12</v>
      </c>
    </row>
    <row r="39" spans="2:10" ht="12.75">
      <c r="B39" s="76" t="s">
        <v>102</v>
      </c>
      <c r="C39" s="77" t="s">
        <v>104</v>
      </c>
      <c r="D39" s="54"/>
      <c r="E39" s="55"/>
      <c r="F39" s="56">
        <f>G39+H39+I39</f>
        <v>0</v>
      </c>
      <c r="G39" s="57">
        <v>0</v>
      </c>
      <c r="H39" s="58">
        <v>0</v>
      </c>
      <c r="I39" s="65">
        <f>(G39*SazbaDPH1)/100+(H39*SazbaDPH2)/100</f>
        <v>0</v>
      </c>
      <c r="J39" s="59">
        <f>IF(CelkemObjekty=0,"",F39/CelkemObjekty*100)</f>
      </c>
    </row>
    <row r="40" spans="2:10" ht="12.75">
      <c r="B40" s="78" t="s">
        <v>133</v>
      </c>
      <c r="C40" s="79" t="s">
        <v>377</v>
      </c>
      <c r="D40" s="62"/>
      <c r="E40" s="63"/>
      <c r="F40" s="64">
        <f>G40+H40+I40</f>
        <v>0</v>
      </c>
      <c r="G40" s="65">
        <v>0</v>
      </c>
      <c r="H40" s="66">
        <v>0</v>
      </c>
      <c r="I40" s="65">
        <f>(G40*SazbaDPH1)/100+(H40*SazbaDPH2)/100</f>
        <v>0</v>
      </c>
      <c r="J40" s="59">
        <f>IF(CelkemObjekty=0,"",F40/CelkemObjekty*100)</f>
      </c>
    </row>
    <row r="41" spans="2:10" ht="12.75">
      <c r="B41" s="67" t="s">
        <v>19</v>
      </c>
      <c r="C41" s="68"/>
      <c r="D41" s="69"/>
      <c r="E41" s="70"/>
      <c r="F41" s="71">
        <f>SUM(F39:F40)</f>
        <v>0</v>
      </c>
      <c r="G41" s="80">
        <f>SUM(G39:G40)</f>
        <v>0</v>
      </c>
      <c r="H41" s="71">
        <f>SUM(H39:H40)</f>
        <v>0</v>
      </c>
      <c r="I41" s="80">
        <f>SUM(I39:I40)</f>
        <v>0</v>
      </c>
      <c r="J41" s="72">
        <f>IF(CelkemObjekty=0,"",F41/CelkemObjekty*100)</f>
      </c>
    </row>
    <row r="42" ht="9" customHeight="1"/>
    <row r="43" ht="6" customHeight="1"/>
    <row r="44" ht="3" customHeight="1"/>
    <row r="45" ht="6.75" customHeight="1"/>
    <row r="46" spans="2:10" ht="20.25" customHeight="1">
      <c r="B46" s="13" t="s">
        <v>23</v>
      </c>
      <c r="C46" s="45"/>
      <c r="D46" s="45"/>
      <c r="E46" s="45"/>
      <c r="F46" s="45"/>
      <c r="G46" s="45"/>
      <c r="H46" s="45"/>
      <c r="I46" s="45"/>
      <c r="J46" s="45"/>
    </row>
    <row r="47" ht="9" customHeight="1"/>
    <row r="48" spans="2:10" ht="12.75">
      <c r="B48" s="47" t="s">
        <v>24</v>
      </c>
      <c r="C48" s="48"/>
      <c r="D48" s="48"/>
      <c r="E48" s="50" t="s">
        <v>12</v>
      </c>
      <c r="F48" s="50" t="s">
        <v>25</v>
      </c>
      <c r="G48" s="51" t="s">
        <v>26</v>
      </c>
      <c r="H48" s="50" t="s">
        <v>27</v>
      </c>
      <c r="I48" s="51" t="s">
        <v>28</v>
      </c>
      <c r="J48" s="81" t="s">
        <v>29</v>
      </c>
    </row>
    <row r="49" spans="2:10" ht="12.75">
      <c r="B49" s="52" t="s">
        <v>137</v>
      </c>
      <c r="C49" s="53" t="s">
        <v>138</v>
      </c>
      <c r="D49" s="54"/>
      <c r="E49" s="82">
        <f aca="true" t="shared" si="0" ref="E49:E65">IF(SUM(SoucetDilu)=0,"",SUM(F49:J49)/SUM(SoucetDilu)*100)</f>
      </c>
      <c r="F49" s="58">
        <v>0</v>
      </c>
      <c r="G49" s="57">
        <v>0</v>
      </c>
      <c r="H49" s="58">
        <v>0</v>
      </c>
      <c r="I49" s="57">
        <v>0</v>
      </c>
      <c r="J49" s="58">
        <v>0</v>
      </c>
    </row>
    <row r="50" spans="2:10" ht="12.75">
      <c r="B50" s="60" t="s">
        <v>155</v>
      </c>
      <c r="C50" s="61" t="s">
        <v>156</v>
      </c>
      <c r="D50" s="62"/>
      <c r="E50" s="83">
        <f t="shared" si="0"/>
      </c>
      <c r="F50" s="66">
        <v>0</v>
      </c>
      <c r="G50" s="65">
        <v>0</v>
      </c>
      <c r="H50" s="66">
        <v>0</v>
      </c>
      <c r="I50" s="65">
        <v>0</v>
      </c>
      <c r="J50" s="66">
        <v>0</v>
      </c>
    </row>
    <row r="51" spans="2:10" ht="12.75">
      <c r="B51" s="60" t="s">
        <v>179</v>
      </c>
      <c r="C51" s="61" t="s">
        <v>180</v>
      </c>
      <c r="D51" s="62"/>
      <c r="E51" s="83">
        <f t="shared" si="0"/>
      </c>
      <c r="F51" s="66">
        <v>0</v>
      </c>
      <c r="G51" s="65">
        <v>0</v>
      </c>
      <c r="H51" s="66">
        <v>0</v>
      </c>
      <c r="I51" s="65">
        <v>0</v>
      </c>
      <c r="J51" s="66">
        <v>0</v>
      </c>
    </row>
    <row r="52" spans="2:10" ht="12.75">
      <c r="B52" s="60" t="s">
        <v>190</v>
      </c>
      <c r="C52" s="61" t="s">
        <v>191</v>
      </c>
      <c r="D52" s="62"/>
      <c r="E52" s="83">
        <f t="shared" si="0"/>
      </c>
      <c r="F52" s="66">
        <v>0</v>
      </c>
      <c r="G52" s="65">
        <v>0</v>
      </c>
      <c r="H52" s="66">
        <v>0</v>
      </c>
      <c r="I52" s="65">
        <v>0</v>
      </c>
      <c r="J52" s="66">
        <v>0</v>
      </c>
    </row>
    <row r="53" spans="2:10" ht="12.75">
      <c r="B53" s="60" t="s">
        <v>198</v>
      </c>
      <c r="C53" s="61" t="s">
        <v>199</v>
      </c>
      <c r="D53" s="62"/>
      <c r="E53" s="83">
        <f t="shared" si="0"/>
      </c>
      <c r="F53" s="66">
        <v>0</v>
      </c>
      <c r="G53" s="65">
        <v>0</v>
      </c>
      <c r="H53" s="66">
        <v>0</v>
      </c>
      <c r="I53" s="65">
        <v>0</v>
      </c>
      <c r="J53" s="66">
        <v>0</v>
      </c>
    </row>
    <row r="54" spans="2:10" ht="12.75">
      <c r="B54" s="60" t="s">
        <v>293</v>
      </c>
      <c r="C54" s="61" t="s">
        <v>294</v>
      </c>
      <c r="D54" s="62"/>
      <c r="E54" s="83">
        <f t="shared" si="0"/>
      </c>
      <c r="F54" s="66">
        <v>0</v>
      </c>
      <c r="G54" s="65">
        <v>0</v>
      </c>
      <c r="H54" s="66">
        <v>0</v>
      </c>
      <c r="I54" s="65">
        <v>0</v>
      </c>
      <c r="J54" s="66">
        <v>0</v>
      </c>
    </row>
    <row r="55" spans="2:10" ht="12.75">
      <c r="B55" s="60" t="s">
        <v>304</v>
      </c>
      <c r="C55" s="61" t="s">
        <v>305</v>
      </c>
      <c r="D55" s="62"/>
      <c r="E55" s="83">
        <f t="shared" si="0"/>
      </c>
      <c r="F55" s="66">
        <v>0</v>
      </c>
      <c r="G55" s="65">
        <v>0</v>
      </c>
      <c r="H55" s="66">
        <v>0</v>
      </c>
      <c r="I55" s="65">
        <v>0</v>
      </c>
      <c r="J55" s="66">
        <v>0</v>
      </c>
    </row>
    <row r="56" spans="2:10" ht="12.75">
      <c r="B56" s="60" t="s">
        <v>342</v>
      </c>
      <c r="C56" s="61" t="s">
        <v>343</v>
      </c>
      <c r="D56" s="62"/>
      <c r="E56" s="83">
        <f t="shared" si="0"/>
      </c>
      <c r="F56" s="66">
        <v>0</v>
      </c>
      <c r="G56" s="65">
        <v>0</v>
      </c>
      <c r="H56" s="66">
        <v>0</v>
      </c>
      <c r="I56" s="65">
        <v>0</v>
      </c>
      <c r="J56" s="66">
        <v>0</v>
      </c>
    </row>
    <row r="57" spans="2:10" ht="12.75">
      <c r="B57" s="60" t="s">
        <v>353</v>
      </c>
      <c r="C57" s="61" t="s">
        <v>354</v>
      </c>
      <c r="D57" s="62"/>
      <c r="E57" s="83">
        <f t="shared" si="0"/>
      </c>
      <c r="F57" s="66">
        <v>0</v>
      </c>
      <c r="G57" s="65">
        <v>0</v>
      </c>
      <c r="H57" s="66">
        <v>0</v>
      </c>
      <c r="I57" s="65">
        <v>0</v>
      </c>
      <c r="J57" s="66">
        <v>0</v>
      </c>
    </row>
    <row r="58" spans="2:10" ht="12.75">
      <c r="B58" s="60" t="s">
        <v>359</v>
      </c>
      <c r="C58" s="61" t="s">
        <v>360</v>
      </c>
      <c r="D58" s="62"/>
      <c r="E58" s="83">
        <f t="shared" si="0"/>
      </c>
      <c r="F58" s="66">
        <v>0</v>
      </c>
      <c r="G58" s="65">
        <v>0</v>
      </c>
      <c r="H58" s="66">
        <v>0</v>
      </c>
      <c r="I58" s="65">
        <v>0</v>
      </c>
      <c r="J58" s="66">
        <v>0</v>
      </c>
    </row>
    <row r="59" spans="2:10" ht="12.75">
      <c r="B59" s="60" t="s">
        <v>210</v>
      </c>
      <c r="C59" s="61" t="s">
        <v>211</v>
      </c>
      <c r="D59" s="62"/>
      <c r="E59" s="83">
        <f t="shared" si="0"/>
      </c>
      <c r="F59" s="66">
        <v>0</v>
      </c>
      <c r="G59" s="65">
        <v>0</v>
      </c>
      <c r="H59" s="66">
        <v>0</v>
      </c>
      <c r="I59" s="65">
        <v>0</v>
      </c>
      <c r="J59" s="66">
        <v>0</v>
      </c>
    </row>
    <row r="60" spans="2:10" ht="12.75">
      <c r="B60" s="60" t="s">
        <v>225</v>
      </c>
      <c r="C60" s="61" t="s">
        <v>226</v>
      </c>
      <c r="D60" s="62"/>
      <c r="E60" s="83">
        <f t="shared" si="0"/>
      </c>
      <c r="F60" s="66">
        <v>0</v>
      </c>
      <c r="G60" s="65">
        <v>0</v>
      </c>
      <c r="H60" s="66">
        <v>0</v>
      </c>
      <c r="I60" s="65">
        <v>0</v>
      </c>
      <c r="J60" s="66">
        <v>0</v>
      </c>
    </row>
    <row r="61" spans="2:10" ht="12.75">
      <c r="B61" s="60" t="s">
        <v>235</v>
      </c>
      <c r="C61" s="61" t="s">
        <v>236</v>
      </c>
      <c r="D61" s="62"/>
      <c r="E61" s="83">
        <f t="shared" si="0"/>
      </c>
      <c r="F61" s="66">
        <v>0</v>
      </c>
      <c r="G61" s="65">
        <v>0</v>
      </c>
      <c r="H61" s="66">
        <v>0</v>
      </c>
      <c r="I61" s="65">
        <v>0</v>
      </c>
      <c r="J61" s="66">
        <v>0</v>
      </c>
    </row>
    <row r="62" spans="2:10" ht="12.75">
      <c r="B62" s="60" t="s">
        <v>288</v>
      </c>
      <c r="C62" s="61" t="s">
        <v>289</v>
      </c>
      <c r="D62" s="62"/>
      <c r="E62" s="83">
        <f t="shared" si="0"/>
      </c>
      <c r="F62" s="66">
        <v>0</v>
      </c>
      <c r="G62" s="65">
        <v>0</v>
      </c>
      <c r="H62" s="66">
        <v>0</v>
      </c>
      <c r="I62" s="65">
        <v>0</v>
      </c>
      <c r="J62" s="66">
        <v>0</v>
      </c>
    </row>
    <row r="63" spans="2:10" ht="12.75">
      <c r="B63" s="60" t="s">
        <v>105</v>
      </c>
      <c r="C63" s="61" t="s">
        <v>106</v>
      </c>
      <c r="D63" s="62"/>
      <c r="E63" s="83">
        <f t="shared" si="0"/>
      </c>
      <c r="F63" s="66">
        <v>0</v>
      </c>
      <c r="G63" s="65">
        <v>0</v>
      </c>
      <c r="H63" s="66">
        <v>0</v>
      </c>
      <c r="I63" s="65">
        <v>0</v>
      </c>
      <c r="J63" s="66">
        <v>0</v>
      </c>
    </row>
    <row r="64" spans="2:10" ht="12.75">
      <c r="B64" s="60" t="s">
        <v>121</v>
      </c>
      <c r="C64" s="61" t="s">
        <v>122</v>
      </c>
      <c r="D64" s="62"/>
      <c r="E64" s="83">
        <f t="shared" si="0"/>
      </c>
      <c r="F64" s="66">
        <v>0</v>
      </c>
      <c r="G64" s="65">
        <v>0</v>
      </c>
      <c r="H64" s="66">
        <v>0</v>
      </c>
      <c r="I64" s="65">
        <v>0</v>
      </c>
      <c r="J64" s="66">
        <v>0</v>
      </c>
    </row>
    <row r="65" spans="2:10" ht="12.75">
      <c r="B65" s="67" t="s">
        <v>19</v>
      </c>
      <c r="C65" s="68"/>
      <c r="D65" s="69"/>
      <c r="E65" s="84">
        <f t="shared" si="0"/>
      </c>
      <c r="F65" s="71">
        <f>SUM(F49:F64)</f>
        <v>0</v>
      </c>
      <c r="G65" s="80">
        <f>SUM(G49:G64)</f>
        <v>0</v>
      </c>
      <c r="H65" s="71">
        <f>SUM(H49:H64)</f>
        <v>0</v>
      </c>
      <c r="I65" s="80">
        <f>SUM(I49:I64)</f>
        <v>0</v>
      </c>
      <c r="J65" s="71">
        <f>SUM(J49:J64)</f>
        <v>0</v>
      </c>
    </row>
    <row r="67" ht="2.25" customHeight="1"/>
    <row r="68" ht="1.5" customHeight="1"/>
    <row r="69" ht="0.75" customHeight="1"/>
    <row r="70" ht="0.75" customHeight="1"/>
    <row r="71" ht="0.75" customHeight="1"/>
    <row r="72" spans="2:10" ht="18">
      <c r="B72" s="13" t="s">
        <v>30</v>
      </c>
      <c r="C72" s="45"/>
      <c r="D72" s="45"/>
      <c r="E72" s="45"/>
      <c r="F72" s="45"/>
      <c r="G72" s="45"/>
      <c r="H72" s="45"/>
      <c r="I72" s="45"/>
      <c r="J72" s="45"/>
    </row>
    <row r="74" spans="2:10" ht="12.75">
      <c r="B74" s="47" t="s">
        <v>31</v>
      </c>
      <c r="C74" s="48"/>
      <c r="D74" s="48"/>
      <c r="E74" s="85"/>
      <c r="F74" s="86"/>
      <c r="G74" s="51"/>
      <c r="H74" s="50" t="s">
        <v>17</v>
      </c>
      <c r="I74" s="1"/>
      <c r="J74" s="1"/>
    </row>
    <row r="75" spans="2:10" ht="12.75">
      <c r="B75" s="67" t="s">
        <v>19</v>
      </c>
      <c r="C75" s="68"/>
      <c r="D75" s="69"/>
      <c r="E75" s="87"/>
      <c r="F75" s="88"/>
      <c r="G75" s="80"/>
      <c r="H75" s="71">
        <v>0</v>
      </c>
      <c r="I75" s="1"/>
      <c r="J75" s="1"/>
    </row>
    <row r="76" spans="9:10" ht="12.75">
      <c r="I76" s="1"/>
      <c r="J76" s="1"/>
    </row>
  </sheetData>
  <sheetProtection/>
  <mergeCells count="5">
    <mergeCell ref="I23:J23"/>
    <mergeCell ref="I19:J19"/>
    <mergeCell ref="I20:J20"/>
    <mergeCell ref="I21:J21"/>
    <mergeCell ref="I22:J22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9" sqref="C9:E9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379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102</v>
      </c>
      <c r="D2" s="93" t="s">
        <v>103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75" customHeight="1">
      <c r="A5" s="105" t="s">
        <v>102</v>
      </c>
      <c r="B5" s="106"/>
      <c r="C5" s="107" t="s">
        <v>103</v>
      </c>
      <c r="D5" s="108"/>
      <c r="E5" s="106"/>
      <c r="F5" s="101" t="s">
        <v>36</v>
      </c>
      <c r="G5" s="102"/>
    </row>
    <row r="6" spans="1:15" ht="12.75" customHeight="1">
      <c r="A6" s="103" t="s">
        <v>37</v>
      </c>
      <c r="B6" s="98"/>
      <c r="C6" s="99"/>
      <c r="D6" s="99"/>
      <c r="E6" s="100"/>
      <c r="F6" s="109" t="s">
        <v>38</v>
      </c>
      <c r="G6" s="110"/>
      <c r="O6" s="111"/>
    </row>
    <row r="7" spans="1:7" ht="12.75" customHeight="1">
      <c r="A7" s="112" t="s">
        <v>99</v>
      </c>
      <c r="B7" s="113"/>
      <c r="C7" s="114" t="s">
        <v>100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02"/>
      <c r="D8" s="302"/>
      <c r="E8" s="303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02"/>
      <c r="D9" s="302"/>
      <c r="E9" s="303"/>
      <c r="F9" s="101"/>
      <c r="G9" s="122"/>
      <c r="H9" s="123"/>
    </row>
    <row r="10" spans="1:8" ht="12.75">
      <c r="A10" s="117" t="s">
        <v>43</v>
      </c>
      <c r="B10" s="101"/>
      <c r="C10" s="302"/>
      <c r="D10" s="302"/>
      <c r="E10" s="302"/>
      <c r="F10" s="124"/>
      <c r="G10" s="125"/>
      <c r="H10" s="126"/>
    </row>
    <row r="11" spans="1:57" ht="13.5" customHeight="1">
      <c r="A11" s="117" t="s">
        <v>44</v>
      </c>
      <c r="B11" s="101"/>
      <c r="C11" s="302"/>
      <c r="D11" s="302"/>
      <c r="E11" s="302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04"/>
      <c r="D12" s="304"/>
      <c r="E12" s="304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'00 00 Rek'!E9</f>
        <v>0</v>
      </c>
      <c r="D15" s="145">
        <f>'00 00 Rek'!A17</f>
        <v>0</v>
      </c>
      <c r="E15" s="146"/>
      <c r="F15" s="147"/>
      <c r="G15" s="144">
        <f>'00 00 Rek'!I17</f>
        <v>0</v>
      </c>
    </row>
    <row r="16" spans="1:7" ht="15.75" customHeight="1">
      <c r="A16" s="142" t="s">
        <v>52</v>
      </c>
      <c r="B16" s="143" t="s">
        <v>53</v>
      </c>
      <c r="C16" s="144">
        <f>'00 00 Rek'!F9</f>
        <v>0</v>
      </c>
      <c r="D16" s="97"/>
      <c r="E16" s="148"/>
      <c r="F16" s="149"/>
      <c r="G16" s="144"/>
    </row>
    <row r="17" spans="1:7" ht="15.75" customHeight="1">
      <c r="A17" s="142" t="s">
        <v>54</v>
      </c>
      <c r="B17" s="143" t="s">
        <v>55</v>
      </c>
      <c r="C17" s="144">
        <f>'00 00 Rek'!H9</f>
        <v>0</v>
      </c>
      <c r="D17" s="97"/>
      <c r="E17" s="148"/>
      <c r="F17" s="149"/>
      <c r="G17" s="144"/>
    </row>
    <row r="18" spans="1:7" ht="15.75" customHeight="1">
      <c r="A18" s="150" t="s">
        <v>56</v>
      </c>
      <c r="B18" s="151" t="s">
        <v>57</v>
      </c>
      <c r="C18" s="144">
        <f>'00 00 Rek'!G9</f>
        <v>0</v>
      </c>
      <c r="D18" s="97"/>
      <c r="E18" s="148"/>
      <c r="F18" s="149"/>
      <c r="G18" s="144"/>
    </row>
    <row r="19" spans="1:7" ht="15.7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'00 00 Rek'!I9</f>
        <v>0</v>
      </c>
      <c r="D21" s="97"/>
      <c r="E21" s="148"/>
      <c r="F21" s="149"/>
      <c r="G21" s="144"/>
    </row>
    <row r="22" spans="1:7" ht="15.7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75" customHeight="1" thickBot="1">
      <c r="A23" s="305" t="s">
        <v>61</v>
      </c>
      <c r="B23" s="306"/>
      <c r="C23" s="154">
        <f>C22+G23</f>
        <v>0</v>
      </c>
      <c r="D23" s="155" t="s">
        <v>62</v>
      </c>
      <c r="E23" s="156"/>
      <c r="F23" s="157"/>
      <c r="G23" s="144">
        <f>'00 00 Rek'!H15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07">
        <f>C23-F32</f>
        <v>0</v>
      </c>
      <c r="G30" s="308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07">
        <f>ROUND(PRODUCT(F30,C31/100),0)</f>
        <v>0</v>
      </c>
      <c r="G31" s="308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07">
        <v>0</v>
      </c>
      <c r="G32" s="308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07">
        <f>ROUND(PRODUCT(F32,C33/100),0)</f>
        <v>0</v>
      </c>
      <c r="G33" s="308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1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1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1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1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1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1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1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1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9"/>
      <c r="C46" s="309"/>
      <c r="D46" s="309"/>
      <c r="E46" s="309"/>
      <c r="F46" s="309"/>
      <c r="G46" s="309"/>
    </row>
    <row r="47" spans="2:7" ht="12.75">
      <c r="B47" s="309"/>
      <c r="C47" s="309"/>
      <c r="D47" s="309"/>
      <c r="E47" s="309"/>
      <c r="F47" s="309"/>
      <c r="G47" s="309"/>
    </row>
    <row r="48" spans="2:7" ht="12.75">
      <c r="B48" s="309"/>
      <c r="C48" s="309"/>
      <c r="D48" s="309"/>
      <c r="E48" s="309"/>
      <c r="F48" s="309"/>
      <c r="G48" s="309"/>
    </row>
    <row r="49" spans="2:7" ht="12.75">
      <c r="B49" s="309"/>
      <c r="C49" s="309"/>
      <c r="D49" s="309"/>
      <c r="E49" s="309"/>
      <c r="F49" s="309"/>
      <c r="G49" s="309"/>
    </row>
    <row r="50" spans="2:7" ht="12.75">
      <c r="B50" s="309"/>
      <c r="C50" s="309"/>
      <c r="D50" s="309"/>
      <c r="E50" s="309"/>
      <c r="F50" s="309"/>
      <c r="G50" s="309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8">
    <mergeCell ref="B37:G45"/>
    <mergeCell ref="B49:G49"/>
    <mergeCell ref="F32:G32"/>
    <mergeCell ref="F30:G30"/>
    <mergeCell ref="F31:G31"/>
    <mergeCell ref="F33:G33"/>
    <mergeCell ref="B50:G50"/>
    <mergeCell ref="B51:G51"/>
    <mergeCell ref="B46:G46"/>
    <mergeCell ref="B47:G47"/>
    <mergeCell ref="B48:G48"/>
    <mergeCell ref="F34:G34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66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5" t="s">
        <v>2</v>
      </c>
      <c r="B1" s="316"/>
      <c r="C1" s="182" t="s">
        <v>101</v>
      </c>
      <c r="D1" s="183"/>
      <c r="E1" s="184"/>
      <c r="F1" s="183"/>
      <c r="G1" s="185" t="s">
        <v>75</v>
      </c>
      <c r="H1" s="186" t="s">
        <v>102</v>
      </c>
      <c r="I1" s="187"/>
    </row>
    <row r="2" spans="1:9" ht="13.5" thickBot="1">
      <c r="A2" s="317" t="s">
        <v>76</v>
      </c>
      <c r="B2" s="318"/>
      <c r="C2" s="188" t="s">
        <v>104</v>
      </c>
      <c r="D2" s="189"/>
      <c r="E2" s="190"/>
      <c r="F2" s="189"/>
      <c r="G2" s="319" t="s">
        <v>103</v>
      </c>
      <c r="H2" s="320"/>
      <c r="I2" s="321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>'00 00 Pol'!B7</f>
        <v>ON</v>
      </c>
      <c r="B7" s="62" t="str">
        <f>'00 00 Pol'!C7</f>
        <v>Ostatní náklady</v>
      </c>
      <c r="D7" s="200"/>
      <c r="E7" s="291">
        <f>'00 00 Pol'!BA16</f>
        <v>0</v>
      </c>
      <c r="F7" s="292">
        <f>'00 00 Pol'!BB16</f>
        <v>0</v>
      </c>
      <c r="G7" s="292">
        <f>'00 00 Pol'!BC16</f>
        <v>0</v>
      </c>
      <c r="H7" s="292">
        <f>'00 00 Pol'!BD16</f>
        <v>0</v>
      </c>
      <c r="I7" s="293">
        <f>'00 00 Pol'!BE16</f>
        <v>0</v>
      </c>
    </row>
    <row r="8" spans="1:9" s="123" customFormat="1" ht="13.5" thickBot="1">
      <c r="A8" s="290" t="str">
        <f>'00 00 Pol'!B17</f>
        <v>VN</v>
      </c>
      <c r="B8" s="62" t="str">
        <f>'00 00 Pol'!C17</f>
        <v>Vedlejší náklady</v>
      </c>
      <c r="D8" s="200"/>
      <c r="E8" s="291">
        <f>'00 00 Pol'!BA24</f>
        <v>0</v>
      </c>
      <c r="F8" s="292">
        <f>'00 00 Pol'!BB24</f>
        <v>0</v>
      </c>
      <c r="G8" s="292">
        <f>'00 00 Pol'!BC24</f>
        <v>0</v>
      </c>
      <c r="H8" s="292">
        <f>'00 00 Pol'!BD24</f>
        <v>0</v>
      </c>
      <c r="I8" s="293">
        <f>'00 00 Pol'!BE24</f>
        <v>0</v>
      </c>
    </row>
    <row r="9" spans="1:9" s="14" customFormat="1" ht="13.5" thickBot="1">
      <c r="A9" s="201"/>
      <c r="B9" s="202" t="s">
        <v>79</v>
      </c>
      <c r="C9" s="202"/>
      <c r="D9" s="203"/>
      <c r="E9" s="204">
        <f>SUM(E7:E8)</f>
        <v>0</v>
      </c>
      <c r="F9" s="205">
        <f>SUM(F7:F8)</f>
        <v>0</v>
      </c>
      <c r="G9" s="205">
        <f>SUM(G7:G8)</f>
        <v>0</v>
      </c>
      <c r="H9" s="205">
        <f>SUM(H7:H8)</f>
        <v>0</v>
      </c>
      <c r="I9" s="206">
        <f>SUM(I7:I8)</f>
        <v>0</v>
      </c>
    </row>
    <row r="10" spans="1:9" ht="12.75">
      <c r="A10" s="123"/>
      <c r="B10" s="123"/>
      <c r="C10" s="123"/>
      <c r="D10" s="123"/>
      <c r="E10" s="123"/>
      <c r="F10" s="123"/>
      <c r="G10" s="123"/>
      <c r="H10" s="123"/>
      <c r="I10" s="123"/>
    </row>
    <row r="11" spans="1:57" ht="19.5" customHeight="1">
      <c r="A11" s="192" t="s">
        <v>80</v>
      </c>
      <c r="B11" s="192"/>
      <c r="C11" s="192"/>
      <c r="D11" s="192"/>
      <c r="E11" s="192"/>
      <c r="F11" s="192"/>
      <c r="G11" s="207"/>
      <c r="H11" s="192"/>
      <c r="I11" s="192"/>
      <c r="BA11" s="129"/>
      <c r="BB11" s="129"/>
      <c r="BC11" s="129"/>
      <c r="BD11" s="129"/>
      <c r="BE11" s="129"/>
    </row>
    <row r="12" ht="13.5" thickBot="1"/>
    <row r="13" spans="1:9" ht="12.75">
      <c r="A13" s="158" t="s">
        <v>81</v>
      </c>
      <c r="B13" s="159"/>
      <c r="C13" s="159"/>
      <c r="D13" s="208"/>
      <c r="E13" s="209" t="s">
        <v>82</v>
      </c>
      <c r="F13" s="210" t="s">
        <v>12</v>
      </c>
      <c r="G13" s="211" t="s">
        <v>83</v>
      </c>
      <c r="H13" s="212"/>
      <c r="I13" s="213" t="s">
        <v>82</v>
      </c>
    </row>
    <row r="14" spans="1:53" ht="12.75">
      <c r="A14" s="152"/>
      <c r="B14" s="143"/>
      <c r="C14" s="143"/>
      <c r="D14" s="214"/>
      <c r="E14" s="215"/>
      <c r="F14" s="216"/>
      <c r="G14" s="217">
        <f>CHOOSE(BA14+1,E9+F9,E9+F9+H9,E9+F9+G9+H9,E9,F9,H9,G9,H9+G9,0)</f>
        <v>0</v>
      </c>
      <c r="H14" s="218"/>
      <c r="I14" s="219">
        <f>E14+F14*G14/100</f>
        <v>0</v>
      </c>
      <c r="BA14" s="1">
        <v>8</v>
      </c>
    </row>
    <row r="15" spans="1:9" ht="13.5" thickBot="1">
      <c r="A15" s="220"/>
      <c r="B15" s="221" t="s">
        <v>84</v>
      </c>
      <c r="C15" s="222"/>
      <c r="D15" s="223"/>
      <c r="E15" s="224"/>
      <c r="F15" s="225"/>
      <c r="G15" s="225"/>
      <c r="H15" s="313">
        <f>SUM(I14:I14)</f>
        <v>0</v>
      </c>
      <c r="I15" s="314"/>
    </row>
    <row r="17" spans="2:9" ht="12.75">
      <c r="B17" s="14"/>
      <c r="F17" s="226"/>
      <c r="G17" s="227"/>
      <c r="H17" s="227"/>
      <c r="I17" s="46"/>
    </row>
    <row r="18" spans="6:9" ht="12.75">
      <c r="F18" s="226"/>
      <c r="G18" s="227"/>
      <c r="H18" s="227"/>
      <c r="I18" s="46"/>
    </row>
    <row r="19" spans="6:9" ht="12.75">
      <c r="F19" s="226"/>
      <c r="G19" s="227"/>
      <c r="H19" s="227"/>
      <c r="I19" s="46"/>
    </row>
    <row r="20" spans="6:9" ht="12.75">
      <c r="F20" s="226"/>
      <c r="G20" s="227"/>
      <c r="H20" s="227"/>
      <c r="I20" s="46"/>
    </row>
    <row r="21" spans="6:9" ht="12.75">
      <c r="F21" s="226"/>
      <c r="G21" s="227"/>
      <c r="H21" s="227"/>
      <c r="I21" s="46"/>
    </row>
    <row r="22" spans="6:9" ht="12.75">
      <c r="F22" s="226"/>
      <c r="G22" s="227"/>
      <c r="H22" s="227"/>
      <c r="I22" s="46"/>
    </row>
    <row r="23" spans="6:9" ht="12.75">
      <c r="F23" s="226"/>
      <c r="G23" s="227"/>
      <c r="H23" s="227"/>
      <c r="I23" s="46"/>
    </row>
    <row r="24" spans="6:9" ht="12.75">
      <c r="F24" s="226"/>
      <c r="G24" s="227"/>
      <c r="H24" s="227"/>
      <c r="I24" s="46"/>
    </row>
    <row r="25" spans="6:9" ht="12.75">
      <c r="F25" s="226"/>
      <c r="G25" s="227"/>
      <c r="H25" s="227"/>
      <c r="I25" s="46"/>
    </row>
    <row r="26" spans="6:9" ht="12.75">
      <c r="F26" s="226"/>
      <c r="G26" s="227"/>
      <c r="H26" s="227"/>
      <c r="I26" s="46"/>
    </row>
    <row r="27" spans="6:9" ht="12.75">
      <c r="F27" s="226"/>
      <c r="G27" s="227"/>
      <c r="H27" s="227"/>
      <c r="I27" s="46"/>
    </row>
    <row r="28" spans="6:9" ht="12.75">
      <c r="F28" s="226"/>
      <c r="G28" s="227"/>
      <c r="H28" s="227"/>
      <c r="I28" s="46"/>
    </row>
    <row r="29" spans="6:9" ht="12.75"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</sheetData>
  <sheetProtection/>
  <mergeCells count="4">
    <mergeCell ref="H15:I15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B97"/>
  <sheetViews>
    <sheetView showGridLines="0" showZeros="0" zoomScaleSheetLayoutView="100" zoomScalePageLayoutView="0" workbookViewId="0" topLeftCell="A1">
      <selection activeCell="C11" sqref="C11:G11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5" t="s">
        <v>380</v>
      </c>
      <c r="B1" s="325"/>
      <c r="C1" s="325"/>
      <c r="D1" s="325"/>
      <c r="E1" s="325"/>
      <c r="F1" s="325"/>
      <c r="G1" s="325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5" t="s">
        <v>2</v>
      </c>
      <c r="B3" s="316"/>
      <c r="C3" s="182" t="s">
        <v>101</v>
      </c>
      <c r="D3" s="232"/>
      <c r="E3" s="233" t="s">
        <v>85</v>
      </c>
      <c r="F3" s="234" t="str">
        <f>'00 00 Rek'!H1</f>
        <v>00</v>
      </c>
      <c r="G3" s="235"/>
    </row>
    <row r="4" spans="1:7" ht="13.5" thickBot="1">
      <c r="A4" s="326" t="s">
        <v>76</v>
      </c>
      <c r="B4" s="318"/>
      <c r="C4" s="188" t="s">
        <v>104</v>
      </c>
      <c r="D4" s="236"/>
      <c r="E4" s="327" t="str">
        <f>'00 00 Rek'!G2</f>
        <v>Ostatní a vedlejší náklady</v>
      </c>
      <c r="F4" s="328"/>
      <c r="G4" s="329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105</v>
      </c>
      <c r="C7" s="247" t="s">
        <v>106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108</v>
      </c>
      <c r="C8" s="258" t="s">
        <v>109</v>
      </c>
      <c r="D8" s="259" t="s">
        <v>110</v>
      </c>
      <c r="E8" s="260">
        <v>1</v>
      </c>
      <c r="F8" s="260">
        <v>0</v>
      </c>
      <c r="G8" s="261">
        <f>E8*F8</f>
        <v>0</v>
      </c>
      <c r="H8" s="262">
        <v>0</v>
      </c>
      <c r="I8" s="263">
        <f>E8*H8</f>
        <v>0</v>
      </c>
      <c r="J8" s="262"/>
      <c r="K8" s="263">
        <f>E8*J8</f>
        <v>0</v>
      </c>
      <c r="O8" s="255">
        <v>2</v>
      </c>
      <c r="AA8" s="228">
        <v>12</v>
      </c>
      <c r="AB8" s="228">
        <v>0</v>
      </c>
      <c r="AC8" s="228">
        <v>3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12</v>
      </c>
      <c r="CB8" s="255">
        <v>0</v>
      </c>
    </row>
    <row r="9" spans="1:15" ht="12.75">
      <c r="A9" s="264"/>
      <c r="B9" s="265"/>
      <c r="C9" s="322" t="s">
        <v>111</v>
      </c>
      <c r="D9" s="323"/>
      <c r="E9" s="323"/>
      <c r="F9" s="323"/>
      <c r="G9" s="324"/>
      <c r="I9" s="266"/>
      <c r="K9" s="266"/>
      <c r="L9" s="267" t="s">
        <v>111</v>
      </c>
      <c r="O9" s="255">
        <v>3</v>
      </c>
    </row>
    <row r="10" spans="1:80" ht="12.75">
      <c r="A10" s="256">
        <v>2</v>
      </c>
      <c r="B10" s="257" t="s">
        <v>112</v>
      </c>
      <c r="C10" s="258" t="s">
        <v>113</v>
      </c>
      <c r="D10" s="259" t="s">
        <v>110</v>
      </c>
      <c r="E10" s="260">
        <v>1</v>
      </c>
      <c r="F10" s="260">
        <v>0</v>
      </c>
      <c r="G10" s="261">
        <f>E10*F10</f>
        <v>0</v>
      </c>
      <c r="H10" s="262">
        <v>0</v>
      </c>
      <c r="I10" s="263">
        <f>E10*H10</f>
        <v>0</v>
      </c>
      <c r="J10" s="262"/>
      <c r="K10" s="263">
        <f>E10*J10</f>
        <v>0</v>
      </c>
      <c r="O10" s="255">
        <v>2</v>
      </c>
      <c r="AA10" s="228">
        <v>12</v>
      </c>
      <c r="AB10" s="228">
        <v>0</v>
      </c>
      <c r="AC10" s="228">
        <v>12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12</v>
      </c>
      <c r="CB10" s="255">
        <v>0</v>
      </c>
    </row>
    <row r="11" spans="1:15" ht="33.75">
      <c r="A11" s="264"/>
      <c r="B11" s="265"/>
      <c r="C11" s="322" t="s">
        <v>114</v>
      </c>
      <c r="D11" s="323"/>
      <c r="E11" s="323"/>
      <c r="F11" s="323"/>
      <c r="G11" s="324"/>
      <c r="I11" s="266"/>
      <c r="K11" s="266"/>
      <c r="L11" s="267" t="s">
        <v>114</v>
      </c>
      <c r="O11" s="255">
        <v>3</v>
      </c>
    </row>
    <row r="12" spans="1:80" ht="12.75">
      <c r="A12" s="256">
        <v>3</v>
      </c>
      <c r="B12" s="257" t="s">
        <v>115</v>
      </c>
      <c r="C12" s="258" t="s">
        <v>116</v>
      </c>
      <c r="D12" s="259" t="s">
        <v>110</v>
      </c>
      <c r="E12" s="260">
        <v>1</v>
      </c>
      <c r="F12" s="260">
        <v>0</v>
      </c>
      <c r="G12" s="261">
        <f>E12*F12</f>
        <v>0</v>
      </c>
      <c r="H12" s="262">
        <v>0</v>
      </c>
      <c r="I12" s="263">
        <f>E12*H12</f>
        <v>0</v>
      </c>
      <c r="J12" s="262"/>
      <c r="K12" s="263">
        <f>E12*J12</f>
        <v>0</v>
      </c>
      <c r="O12" s="255">
        <v>2</v>
      </c>
      <c r="AA12" s="228">
        <v>12</v>
      </c>
      <c r="AB12" s="228">
        <v>0</v>
      </c>
      <c r="AC12" s="228">
        <v>11</v>
      </c>
      <c r="AZ12" s="228">
        <v>1</v>
      </c>
      <c r="BA12" s="228">
        <f>IF(AZ12=1,G12,0)</f>
        <v>0</v>
      </c>
      <c r="BB12" s="228">
        <f>IF(AZ12=2,G12,0)</f>
        <v>0</v>
      </c>
      <c r="BC12" s="228">
        <f>IF(AZ12=3,G12,0)</f>
        <v>0</v>
      </c>
      <c r="BD12" s="228">
        <f>IF(AZ12=4,G12,0)</f>
        <v>0</v>
      </c>
      <c r="BE12" s="228">
        <f>IF(AZ12=5,G12,0)</f>
        <v>0</v>
      </c>
      <c r="CA12" s="255">
        <v>12</v>
      </c>
      <c r="CB12" s="255">
        <v>0</v>
      </c>
    </row>
    <row r="13" spans="1:15" ht="45">
      <c r="A13" s="264"/>
      <c r="B13" s="265"/>
      <c r="C13" s="322" t="s">
        <v>117</v>
      </c>
      <c r="D13" s="323"/>
      <c r="E13" s="323"/>
      <c r="F13" s="323"/>
      <c r="G13" s="324"/>
      <c r="I13" s="266"/>
      <c r="K13" s="266"/>
      <c r="L13" s="267" t="s">
        <v>117</v>
      </c>
      <c r="O13" s="255">
        <v>3</v>
      </c>
    </row>
    <row r="14" spans="1:80" ht="12.75">
      <c r="A14" s="256">
        <v>4</v>
      </c>
      <c r="B14" s="257" t="s">
        <v>118</v>
      </c>
      <c r="C14" s="258" t="s">
        <v>119</v>
      </c>
      <c r="D14" s="259" t="s">
        <v>110</v>
      </c>
      <c r="E14" s="260">
        <v>1</v>
      </c>
      <c r="F14" s="260">
        <v>0</v>
      </c>
      <c r="G14" s="261">
        <f>E14*F14</f>
        <v>0</v>
      </c>
      <c r="H14" s="262">
        <v>0</v>
      </c>
      <c r="I14" s="263">
        <f>E14*H14</f>
        <v>0</v>
      </c>
      <c r="J14" s="262"/>
      <c r="K14" s="263">
        <f>E14*J14</f>
        <v>0</v>
      </c>
      <c r="O14" s="255">
        <v>2</v>
      </c>
      <c r="AA14" s="228">
        <v>12</v>
      </c>
      <c r="AB14" s="228">
        <v>0</v>
      </c>
      <c r="AC14" s="228">
        <v>4</v>
      </c>
      <c r="AZ14" s="228">
        <v>1</v>
      </c>
      <c r="BA14" s="228">
        <f>IF(AZ14=1,G14,0)</f>
        <v>0</v>
      </c>
      <c r="BB14" s="228">
        <f>IF(AZ14=2,G14,0)</f>
        <v>0</v>
      </c>
      <c r="BC14" s="228">
        <f>IF(AZ14=3,G14,0)</f>
        <v>0</v>
      </c>
      <c r="BD14" s="228">
        <f>IF(AZ14=4,G14,0)</f>
        <v>0</v>
      </c>
      <c r="BE14" s="228">
        <f>IF(AZ14=5,G14,0)</f>
        <v>0</v>
      </c>
      <c r="CA14" s="255">
        <v>12</v>
      </c>
      <c r="CB14" s="255">
        <v>0</v>
      </c>
    </row>
    <row r="15" spans="1:15" ht="12.75">
      <c r="A15" s="264"/>
      <c r="B15" s="265"/>
      <c r="C15" s="322" t="s">
        <v>120</v>
      </c>
      <c r="D15" s="323"/>
      <c r="E15" s="323"/>
      <c r="F15" s="323"/>
      <c r="G15" s="324"/>
      <c r="I15" s="266"/>
      <c r="K15" s="266"/>
      <c r="L15" s="267" t="s">
        <v>120</v>
      </c>
      <c r="O15" s="255">
        <v>3</v>
      </c>
    </row>
    <row r="16" spans="1:57" ht="12.75">
      <c r="A16" s="274"/>
      <c r="B16" s="275" t="s">
        <v>98</v>
      </c>
      <c r="C16" s="276" t="s">
        <v>107</v>
      </c>
      <c r="D16" s="277"/>
      <c r="E16" s="278"/>
      <c r="F16" s="279"/>
      <c r="G16" s="280">
        <f>SUM(G7:G15)</f>
        <v>0</v>
      </c>
      <c r="H16" s="281"/>
      <c r="I16" s="282">
        <f>SUM(I7:I15)</f>
        <v>0</v>
      </c>
      <c r="J16" s="281"/>
      <c r="K16" s="282">
        <f>SUM(K7:K15)</f>
        <v>0</v>
      </c>
      <c r="O16" s="255">
        <v>4</v>
      </c>
      <c r="BA16" s="283">
        <f>SUM(BA7:BA15)</f>
        <v>0</v>
      </c>
      <c r="BB16" s="283">
        <f>SUM(BB7:BB15)</f>
        <v>0</v>
      </c>
      <c r="BC16" s="283">
        <f>SUM(BC7:BC15)</f>
        <v>0</v>
      </c>
      <c r="BD16" s="283">
        <f>SUM(BD7:BD15)</f>
        <v>0</v>
      </c>
      <c r="BE16" s="283">
        <f>SUM(BE7:BE15)</f>
        <v>0</v>
      </c>
    </row>
    <row r="17" spans="1:15" ht="12.75">
      <c r="A17" s="245" t="s">
        <v>97</v>
      </c>
      <c r="B17" s="246" t="s">
        <v>121</v>
      </c>
      <c r="C17" s="247" t="s">
        <v>122</v>
      </c>
      <c r="D17" s="248"/>
      <c r="E17" s="249"/>
      <c r="F17" s="249"/>
      <c r="G17" s="250"/>
      <c r="H17" s="251"/>
      <c r="I17" s="252"/>
      <c r="J17" s="253"/>
      <c r="K17" s="254"/>
      <c r="O17" s="255">
        <v>1</v>
      </c>
    </row>
    <row r="18" spans="1:80" ht="12.75">
      <c r="A18" s="256">
        <v>5</v>
      </c>
      <c r="B18" s="257" t="s">
        <v>124</v>
      </c>
      <c r="C18" s="258" t="s">
        <v>125</v>
      </c>
      <c r="D18" s="259" t="s">
        <v>110</v>
      </c>
      <c r="E18" s="260">
        <v>1</v>
      </c>
      <c r="F18" s="260">
        <v>0</v>
      </c>
      <c r="G18" s="261">
        <f>E18*F18</f>
        <v>0</v>
      </c>
      <c r="H18" s="262">
        <v>0</v>
      </c>
      <c r="I18" s="263">
        <f>E18*H18</f>
        <v>0</v>
      </c>
      <c r="J18" s="262"/>
      <c r="K18" s="263">
        <f>E18*J18</f>
        <v>0</v>
      </c>
      <c r="O18" s="255">
        <v>2</v>
      </c>
      <c r="AA18" s="228">
        <v>12</v>
      </c>
      <c r="AB18" s="228">
        <v>0</v>
      </c>
      <c r="AC18" s="228">
        <v>7</v>
      </c>
      <c r="AZ18" s="228">
        <v>1</v>
      </c>
      <c r="BA18" s="228">
        <f>IF(AZ18=1,G18,0)</f>
        <v>0</v>
      </c>
      <c r="BB18" s="228">
        <f>IF(AZ18=2,G18,0)</f>
        <v>0</v>
      </c>
      <c r="BC18" s="228">
        <f>IF(AZ18=3,G18,0)</f>
        <v>0</v>
      </c>
      <c r="BD18" s="228">
        <f>IF(AZ18=4,G18,0)</f>
        <v>0</v>
      </c>
      <c r="BE18" s="228">
        <f>IF(AZ18=5,G18,0)</f>
        <v>0</v>
      </c>
      <c r="CA18" s="255">
        <v>12</v>
      </c>
      <c r="CB18" s="255">
        <v>0</v>
      </c>
    </row>
    <row r="19" spans="1:15" ht="33.75">
      <c r="A19" s="264"/>
      <c r="B19" s="265"/>
      <c r="C19" s="322" t="s">
        <v>126</v>
      </c>
      <c r="D19" s="323"/>
      <c r="E19" s="323"/>
      <c r="F19" s="323"/>
      <c r="G19" s="324"/>
      <c r="I19" s="266"/>
      <c r="K19" s="266"/>
      <c r="L19" s="267" t="s">
        <v>126</v>
      </c>
      <c r="O19" s="255">
        <v>3</v>
      </c>
    </row>
    <row r="20" spans="1:80" ht="12.75">
      <c r="A20" s="256">
        <v>6</v>
      </c>
      <c r="B20" s="257" t="s">
        <v>127</v>
      </c>
      <c r="C20" s="258" t="s">
        <v>128</v>
      </c>
      <c r="D20" s="259" t="s">
        <v>110</v>
      </c>
      <c r="E20" s="260">
        <v>1</v>
      </c>
      <c r="F20" s="260">
        <v>0</v>
      </c>
      <c r="G20" s="261">
        <f>E20*F20</f>
        <v>0</v>
      </c>
      <c r="H20" s="262">
        <v>0</v>
      </c>
      <c r="I20" s="263">
        <f>E20*H20</f>
        <v>0</v>
      </c>
      <c r="J20" s="262"/>
      <c r="K20" s="263">
        <f>E20*J20</f>
        <v>0</v>
      </c>
      <c r="O20" s="255">
        <v>2</v>
      </c>
      <c r="AA20" s="228">
        <v>12</v>
      </c>
      <c r="AB20" s="228">
        <v>0</v>
      </c>
      <c r="AC20" s="228">
        <v>8</v>
      </c>
      <c r="AZ20" s="228">
        <v>1</v>
      </c>
      <c r="BA20" s="228">
        <f>IF(AZ20=1,G20,0)</f>
        <v>0</v>
      </c>
      <c r="BB20" s="228">
        <f>IF(AZ20=2,G20,0)</f>
        <v>0</v>
      </c>
      <c r="BC20" s="228">
        <f>IF(AZ20=3,G20,0)</f>
        <v>0</v>
      </c>
      <c r="BD20" s="228">
        <f>IF(AZ20=4,G20,0)</f>
        <v>0</v>
      </c>
      <c r="BE20" s="228">
        <f>IF(AZ20=5,G20,0)</f>
        <v>0</v>
      </c>
      <c r="CA20" s="255">
        <v>12</v>
      </c>
      <c r="CB20" s="255">
        <v>0</v>
      </c>
    </row>
    <row r="21" spans="1:15" ht="33.75">
      <c r="A21" s="264"/>
      <c r="B21" s="265"/>
      <c r="C21" s="322" t="s">
        <v>129</v>
      </c>
      <c r="D21" s="323"/>
      <c r="E21" s="323"/>
      <c r="F21" s="323"/>
      <c r="G21" s="324"/>
      <c r="I21" s="266"/>
      <c r="K21" s="266"/>
      <c r="L21" s="267" t="s">
        <v>129</v>
      </c>
      <c r="O21" s="255">
        <v>3</v>
      </c>
    </row>
    <row r="22" spans="1:80" ht="12.75">
      <c r="A22" s="256">
        <v>7</v>
      </c>
      <c r="B22" s="257" t="s">
        <v>130</v>
      </c>
      <c r="C22" s="258" t="s">
        <v>131</v>
      </c>
      <c r="D22" s="259" t="s">
        <v>110</v>
      </c>
      <c r="E22" s="260">
        <v>1</v>
      </c>
      <c r="F22" s="260">
        <v>0</v>
      </c>
      <c r="G22" s="261">
        <f>E22*F22</f>
        <v>0</v>
      </c>
      <c r="H22" s="262">
        <v>0</v>
      </c>
      <c r="I22" s="263">
        <f>E22*H22</f>
        <v>0</v>
      </c>
      <c r="J22" s="262"/>
      <c r="K22" s="263">
        <f>E22*J22</f>
        <v>0</v>
      </c>
      <c r="O22" s="255">
        <v>2</v>
      </c>
      <c r="AA22" s="228">
        <v>12</v>
      </c>
      <c r="AB22" s="228">
        <v>0</v>
      </c>
      <c r="AC22" s="228">
        <v>9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12</v>
      </c>
      <c r="CB22" s="255">
        <v>0</v>
      </c>
    </row>
    <row r="23" spans="1:15" ht="33.75">
      <c r="A23" s="264"/>
      <c r="B23" s="265"/>
      <c r="C23" s="322" t="s">
        <v>132</v>
      </c>
      <c r="D23" s="323"/>
      <c r="E23" s="323"/>
      <c r="F23" s="323"/>
      <c r="G23" s="324"/>
      <c r="I23" s="266"/>
      <c r="K23" s="266"/>
      <c r="L23" s="267" t="s">
        <v>132</v>
      </c>
      <c r="O23" s="255">
        <v>3</v>
      </c>
    </row>
    <row r="24" spans="1:57" ht="12.75">
      <c r="A24" s="274"/>
      <c r="B24" s="275" t="s">
        <v>98</v>
      </c>
      <c r="C24" s="276" t="s">
        <v>123</v>
      </c>
      <c r="D24" s="277"/>
      <c r="E24" s="278"/>
      <c r="F24" s="279"/>
      <c r="G24" s="280">
        <f>SUM(G17:G23)</f>
        <v>0</v>
      </c>
      <c r="H24" s="281"/>
      <c r="I24" s="282">
        <f>SUM(I17:I23)</f>
        <v>0</v>
      </c>
      <c r="J24" s="281"/>
      <c r="K24" s="282">
        <f>SUM(K17:K23)</f>
        <v>0</v>
      </c>
      <c r="O24" s="255">
        <v>4</v>
      </c>
      <c r="BA24" s="283">
        <f>SUM(BA17:BA23)</f>
        <v>0</v>
      </c>
      <c r="BB24" s="283">
        <f>SUM(BB17:BB23)</f>
        <v>0</v>
      </c>
      <c r="BC24" s="283">
        <f>SUM(BC17:BC23)</f>
        <v>0</v>
      </c>
      <c r="BD24" s="283">
        <f>SUM(BD17:BD23)</f>
        <v>0</v>
      </c>
      <c r="BE24" s="283">
        <f>SUM(BE17:BE23)</f>
        <v>0</v>
      </c>
    </row>
    <row r="25" ht="12.75">
      <c r="E25" s="228"/>
    </row>
    <row r="26" ht="12.75">
      <c r="E26" s="228"/>
    </row>
    <row r="27" ht="12.75">
      <c r="E27" s="228"/>
    </row>
    <row r="28" ht="12.75">
      <c r="E28" s="228"/>
    </row>
    <row r="29" ht="12.75">
      <c r="E29" s="228"/>
    </row>
    <row r="30" ht="12.75">
      <c r="E30" s="228"/>
    </row>
    <row r="31" ht="12.75">
      <c r="E31" s="228"/>
    </row>
    <row r="32" ht="12.75">
      <c r="E32" s="228"/>
    </row>
    <row r="33" ht="12.75">
      <c r="E33" s="228"/>
    </row>
    <row r="34" ht="12.75">
      <c r="E34" s="228"/>
    </row>
    <row r="35" ht="12.75">
      <c r="E35" s="228"/>
    </row>
    <row r="36" ht="12.75">
      <c r="E36" s="228"/>
    </row>
    <row r="37" ht="12.75">
      <c r="E37" s="228"/>
    </row>
    <row r="38" ht="12.75">
      <c r="E38" s="228"/>
    </row>
    <row r="39" ht="12.75">
      <c r="E39" s="228"/>
    </row>
    <row r="40" ht="12.75">
      <c r="E40" s="228"/>
    </row>
    <row r="41" ht="12.75">
      <c r="E41" s="228"/>
    </row>
    <row r="42" ht="12.75">
      <c r="E42" s="228"/>
    </row>
    <row r="43" ht="12.75">
      <c r="E43" s="228"/>
    </row>
    <row r="44" ht="12.75">
      <c r="E44" s="228"/>
    </row>
    <row r="45" ht="12.75">
      <c r="E45" s="228"/>
    </row>
    <row r="46" ht="12.75">
      <c r="E46" s="228"/>
    </row>
    <row r="47" ht="12.75">
      <c r="E47" s="228"/>
    </row>
    <row r="48" spans="1:7" ht="12.75">
      <c r="A48" s="273"/>
      <c r="B48" s="273"/>
      <c r="C48" s="273"/>
      <c r="D48" s="273"/>
      <c r="E48" s="273"/>
      <c r="F48" s="273"/>
      <c r="G48" s="273"/>
    </row>
    <row r="49" spans="1:7" ht="12.75">
      <c r="A49" s="273"/>
      <c r="B49" s="273"/>
      <c r="C49" s="273"/>
      <c r="D49" s="273"/>
      <c r="E49" s="273"/>
      <c r="F49" s="273"/>
      <c r="G49" s="273"/>
    </row>
    <row r="50" spans="1:7" ht="12.75">
      <c r="A50" s="273"/>
      <c r="B50" s="273"/>
      <c r="C50" s="273"/>
      <c r="D50" s="273"/>
      <c r="E50" s="273"/>
      <c r="F50" s="273"/>
      <c r="G50" s="273"/>
    </row>
    <row r="51" spans="1:7" ht="12.75">
      <c r="A51" s="273"/>
      <c r="B51" s="273"/>
      <c r="C51" s="273"/>
      <c r="D51" s="273"/>
      <c r="E51" s="273"/>
      <c r="F51" s="273"/>
      <c r="G51" s="273"/>
    </row>
    <row r="52" ht="12.75">
      <c r="E52" s="228"/>
    </row>
    <row r="53" ht="12.75">
      <c r="E53" s="228"/>
    </row>
    <row r="54" ht="12.75">
      <c r="E54" s="228"/>
    </row>
    <row r="55" ht="12.75">
      <c r="E55" s="228"/>
    </row>
    <row r="56" ht="12.75">
      <c r="E56" s="228"/>
    </row>
    <row r="57" ht="12.75">
      <c r="E57" s="228"/>
    </row>
    <row r="58" ht="12.75">
      <c r="E58" s="228"/>
    </row>
    <row r="59" ht="12.75">
      <c r="E59" s="228"/>
    </row>
    <row r="60" ht="12.75">
      <c r="E60" s="228"/>
    </row>
    <row r="61" ht="12.75">
      <c r="E61" s="228"/>
    </row>
    <row r="62" ht="12.75">
      <c r="E62" s="228"/>
    </row>
    <row r="63" ht="12.75">
      <c r="E63" s="228"/>
    </row>
    <row r="64" ht="12.75">
      <c r="E64" s="228"/>
    </row>
    <row r="65" ht="12.75">
      <c r="E65" s="228"/>
    </row>
    <row r="66" ht="12.75">
      <c r="E66" s="228"/>
    </row>
    <row r="67" ht="12.75">
      <c r="E67" s="228"/>
    </row>
    <row r="68" ht="12.75">
      <c r="E68" s="228"/>
    </row>
    <row r="69" ht="12.75">
      <c r="E69" s="228"/>
    </row>
    <row r="70" ht="12.75">
      <c r="E70" s="228"/>
    </row>
    <row r="71" ht="12.75">
      <c r="E71" s="228"/>
    </row>
    <row r="72" ht="12.75">
      <c r="E72" s="228"/>
    </row>
    <row r="73" ht="12.75">
      <c r="E73" s="228"/>
    </row>
    <row r="74" ht="12.75">
      <c r="E74" s="228"/>
    </row>
    <row r="75" ht="12.75">
      <c r="E75" s="228"/>
    </row>
    <row r="76" ht="12.75">
      <c r="E76" s="228"/>
    </row>
    <row r="77" ht="12.75">
      <c r="E77" s="228"/>
    </row>
    <row r="78" ht="12.75">
      <c r="E78" s="228"/>
    </row>
    <row r="79" ht="12.75">
      <c r="E79" s="228"/>
    </row>
    <row r="80" ht="12.75">
      <c r="E80" s="228"/>
    </row>
    <row r="81" ht="12.75">
      <c r="E81" s="228"/>
    </row>
    <row r="82" ht="12.75">
      <c r="E82" s="228"/>
    </row>
    <row r="83" spans="1:2" ht="12.75">
      <c r="A83" s="284"/>
      <c r="B83" s="284"/>
    </row>
    <row r="84" spans="1:7" ht="12.75">
      <c r="A84" s="273"/>
      <c r="B84" s="273"/>
      <c r="C84" s="285"/>
      <c r="D84" s="285"/>
      <c r="E84" s="286"/>
      <c r="F84" s="285"/>
      <c r="G84" s="287"/>
    </row>
    <row r="85" spans="1:7" ht="12.75">
      <c r="A85" s="288"/>
      <c r="B85" s="288"/>
      <c r="C85" s="273"/>
      <c r="D85" s="273"/>
      <c r="E85" s="289"/>
      <c r="F85" s="273"/>
      <c r="G85" s="273"/>
    </row>
    <row r="86" spans="1:7" ht="12.75">
      <c r="A86" s="273"/>
      <c r="B86" s="273"/>
      <c r="C86" s="273"/>
      <c r="D86" s="273"/>
      <c r="E86" s="289"/>
      <c r="F86" s="273"/>
      <c r="G86" s="273"/>
    </row>
    <row r="87" spans="1:7" ht="12.75">
      <c r="A87" s="273"/>
      <c r="B87" s="273"/>
      <c r="C87" s="273"/>
      <c r="D87" s="273"/>
      <c r="E87" s="289"/>
      <c r="F87" s="273"/>
      <c r="G87" s="273"/>
    </row>
    <row r="88" spans="1:7" ht="12.75">
      <c r="A88" s="273"/>
      <c r="B88" s="273"/>
      <c r="C88" s="273"/>
      <c r="D88" s="273"/>
      <c r="E88" s="289"/>
      <c r="F88" s="273"/>
      <c r="G88" s="273"/>
    </row>
    <row r="89" spans="1:7" ht="12.75">
      <c r="A89" s="273"/>
      <c r="B89" s="273"/>
      <c r="C89" s="273"/>
      <c r="D89" s="273"/>
      <c r="E89" s="289"/>
      <c r="F89" s="273"/>
      <c r="G89" s="273"/>
    </row>
    <row r="90" spans="1:7" ht="12.75">
      <c r="A90" s="273"/>
      <c r="B90" s="273"/>
      <c r="C90" s="273"/>
      <c r="D90" s="273"/>
      <c r="E90" s="289"/>
      <c r="F90" s="273"/>
      <c r="G90" s="273"/>
    </row>
    <row r="91" spans="1:7" ht="12.75">
      <c r="A91" s="273"/>
      <c r="B91" s="273"/>
      <c r="C91" s="273"/>
      <c r="D91" s="273"/>
      <c r="E91" s="289"/>
      <c r="F91" s="273"/>
      <c r="G91" s="273"/>
    </row>
    <row r="92" spans="1:7" ht="12.75">
      <c r="A92" s="273"/>
      <c r="B92" s="273"/>
      <c r="C92" s="273"/>
      <c r="D92" s="273"/>
      <c r="E92" s="289"/>
      <c r="F92" s="273"/>
      <c r="G92" s="273"/>
    </row>
    <row r="93" spans="1:7" ht="12.75">
      <c r="A93" s="273"/>
      <c r="B93" s="273"/>
      <c r="C93" s="273"/>
      <c r="D93" s="273"/>
      <c r="E93" s="289"/>
      <c r="F93" s="273"/>
      <c r="G93" s="273"/>
    </row>
    <row r="94" spans="1:7" ht="12.75">
      <c r="A94" s="273"/>
      <c r="B94" s="273"/>
      <c r="C94" s="273"/>
      <c r="D94" s="273"/>
      <c r="E94" s="289"/>
      <c r="F94" s="273"/>
      <c r="G94" s="273"/>
    </row>
    <row r="95" spans="1:7" ht="12.75">
      <c r="A95" s="273"/>
      <c r="B95" s="273"/>
      <c r="C95" s="273"/>
      <c r="D95" s="273"/>
      <c r="E95" s="289"/>
      <c r="F95" s="273"/>
      <c r="G95" s="273"/>
    </row>
    <row r="96" spans="1:7" ht="12.75">
      <c r="A96" s="273"/>
      <c r="B96" s="273"/>
      <c r="C96" s="273"/>
      <c r="D96" s="273"/>
      <c r="E96" s="289"/>
      <c r="F96" s="273"/>
      <c r="G96" s="273"/>
    </row>
    <row r="97" spans="1:7" ht="12.75">
      <c r="A97" s="273"/>
      <c r="B97" s="273"/>
      <c r="C97" s="273"/>
      <c r="D97" s="273"/>
      <c r="E97" s="289"/>
      <c r="F97" s="273"/>
      <c r="G97" s="273"/>
    </row>
  </sheetData>
  <sheetProtection/>
  <mergeCells count="11">
    <mergeCell ref="C15:G15"/>
    <mergeCell ref="C19:G19"/>
    <mergeCell ref="C21:G21"/>
    <mergeCell ref="C23:G23"/>
    <mergeCell ref="A1:G1"/>
    <mergeCell ref="A3:B3"/>
    <mergeCell ref="A4:B4"/>
    <mergeCell ref="E4:G4"/>
    <mergeCell ref="C9:G9"/>
    <mergeCell ref="C11:G11"/>
    <mergeCell ref="C13:G1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51"/>
  <sheetViews>
    <sheetView zoomScalePageLayoutView="0" workbookViewId="0" topLeftCell="A1">
      <selection activeCell="C12" sqref="C12:E12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3.625" style="1" customWidth="1"/>
    <col min="6" max="6" width="16.625" style="1" customWidth="1"/>
    <col min="7" max="7" width="15.25390625" style="1" customWidth="1"/>
    <col min="8" max="16384" width="9.125" style="1" customWidth="1"/>
  </cols>
  <sheetData>
    <row r="1" spans="1:7" ht="24.75" customHeight="1" thickBot="1">
      <c r="A1" s="89" t="s">
        <v>379</v>
      </c>
      <c r="B1" s="90"/>
      <c r="C1" s="90"/>
      <c r="D1" s="90"/>
      <c r="E1" s="90"/>
      <c r="F1" s="90"/>
      <c r="G1" s="90"/>
    </row>
    <row r="2" spans="1:7" ht="12.75" customHeight="1">
      <c r="A2" s="91" t="s">
        <v>32</v>
      </c>
      <c r="B2" s="92"/>
      <c r="C2" s="93" t="s">
        <v>133</v>
      </c>
      <c r="D2" s="93" t="s">
        <v>136</v>
      </c>
      <c r="E2" s="94"/>
      <c r="F2" s="95" t="s">
        <v>33</v>
      </c>
      <c r="G2" s="96"/>
    </row>
    <row r="3" spans="1:7" ht="3" customHeight="1" hidden="1">
      <c r="A3" s="97"/>
      <c r="B3" s="98"/>
      <c r="C3" s="99"/>
      <c r="D3" s="99"/>
      <c r="E3" s="100"/>
      <c r="F3" s="101"/>
      <c r="G3" s="102"/>
    </row>
    <row r="4" spans="1:7" ht="12" customHeight="1">
      <c r="A4" s="103" t="s">
        <v>34</v>
      </c>
      <c r="B4" s="98"/>
      <c r="C4" s="99"/>
      <c r="D4" s="99"/>
      <c r="E4" s="100"/>
      <c r="F4" s="101" t="s">
        <v>35</v>
      </c>
      <c r="G4" s="104"/>
    </row>
    <row r="5" spans="1:7" ht="12.75" customHeight="1">
      <c r="A5" s="105" t="s">
        <v>133</v>
      </c>
      <c r="B5" s="106"/>
      <c r="C5" s="107" t="s">
        <v>134</v>
      </c>
      <c r="D5" s="108"/>
      <c r="E5" s="106"/>
      <c r="F5" s="101" t="s">
        <v>36</v>
      </c>
      <c r="G5" s="102"/>
    </row>
    <row r="6" spans="1:15" ht="12.75" customHeight="1">
      <c r="A6" s="103" t="s">
        <v>37</v>
      </c>
      <c r="B6" s="98"/>
      <c r="C6" s="99"/>
      <c r="D6" s="99"/>
      <c r="E6" s="100"/>
      <c r="F6" s="109" t="s">
        <v>38</v>
      </c>
      <c r="G6" s="110"/>
      <c r="O6" s="111"/>
    </row>
    <row r="7" spans="1:7" ht="12.75" customHeight="1">
      <c r="A7" s="112" t="s">
        <v>99</v>
      </c>
      <c r="B7" s="113"/>
      <c r="C7" s="114" t="s">
        <v>100</v>
      </c>
      <c r="D7" s="115"/>
      <c r="E7" s="115"/>
      <c r="F7" s="116" t="s">
        <v>39</v>
      </c>
      <c r="G7" s="110">
        <f>IF(G6=0,,ROUND((F30+F32)/G6,1))</f>
        <v>0</v>
      </c>
    </row>
    <row r="8" spans="1:9" ht="12.75">
      <c r="A8" s="117" t="s">
        <v>40</v>
      </c>
      <c r="B8" s="101"/>
      <c r="C8" s="302"/>
      <c r="D8" s="302"/>
      <c r="E8" s="303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02"/>
      <c r="D9" s="302"/>
      <c r="E9" s="303"/>
      <c r="F9" s="101"/>
      <c r="G9" s="122"/>
      <c r="H9" s="123"/>
    </row>
    <row r="10" spans="1:8" ht="12.75">
      <c r="A10" s="117" t="s">
        <v>43</v>
      </c>
      <c r="B10" s="101"/>
      <c r="C10" s="302"/>
      <c r="D10" s="302"/>
      <c r="E10" s="302"/>
      <c r="F10" s="124"/>
      <c r="G10" s="125"/>
      <c r="H10" s="126"/>
    </row>
    <row r="11" spans="1:57" ht="13.5" customHeight="1">
      <c r="A11" s="117" t="s">
        <v>44</v>
      </c>
      <c r="B11" s="101"/>
      <c r="C11" s="302"/>
      <c r="D11" s="302"/>
      <c r="E11" s="302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8"/>
      <c r="C12" s="304"/>
      <c r="D12" s="304"/>
      <c r="E12" s="304"/>
      <c r="F12" s="131" t="s">
        <v>47</v>
      </c>
      <c r="G12" s="132"/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'01 01 Rek'!E21</f>
        <v>0</v>
      </c>
      <c r="D15" s="145">
        <f>'01 01 Rek'!A29</f>
        <v>0</v>
      </c>
      <c r="E15" s="146"/>
      <c r="F15" s="147"/>
      <c r="G15" s="144">
        <f>'01 01 Rek'!I29</f>
        <v>0</v>
      </c>
    </row>
    <row r="16" spans="1:7" ht="15.75" customHeight="1">
      <c r="A16" s="142" t="s">
        <v>52</v>
      </c>
      <c r="B16" s="143" t="s">
        <v>53</v>
      </c>
      <c r="C16" s="144">
        <f>'01 01 Rek'!F21</f>
        <v>0</v>
      </c>
      <c r="D16" s="97"/>
      <c r="E16" s="148"/>
      <c r="F16" s="149"/>
      <c r="G16" s="144"/>
    </row>
    <row r="17" spans="1:7" ht="15.75" customHeight="1">
      <c r="A17" s="142" t="s">
        <v>54</v>
      </c>
      <c r="B17" s="143" t="s">
        <v>55</v>
      </c>
      <c r="C17" s="144">
        <f>'01 01 Rek'!H21</f>
        <v>0</v>
      </c>
      <c r="D17" s="97"/>
      <c r="E17" s="148"/>
      <c r="F17" s="149"/>
      <c r="G17" s="144"/>
    </row>
    <row r="18" spans="1:7" ht="15.75" customHeight="1">
      <c r="A18" s="150" t="s">
        <v>56</v>
      </c>
      <c r="B18" s="151" t="s">
        <v>57</v>
      </c>
      <c r="C18" s="144">
        <f>'01 01 Rek'!G21</f>
        <v>0</v>
      </c>
      <c r="D18" s="97"/>
      <c r="E18" s="148"/>
      <c r="F18" s="149"/>
      <c r="G18" s="144"/>
    </row>
    <row r="19" spans="1:7" ht="15.75" customHeight="1">
      <c r="A19" s="152" t="s">
        <v>58</v>
      </c>
      <c r="B19" s="143"/>
      <c r="C19" s="144">
        <f>SUM(C15:C18)</f>
        <v>0</v>
      </c>
      <c r="D19" s="97"/>
      <c r="E19" s="148"/>
      <c r="F19" s="149"/>
      <c r="G19" s="144"/>
    </row>
    <row r="20" spans="1:7" ht="15.75" customHeight="1">
      <c r="A20" s="152"/>
      <c r="B20" s="143"/>
      <c r="C20" s="144"/>
      <c r="D20" s="97"/>
      <c r="E20" s="148"/>
      <c r="F20" s="149"/>
      <c r="G20" s="144"/>
    </row>
    <row r="21" spans="1:7" ht="15.75" customHeight="1">
      <c r="A21" s="152" t="s">
        <v>29</v>
      </c>
      <c r="B21" s="143"/>
      <c r="C21" s="144">
        <f>'01 01 Rek'!I21</f>
        <v>0</v>
      </c>
      <c r="D21" s="97"/>
      <c r="E21" s="148"/>
      <c r="F21" s="149"/>
      <c r="G21" s="144"/>
    </row>
    <row r="22" spans="1:7" ht="15.75" customHeight="1">
      <c r="A22" s="153" t="s">
        <v>59</v>
      </c>
      <c r="B22" s="123"/>
      <c r="C22" s="144">
        <f>C19+C21</f>
        <v>0</v>
      </c>
      <c r="D22" s="97" t="s">
        <v>60</v>
      </c>
      <c r="E22" s="148"/>
      <c r="F22" s="149"/>
      <c r="G22" s="144">
        <f>G23-SUM(G15:G21)</f>
        <v>0</v>
      </c>
    </row>
    <row r="23" spans="1:7" ht="15.75" customHeight="1" thickBot="1">
      <c r="A23" s="305" t="s">
        <v>61</v>
      </c>
      <c r="B23" s="306"/>
      <c r="C23" s="154">
        <f>C22+G23</f>
        <v>0</v>
      </c>
      <c r="D23" s="155" t="s">
        <v>62</v>
      </c>
      <c r="E23" s="156"/>
      <c r="F23" s="157"/>
      <c r="G23" s="144">
        <f>'01 01 Rek'!H27</f>
        <v>0</v>
      </c>
    </row>
    <row r="24" spans="1:7" ht="12.75">
      <c r="A24" s="158" t="s">
        <v>63</v>
      </c>
      <c r="B24" s="159"/>
      <c r="C24" s="160"/>
      <c r="D24" s="159" t="s">
        <v>64</v>
      </c>
      <c r="E24" s="159"/>
      <c r="F24" s="161" t="s">
        <v>65</v>
      </c>
      <c r="G24" s="162"/>
    </row>
    <row r="25" spans="1:7" ht="12.75">
      <c r="A25" s="153" t="s">
        <v>66</v>
      </c>
      <c r="B25" s="123"/>
      <c r="C25" s="163"/>
      <c r="D25" s="123" t="s">
        <v>66</v>
      </c>
      <c r="F25" s="164" t="s">
        <v>66</v>
      </c>
      <c r="G25" s="165"/>
    </row>
    <row r="26" spans="1:7" ht="37.5" customHeight="1">
      <c r="A26" s="153" t="s">
        <v>67</v>
      </c>
      <c r="B26" s="166"/>
      <c r="C26" s="163"/>
      <c r="D26" s="123" t="s">
        <v>67</v>
      </c>
      <c r="F26" s="164" t="s">
        <v>67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68</v>
      </c>
      <c r="B28" s="123"/>
      <c r="C28" s="163"/>
      <c r="D28" s="164" t="s">
        <v>69</v>
      </c>
      <c r="E28" s="163"/>
      <c r="F28" s="168" t="s">
        <v>69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21</v>
      </c>
      <c r="D30" s="172" t="s">
        <v>70</v>
      </c>
      <c r="E30" s="174"/>
      <c r="F30" s="307">
        <f>C23-F32</f>
        <v>0</v>
      </c>
      <c r="G30" s="308"/>
    </row>
    <row r="31" spans="1:7" ht="12.75">
      <c r="A31" s="171" t="s">
        <v>71</v>
      </c>
      <c r="B31" s="172"/>
      <c r="C31" s="173">
        <f>C30</f>
        <v>21</v>
      </c>
      <c r="D31" s="172" t="s">
        <v>72</v>
      </c>
      <c r="E31" s="174"/>
      <c r="F31" s="307">
        <f>ROUND(PRODUCT(F30,C31/100),0)</f>
        <v>0</v>
      </c>
      <c r="G31" s="308"/>
    </row>
    <row r="32" spans="1:7" ht="12.75">
      <c r="A32" s="171" t="s">
        <v>11</v>
      </c>
      <c r="B32" s="172"/>
      <c r="C32" s="173">
        <v>0</v>
      </c>
      <c r="D32" s="172" t="s">
        <v>72</v>
      </c>
      <c r="E32" s="174"/>
      <c r="F32" s="307">
        <v>0</v>
      </c>
      <c r="G32" s="308"/>
    </row>
    <row r="33" spans="1:7" ht="12.75">
      <c r="A33" s="171" t="s">
        <v>71</v>
      </c>
      <c r="B33" s="175"/>
      <c r="C33" s="176">
        <f>C32</f>
        <v>0</v>
      </c>
      <c r="D33" s="172" t="s">
        <v>72</v>
      </c>
      <c r="E33" s="149"/>
      <c r="F33" s="307">
        <f>ROUND(PRODUCT(F32,C33/100),0)</f>
        <v>0</v>
      </c>
      <c r="G33" s="308"/>
    </row>
    <row r="34" spans="1:7" s="180" customFormat="1" ht="19.5" customHeight="1" thickBot="1">
      <c r="A34" s="177" t="s">
        <v>73</v>
      </c>
      <c r="B34" s="178"/>
      <c r="C34" s="178"/>
      <c r="D34" s="178"/>
      <c r="E34" s="179"/>
      <c r="F34" s="310">
        <f>ROUND(SUM(F30:F33),0)</f>
        <v>0</v>
      </c>
      <c r="G34" s="311"/>
    </row>
    <row r="36" spans="1:8" ht="12.75">
      <c r="A36" s="2" t="s">
        <v>74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12"/>
      <c r="C37" s="312"/>
      <c r="D37" s="312"/>
      <c r="E37" s="312"/>
      <c r="F37" s="312"/>
      <c r="G37" s="312"/>
      <c r="H37" s="1" t="s">
        <v>1</v>
      </c>
    </row>
    <row r="38" spans="1:8" ht="12.75" customHeight="1">
      <c r="A38" s="181"/>
      <c r="B38" s="312"/>
      <c r="C38" s="312"/>
      <c r="D38" s="312"/>
      <c r="E38" s="312"/>
      <c r="F38" s="312"/>
      <c r="G38" s="312"/>
      <c r="H38" s="1" t="s">
        <v>1</v>
      </c>
    </row>
    <row r="39" spans="1:8" ht="12.75">
      <c r="A39" s="181"/>
      <c r="B39" s="312"/>
      <c r="C39" s="312"/>
      <c r="D39" s="312"/>
      <c r="E39" s="312"/>
      <c r="F39" s="312"/>
      <c r="G39" s="312"/>
      <c r="H39" s="1" t="s">
        <v>1</v>
      </c>
    </row>
    <row r="40" spans="1:8" ht="12.75">
      <c r="A40" s="181"/>
      <c r="B40" s="312"/>
      <c r="C40" s="312"/>
      <c r="D40" s="312"/>
      <c r="E40" s="312"/>
      <c r="F40" s="312"/>
      <c r="G40" s="312"/>
      <c r="H40" s="1" t="s">
        <v>1</v>
      </c>
    </row>
    <row r="41" spans="1:8" ht="12.75">
      <c r="A41" s="181"/>
      <c r="B41" s="312"/>
      <c r="C41" s="312"/>
      <c r="D41" s="312"/>
      <c r="E41" s="312"/>
      <c r="F41" s="312"/>
      <c r="G41" s="312"/>
      <c r="H41" s="1" t="s">
        <v>1</v>
      </c>
    </row>
    <row r="42" spans="1:8" ht="12.75">
      <c r="A42" s="181"/>
      <c r="B42" s="312"/>
      <c r="C42" s="312"/>
      <c r="D42" s="312"/>
      <c r="E42" s="312"/>
      <c r="F42" s="312"/>
      <c r="G42" s="312"/>
      <c r="H42" s="1" t="s">
        <v>1</v>
      </c>
    </row>
    <row r="43" spans="1:8" ht="12.75">
      <c r="A43" s="181"/>
      <c r="B43" s="312"/>
      <c r="C43" s="312"/>
      <c r="D43" s="312"/>
      <c r="E43" s="312"/>
      <c r="F43" s="312"/>
      <c r="G43" s="312"/>
      <c r="H43" s="1" t="s">
        <v>1</v>
      </c>
    </row>
    <row r="44" spans="1:8" ht="12.75" customHeight="1">
      <c r="A44" s="181"/>
      <c r="B44" s="312"/>
      <c r="C44" s="312"/>
      <c r="D44" s="312"/>
      <c r="E44" s="312"/>
      <c r="F44" s="312"/>
      <c r="G44" s="312"/>
      <c r="H44" s="1" t="s">
        <v>1</v>
      </c>
    </row>
    <row r="45" spans="1:8" ht="12.75" customHeight="1">
      <c r="A45" s="181"/>
      <c r="B45" s="312"/>
      <c r="C45" s="312"/>
      <c r="D45" s="312"/>
      <c r="E45" s="312"/>
      <c r="F45" s="312"/>
      <c r="G45" s="312"/>
      <c r="H45" s="1" t="s">
        <v>1</v>
      </c>
    </row>
    <row r="46" spans="2:7" ht="12.75">
      <c r="B46" s="309"/>
      <c r="C46" s="309"/>
      <c r="D46" s="309"/>
      <c r="E46" s="309"/>
      <c r="F46" s="309"/>
      <c r="G46" s="309"/>
    </row>
    <row r="47" spans="2:7" ht="12.75">
      <c r="B47" s="309"/>
      <c r="C47" s="309"/>
      <c r="D47" s="309"/>
      <c r="E47" s="309"/>
      <c r="F47" s="309"/>
      <c r="G47" s="309"/>
    </row>
    <row r="48" spans="2:7" ht="12.75">
      <c r="B48" s="309"/>
      <c r="C48" s="309"/>
      <c r="D48" s="309"/>
      <c r="E48" s="309"/>
      <c r="F48" s="309"/>
      <c r="G48" s="309"/>
    </row>
    <row r="49" spans="2:7" ht="12.75">
      <c r="B49" s="309"/>
      <c r="C49" s="309"/>
      <c r="D49" s="309"/>
      <c r="E49" s="309"/>
      <c r="F49" s="309"/>
      <c r="G49" s="309"/>
    </row>
    <row r="50" spans="2:7" ht="12.75">
      <c r="B50" s="309"/>
      <c r="C50" s="309"/>
      <c r="D50" s="309"/>
      <c r="E50" s="309"/>
      <c r="F50" s="309"/>
      <c r="G50" s="309"/>
    </row>
    <row r="51" spans="2:7" ht="12.75">
      <c r="B51" s="309"/>
      <c r="C51" s="309"/>
      <c r="D51" s="309"/>
      <c r="E51" s="309"/>
      <c r="F51" s="309"/>
      <c r="G51" s="309"/>
    </row>
  </sheetData>
  <sheetProtection/>
  <mergeCells count="18">
    <mergeCell ref="B37:G45"/>
    <mergeCell ref="B49:G49"/>
    <mergeCell ref="F32:G32"/>
    <mergeCell ref="F30:G30"/>
    <mergeCell ref="F31:G31"/>
    <mergeCell ref="F33:G33"/>
    <mergeCell ref="B50:G50"/>
    <mergeCell ref="B51:G51"/>
    <mergeCell ref="B46:G46"/>
    <mergeCell ref="B47:G47"/>
    <mergeCell ref="B48:G48"/>
    <mergeCell ref="F34:G34"/>
    <mergeCell ref="C8:E8"/>
    <mergeCell ref="C10:E10"/>
    <mergeCell ref="C12:E12"/>
    <mergeCell ref="A23:B23"/>
    <mergeCell ref="C9:E9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E78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15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15" t="s">
        <v>2</v>
      </c>
      <c r="B1" s="316"/>
      <c r="C1" s="182" t="s">
        <v>101</v>
      </c>
      <c r="D1" s="183"/>
      <c r="E1" s="184"/>
      <c r="F1" s="183"/>
      <c r="G1" s="185" t="s">
        <v>75</v>
      </c>
      <c r="H1" s="186" t="s">
        <v>133</v>
      </c>
      <c r="I1" s="187"/>
    </row>
    <row r="2" spans="1:9" ht="13.5" thickBot="1">
      <c r="A2" s="317" t="s">
        <v>76</v>
      </c>
      <c r="B2" s="318"/>
      <c r="C2" s="188" t="s">
        <v>135</v>
      </c>
      <c r="D2" s="189"/>
      <c r="E2" s="190"/>
      <c r="F2" s="189"/>
      <c r="G2" s="319" t="s">
        <v>136</v>
      </c>
      <c r="H2" s="320"/>
      <c r="I2" s="321"/>
    </row>
    <row r="3" ht="13.5" thickTop="1">
      <c r="F3" s="123"/>
    </row>
    <row r="4" spans="1:9" ht="19.5" customHeight="1">
      <c r="A4" s="191" t="s">
        <v>77</v>
      </c>
      <c r="B4" s="192"/>
      <c r="C4" s="192"/>
      <c r="D4" s="192"/>
      <c r="E4" s="193"/>
      <c r="F4" s="192"/>
      <c r="G4" s="192"/>
      <c r="H4" s="192"/>
      <c r="I4" s="192"/>
    </row>
    <row r="5" ht="13.5" thickBot="1"/>
    <row r="6" spans="1:9" s="123" customFormat="1" ht="13.5" thickBot="1">
      <c r="A6" s="194"/>
      <c r="B6" s="195" t="s">
        <v>78</v>
      </c>
      <c r="C6" s="195"/>
      <c r="D6" s="196"/>
      <c r="E6" s="197" t="s">
        <v>25</v>
      </c>
      <c r="F6" s="198" t="s">
        <v>26</v>
      </c>
      <c r="G6" s="198" t="s">
        <v>27</v>
      </c>
      <c r="H6" s="198" t="s">
        <v>28</v>
      </c>
      <c r="I6" s="199" t="s">
        <v>29</v>
      </c>
    </row>
    <row r="7" spans="1:9" s="123" customFormat="1" ht="12.75">
      <c r="A7" s="290" t="str">
        <f>'01 01 Pol'!B7</f>
        <v>3</v>
      </c>
      <c r="B7" s="62" t="str">
        <f>'01 01 Pol'!C7</f>
        <v>Svislé a kompletní konstrukce</v>
      </c>
      <c r="D7" s="200"/>
      <c r="E7" s="291">
        <f>'01 01 Pol'!BA17</f>
        <v>0</v>
      </c>
      <c r="F7" s="292">
        <f>'01 01 Pol'!BB17</f>
        <v>0</v>
      </c>
      <c r="G7" s="292">
        <f>'01 01 Pol'!BC17</f>
        <v>0</v>
      </c>
      <c r="H7" s="292">
        <f>'01 01 Pol'!BD17</f>
        <v>0</v>
      </c>
      <c r="I7" s="293">
        <f>'01 01 Pol'!BE17</f>
        <v>0</v>
      </c>
    </row>
    <row r="8" spans="1:9" s="123" customFormat="1" ht="12.75">
      <c r="A8" s="290" t="str">
        <f>'01 01 Pol'!B18</f>
        <v>61</v>
      </c>
      <c r="B8" s="62" t="str">
        <f>'01 01 Pol'!C18</f>
        <v>Upravy povrchů vnitřní</v>
      </c>
      <c r="D8" s="200"/>
      <c r="E8" s="291">
        <f>'01 01 Pol'!BA34</f>
        <v>0</v>
      </c>
      <c r="F8" s="292">
        <f>'01 01 Pol'!BB34</f>
        <v>0</v>
      </c>
      <c r="G8" s="292">
        <f>'01 01 Pol'!BC34</f>
        <v>0</v>
      </c>
      <c r="H8" s="292">
        <f>'01 01 Pol'!BD34</f>
        <v>0</v>
      </c>
      <c r="I8" s="293">
        <f>'01 01 Pol'!BE34</f>
        <v>0</v>
      </c>
    </row>
    <row r="9" spans="1:9" s="123" customFormat="1" ht="12.75">
      <c r="A9" s="290" t="str">
        <f>'01 01 Pol'!B35</f>
        <v>62</v>
      </c>
      <c r="B9" s="62" t="str">
        <f>'01 01 Pol'!C35</f>
        <v>Úpravy povrchů vnější</v>
      </c>
      <c r="D9" s="200"/>
      <c r="E9" s="291">
        <f>'01 01 Pol'!BA43</f>
        <v>0</v>
      </c>
      <c r="F9" s="292">
        <f>'01 01 Pol'!BB43</f>
        <v>0</v>
      </c>
      <c r="G9" s="292">
        <f>'01 01 Pol'!BC43</f>
        <v>0</v>
      </c>
      <c r="H9" s="292">
        <f>'01 01 Pol'!BD43</f>
        <v>0</v>
      </c>
      <c r="I9" s="293">
        <f>'01 01 Pol'!BE43</f>
        <v>0</v>
      </c>
    </row>
    <row r="10" spans="1:9" s="123" customFormat="1" ht="12.75">
      <c r="A10" s="290" t="str">
        <f>'01 01 Pol'!B44</f>
        <v>63</v>
      </c>
      <c r="B10" s="62" t="str">
        <f>'01 01 Pol'!C44</f>
        <v>Podlahy a podlahové konstrukce</v>
      </c>
      <c r="D10" s="200"/>
      <c r="E10" s="291">
        <f>'01 01 Pol'!BA49</f>
        <v>0</v>
      </c>
      <c r="F10" s="292">
        <f>'01 01 Pol'!BB49</f>
        <v>0</v>
      </c>
      <c r="G10" s="292">
        <f>'01 01 Pol'!BC49</f>
        <v>0</v>
      </c>
      <c r="H10" s="292">
        <f>'01 01 Pol'!BD49</f>
        <v>0</v>
      </c>
      <c r="I10" s="293">
        <f>'01 01 Pol'!BE49</f>
        <v>0</v>
      </c>
    </row>
    <row r="11" spans="1:9" s="123" customFormat="1" ht="12.75">
      <c r="A11" s="290" t="str">
        <f>'01 01 Pol'!B50</f>
        <v>64</v>
      </c>
      <c r="B11" s="62" t="str">
        <f>'01 01 Pol'!C50</f>
        <v>Výplně otvorů</v>
      </c>
      <c r="D11" s="200"/>
      <c r="E11" s="291">
        <f>'01 01 Pol'!BA57</f>
        <v>0</v>
      </c>
      <c r="F11" s="292">
        <f>'01 01 Pol'!BB57</f>
        <v>0</v>
      </c>
      <c r="G11" s="292">
        <f>'01 01 Pol'!BC57</f>
        <v>0</v>
      </c>
      <c r="H11" s="292">
        <f>'01 01 Pol'!BD57</f>
        <v>0</v>
      </c>
      <c r="I11" s="293">
        <f>'01 01 Pol'!BE57</f>
        <v>0</v>
      </c>
    </row>
    <row r="12" spans="1:9" s="123" customFormat="1" ht="12.75">
      <c r="A12" s="290" t="str">
        <f>'01 01 Pol'!B58</f>
        <v>94</v>
      </c>
      <c r="B12" s="62" t="str">
        <f>'01 01 Pol'!C58</f>
        <v>Lešení a stavební výtahy</v>
      </c>
      <c r="D12" s="200"/>
      <c r="E12" s="291">
        <f>'01 01 Pol'!BA68</f>
        <v>0</v>
      </c>
      <c r="F12" s="292">
        <f>'01 01 Pol'!BB68</f>
        <v>0</v>
      </c>
      <c r="G12" s="292">
        <f>'01 01 Pol'!BC68</f>
        <v>0</v>
      </c>
      <c r="H12" s="292">
        <f>'01 01 Pol'!BD68</f>
        <v>0</v>
      </c>
      <c r="I12" s="293">
        <f>'01 01 Pol'!BE68</f>
        <v>0</v>
      </c>
    </row>
    <row r="13" spans="1:9" s="123" customFormat="1" ht="12.75">
      <c r="A13" s="290" t="str">
        <f>'01 01 Pol'!B69</f>
        <v>95</v>
      </c>
      <c r="B13" s="62" t="str">
        <f>'01 01 Pol'!C69</f>
        <v>Dokončovací konstrukce na pozemních stavbách</v>
      </c>
      <c r="D13" s="200"/>
      <c r="E13" s="291">
        <f>'01 01 Pol'!BA77</f>
        <v>0</v>
      </c>
      <c r="F13" s="292">
        <f>'01 01 Pol'!BB77</f>
        <v>0</v>
      </c>
      <c r="G13" s="292">
        <f>'01 01 Pol'!BC77</f>
        <v>0</v>
      </c>
      <c r="H13" s="292">
        <f>'01 01 Pol'!BD77</f>
        <v>0</v>
      </c>
      <c r="I13" s="293">
        <f>'01 01 Pol'!BE77</f>
        <v>0</v>
      </c>
    </row>
    <row r="14" spans="1:9" s="123" customFormat="1" ht="12.75">
      <c r="A14" s="290" t="str">
        <f>'01 01 Pol'!B78</f>
        <v>96</v>
      </c>
      <c r="B14" s="62" t="str">
        <f>'01 01 Pol'!C78</f>
        <v>Bourání konstrukcí</v>
      </c>
      <c r="D14" s="200"/>
      <c r="E14" s="291">
        <f>'01 01 Pol'!BA112</f>
        <v>0</v>
      </c>
      <c r="F14" s="292">
        <f>'01 01 Pol'!BB112</f>
        <v>0</v>
      </c>
      <c r="G14" s="292">
        <f>'01 01 Pol'!BC112</f>
        <v>0</v>
      </c>
      <c r="H14" s="292">
        <f>'01 01 Pol'!BD112</f>
        <v>0</v>
      </c>
      <c r="I14" s="293">
        <f>'01 01 Pol'!BE112</f>
        <v>0</v>
      </c>
    </row>
    <row r="15" spans="1:9" s="123" customFormat="1" ht="12.75">
      <c r="A15" s="290" t="str">
        <f>'01 01 Pol'!B113</f>
        <v>99</v>
      </c>
      <c r="B15" s="62" t="str">
        <f>'01 01 Pol'!C113</f>
        <v>Staveništní přesun hmot</v>
      </c>
      <c r="D15" s="200"/>
      <c r="E15" s="291">
        <f>'01 01 Pol'!BA115</f>
        <v>0</v>
      </c>
      <c r="F15" s="292">
        <f>'01 01 Pol'!BB115</f>
        <v>0</v>
      </c>
      <c r="G15" s="292">
        <f>'01 01 Pol'!BC115</f>
        <v>0</v>
      </c>
      <c r="H15" s="292">
        <f>'01 01 Pol'!BD115</f>
        <v>0</v>
      </c>
      <c r="I15" s="293">
        <f>'01 01 Pol'!BE115</f>
        <v>0</v>
      </c>
    </row>
    <row r="16" spans="1:9" s="123" customFormat="1" ht="12.75">
      <c r="A16" s="290" t="str">
        <f>'01 01 Pol'!B116</f>
        <v>764</v>
      </c>
      <c r="B16" s="62" t="str">
        <f>'01 01 Pol'!C116</f>
        <v>Konstrukce klempířské</v>
      </c>
      <c r="D16" s="200"/>
      <c r="E16" s="291">
        <f>'01 01 Pol'!BA122</f>
        <v>0</v>
      </c>
      <c r="F16" s="292">
        <f>'01 01 Pol'!BB122</f>
        <v>0</v>
      </c>
      <c r="G16" s="292">
        <f>'01 01 Pol'!BC122</f>
        <v>0</v>
      </c>
      <c r="H16" s="292">
        <f>'01 01 Pol'!BD122</f>
        <v>0</v>
      </c>
      <c r="I16" s="293">
        <f>'01 01 Pol'!BE122</f>
        <v>0</v>
      </c>
    </row>
    <row r="17" spans="1:9" s="123" customFormat="1" ht="12.75">
      <c r="A17" s="290" t="str">
        <f>'01 01 Pol'!B123</f>
        <v>766</v>
      </c>
      <c r="B17" s="62" t="str">
        <f>'01 01 Pol'!C123</f>
        <v>Konstrukce truhlářské</v>
      </c>
      <c r="D17" s="200"/>
      <c r="E17" s="291">
        <f>'01 01 Pol'!BA149</f>
        <v>0</v>
      </c>
      <c r="F17" s="292">
        <f>'01 01 Pol'!BB149</f>
        <v>0</v>
      </c>
      <c r="G17" s="292">
        <f>'01 01 Pol'!BC149</f>
        <v>0</v>
      </c>
      <c r="H17" s="292">
        <f>'01 01 Pol'!BD149</f>
        <v>0</v>
      </c>
      <c r="I17" s="293">
        <f>'01 01 Pol'!BE149</f>
        <v>0</v>
      </c>
    </row>
    <row r="18" spans="1:9" s="123" customFormat="1" ht="12.75">
      <c r="A18" s="290" t="str">
        <f>'01 01 Pol'!B150</f>
        <v>767</v>
      </c>
      <c r="B18" s="62" t="str">
        <f>'01 01 Pol'!C150</f>
        <v>Konstrukce zámečnické</v>
      </c>
      <c r="D18" s="200"/>
      <c r="E18" s="291">
        <f>'01 01 Pol'!BA158</f>
        <v>0</v>
      </c>
      <c r="F18" s="292">
        <f>'01 01 Pol'!BB158</f>
        <v>0</v>
      </c>
      <c r="G18" s="292">
        <f>'01 01 Pol'!BC158</f>
        <v>0</v>
      </c>
      <c r="H18" s="292">
        <f>'01 01 Pol'!BD158</f>
        <v>0</v>
      </c>
      <c r="I18" s="293">
        <f>'01 01 Pol'!BE158</f>
        <v>0</v>
      </c>
    </row>
    <row r="19" spans="1:9" s="123" customFormat="1" ht="12.75">
      <c r="A19" s="290" t="str">
        <f>'01 01 Pol'!B159</f>
        <v>783</v>
      </c>
      <c r="B19" s="62" t="str">
        <f>'01 01 Pol'!C159</f>
        <v>Nátěry</v>
      </c>
      <c r="D19" s="200"/>
      <c r="E19" s="291">
        <f>'01 01 Pol'!BA162</f>
        <v>0</v>
      </c>
      <c r="F19" s="292">
        <f>'01 01 Pol'!BB162</f>
        <v>0</v>
      </c>
      <c r="G19" s="292">
        <f>'01 01 Pol'!BC162</f>
        <v>0</v>
      </c>
      <c r="H19" s="292">
        <f>'01 01 Pol'!BD162</f>
        <v>0</v>
      </c>
      <c r="I19" s="293">
        <f>'01 01 Pol'!BE162</f>
        <v>0</v>
      </c>
    </row>
    <row r="20" spans="1:9" s="123" customFormat="1" ht="13.5" thickBot="1">
      <c r="A20" s="290" t="str">
        <f>'01 01 Pol'!B163</f>
        <v>784</v>
      </c>
      <c r="B20" s="62" t="str">
        <f>'01 01 Pol'!C163</f>
        <v>Malby</v>
      </c>
      <c r="D20" s="200"/>
      <c r="E20" s="291">
        <f>'01 01 Pol'!BA177</f>
        <v>0</v>
      </c>
      <c r="F20" s="292">
        <f>'01 01 Pol'!BB177</f>
        <v>0</v>
      </c>
      <c r="G20" s="292">
        <f>'01 01 Pol'!BC177</f>
        <v>0</v>
      </c>
      <c r="H20" s="292">
        <f>'01 01 Pol'!BD177</f>
        <v>0</v>
      </c>
      <c r="I20" s="293">
        <f>'01 01 Pol'!BE177</f>
        <v>0</v>
      </c>
    </row>
    <row r="21" spans="1:9" s="14" customFormat="1" ht="13.5" thickBot="1">
      <c r="A21" s="201"/>
      <c r="B21" s="202" t="s">
        <v>79</v>
      </c>
      <c r="C21" s="202"/>
      <c r="D21" s="203"/>
      <c r="E21" s="204">
        <f>SUM(E7:E20)</f>
        <v>0</v>
      </c>
      <c r="F21" s="205">
        <f>SUM(F7:F20)</f>
        <v>0</v>
      </c>
      <c r="G21" s="205">
        <f>SUM(G7:G20)</f>
        <v>0</v>
      </c>
      <c r="H21" s="205">
        <f>SUM(H7:H20)</f>
        <v>0</v>
      </c>
      <c r="I21" s="206">
        <f>SUM(I7:I20)</f>
        <v>0</v>
      </c>
    </row>
    <row r="22" spans="1:9" ht="12.75">
      <c r="A22" s="123"/>
      <c r="B22" s="123"/>
      <c r="C22" s="123"/>
      <c r="D22" s="123"/>
      <c r="E22" s="123"/>
      <c r="F22" s="123"/>
      <c r="G22" s="123"/>
      <c r="H22" s="123"/>
      <c r="I22" s="123"/>
    </row>
    <row r="23" spans="1:57" ht="19.5" customHeight="1">
      <c r="A23" s="192" t="s">
        <v>80</v>
      </c>
      <c r="B23" s="192"/>
      <c r="C23" s="192"/>
      <c r="D23" s="192"/>
      <c r="E23" s="192"/>
      <c r="F23" s="192"/>
      <c r="G23" s="207"/>
      <c r="H23" s="192"/>
      <c r="I23" s="192"/>
      <c r="BA23" s="129"/>
      <c r="BB23" s="129"/>
      <c r="BC23" s="129"/>
      <c r="BD23" s="129"/>
      <c r="BE23" s="129"/>
    </row>
    <row r="24" ht="13.5" thickBot="1"/>
    <row r="25" spans="1:9" ht="12.75">
      <c r="A25" s="158" t="s">
        <v>81</v>
      </c>
      <c r="B25" s="159"/>
      <c r="C25" s="159"/>
      <c r="D25" s="208"/>
      <c r="E25" s="209" t="s">
        <v>82</v>
      </c>
      <c r="F25" s="210" t="s">
        <v>12</v>
      </c>
      <c r="G25" s="211" t="s">
        <v>83</v>
      </c>
      <c r="H25" s="212"/>
      <c r="I25" s="213" t="s">
        <v>82</v>
      </c>
    </row>
    <row r="26" spans="1:53" ht="12.75">
      <c r="A26" s="152"/>
      <c r="B26" s="143"/>
      <c r="C26" s="143"/>
      <c r="D26" s="214"/>
      <c r="E26" s="215"/>
      <c r="F26" s="216"/>
      <c r="G26" s="217">
        <f>CHOOSE(BA26+1,E21+F21,E21+F21+H21,E21+F21+G21+H21,E21,F21,H21,G21,H21+G21,0)</f>
        <v>0</v>
      </c>
      <c r="H26" s="218"/>
      <c r="I26" s="219">
        <f>E26+F26*G26/100</f>
        <v>0</v>
      </c>
      <c r="BA26" s="1">
        <v>8</v>
      </c>
    </row>
    <row r="27" spans="1:9" ht="13.5" thickBot="1">
      <c r="A27" s="220"/>
      <c r="B27" s="221" t="s">
        <v>84</v>
      </c>
      <c r="C27" s="222"/>
      <c r="D27" s="223"/>
      <c r="E27" s="224"/>
      <c r="F27" s="225"/>
      <c r="G27" s="225"/>
      <c r="H27" s="313">
        <f>SUM(I26:I26)</f>
        <v>0</v>
      </c>
      <c r="I27" s="314"/>
    </row>
    <row r="29" spans="2:9" ht="12.75">
      <c r="B29" s="14"/>
      <c r="F29" s="226"/>
      <c r="G29" s="227"/>
      <c r="H29" s="227"/>
      <c r="I29" s="46"/>
    </row>
    <row r="30" spans="6:9" ht="12.75">
      <c r="F30" s="226"/>
      <c r="G30" s="227"/>
      <c r="H30" s="227"/>
      <c r="I30" s="46"/>
    </row>
    <row r="31" spans="6:9" ht="12.75">
      <c r="F31" s="226"/>
      <c r="G31" s="227"/>
      <c r="H31" s="227"/>
      <c r="I31" s="46"/>
    </row>
    <row r="32" spans="6:9" ht="12.75">
      <c r="F32" s="226"/>
      <c r="G32" s="227"/>
      <c r="H32" s="227"/>
      <c r="I32" s="46"/>
    </row>
    <row r="33" spans="6:9" ht="12.75">
      <c r="F33" s="226"/>
      <c r="G33" s="227"/>
      <c r="H33" s="227"/>
      <c r="I33" s="46"/>
    </row>
    <row r="34" spans="6:9" ht="12.75">
      <c r="F34" s="226"/>
      <c r="G34" s="227"/>
      <c r="H34" s="227"/>
      <c r="I34" s="46"/>
    </row>
    <row r="35" spans="6:9" ht="12.75">
      <c r="F35" s="226"/>
      <c r="G35" s="227"/>
      <c r="H35" s="227"/>
      <c r="I35" s="46"/>
    </row>
    <row r="36" spans="6:9" ht="12.75">
      <c r="F36" s="226"/>
      <c r="G36" s="227"/>
      <c r="H36" s="227"/>
      <c r="I36" s="46"/>
    </row>
    <row r="37" spans="6:9" ht="12.75">
      <c r="F37" s="226"/>
      <c r="G37" s="227"/>
      <c r="H37" s="227"/>
      <c r="I37" s="46"/>
    </row>
    <row r="38" spans="6:9" ht="12.75">
      <c r="F38" s="226"/>
      <c r="G38" s="227"/>
      <c r="H38" s="227"/>
      <c r="I38" s="46"/>
    </row>
    <row r="39" spans="6:9" ht="12.75">
      <c r="F39" s="226"/>
      <c r="G39" s="227"/>
      <c r="H39" s="227"/>
      <c r="I39" s="46"/>
    </row>
    <row r="40" spans="6:9" ht="12.75">
      <c r="F40" s="226"/>
      <c r="G40" s="227"/>
      <c r="H40" s="227"/>
      <c r="I40" s="46"/>
    </row>
    <row r="41" spans="6:9" ht="12.75">
      <c r="F41" s="226"/>
      <c r="G41" s="227"/>
      <c r="H41" s="227"/>
      <c r="I41" s="46"/>
    </row>
    <row r="42" spans="6:9" ht="12.75">
      <c r="F42" s="226"/>
      <c r="G42" s="227"/>
      <c r="H42" s="227"/>
      <c r="I42" s="46"/>
    </row>
    <row r="43" spans="6:9" ht="12.75">
      <c r="F43" s="226"/>
      <c r="G43" s="227"/>
      <c r="H43" s="227"/>
      <c r="I43" s="46"/>
    </row>
    <row r="44" spans="6:9" ht="12.75">
      <c r="F44" s="226"/>
      <c r="G44" s="227"/>
      <c r="H44" s="227"/>
      <c r="I44" s="46"/>
    </row>
    <row r="45" spans="6:9" ht="12.75">
      <c r="F45" s="226"/>
      <c r="G45" s="227"/>
      <c r="H45" s="227"/>
      <c r="I45" s="46"/>
    </row>
    <row r="46" spans="6:9" ht="12.75">
      <c r="F46" s="226"/>
      <c r="G46" s="227"/>
      <c r="H46" s="227"/>
      <c r="I46" s="46"/>
    </row>
    <row r="47" spans="6:9" ht="12.75">
      <c r="F47" s="226"/>
      <c r="G47" s="227"/>
      <c r="H47" s="227"/>
      <c r="I47" s="46"/>
    </row>
    <row r="48" spans="6:9" ht="12.75">
      <c r="F48" s="226"/>
      <c r="G48" s="227"/>
      <c r="H48" s="227"/>
      <c r="I48" s="46"/>
    </row>
    <row r="49" spans="6:9" ht="12.75">
      <c r="F49" s="226"/>
      <c r="G49" s="227"/>
      <c r="H49" s="227"/>
      <c r="I49" s="46"/>
    </row>
    <row r="50" spans="6:9" ht="12.75">
      <c r="F50" s="226"/>
      <c r="G50" s="227"/>
      <c r="H50" s="227"/>
      <c r="I50" s="46"/>
    </row>
    <row r="51" spans="6:9" ht="12.75">
      <c r="F51" s="226"/>
      <c r="G51" s="227"/>
      <c r="H51" s="227"/>
      <c r="I51" s="46"/>
    </row>
    <row r="52" spans="6:9" ht="12.75">
      <c r="F52" s="226"/>
      <c r="G52" s="227"/>
      <c r="H52" s="227"/>
      <c r="I52" s="46"/>
    </row>
    <row r="53" spans="6:9" ht="12.75">
      <c r="F53" s="226"/>
      <c r="G53" s="227"/>
      <c r="H53" s="227"/>
      <c r="I53" s="46"/>
    </row>
    <row r="54" spans="6:9" ht="12.75">
      <c r="F54" s="226"/>
      <c r="G54" s="227"/>
      <c r="H54" s="227"/>
      <c r="I54" s="46"/>
    </row>
    <row r="55" spans="6:9" ht="12.75">
      <c r="F55" s="226"/>
      <c r="G55" s="227"/>
      <c r="H55" s="227"/>
      <c r="I55" s="46"/>
    </row>
    <row r="56" spans="6:9" ht="12.75">
      <c r="F56" s="226"/>
      <c r="G56" s="227"/>
      <c r="H56" s="227"/>
      <c r="I56" s="46"/>
    </row>
    <row r="57" spans="6:9" ht="12.75">
      <c r="F57" s="226"/>
      <c r="G57" s="227"/>
      <c r="H57" s="227"/>
      <c r="I57" s="46"/>
    </row>
    <row r="58" spans="6:9" ht="12.75">
      <c r="F58" s="226"/>
      <c r="G58" s="227"/>
      <c r="H58" s="227"/>
      <c r="I58" s="46"/>
    </row>
    <row r="59" spans="6:9" ht="12.75">
      <c r="F59" s="226"/>
      <c r="G59" s="227"/>
      <c r="H59" s="227"/>
      <c r="I59" s="46"/>
    </row>
    <row r="60" spans="6:9" ht="12.75">
      <c r="F60" s="226"/>
      <c r="G60" s="227"/>
      <c r="H60" s="227"/>
      <c r="I60" s="46"/>
    </row>
    <row r="61" spans="6:9" ht="12.75">
      <c r="F61" s="226"/>
      <c r="G61" s="227"/>
      <c r="H61" s="227"/>
      <c r="I61" s="46"/>
    </row>
    <row r="62" spans="6:9" ht="12.75">
      <c r="F62" s="226"/>
      <c r="G62" s="227"/>
      <c r="H62" s="227"/>
      <c r="I62" s="46"/>
    </row>
    <row r="63" spans="6:9" ht="12.75">
      <c r="F63" s="226"/>
      <c r="G63" s="227"/>
      <c r="H63" s="227"/>
      <c r="I63" s="46"/>
    </row>
    <row r="64" spans="6:9" ht="12.75">
      <c r="F64" s="226"/>
      <c r="G64" s="227"/>
      <c r="H64" s="227"/>
      <c r="I64" s="46"/>
    </row>
    <row r="65" spans="6:9" ht="12.75">
      <c r="F65" s="226"/>
      <c r="G65" s="227"/>
      <c r="H65" s="227"/>
      <c r="I65" s="46"/>
    </row>
    <row r="66" spans="6:9" ht="12.75">
      <c r="F66" s="226"/>
      <c r="G66" s="227"/>
      <c r="H66" s="227"/>
      <c r="I66" s="46"/>
    </row>
    <row r="67" spans="6:9" ht="12.75">
      <c r="F67" s="226"/>
      <c r="G67" s="227"/>
      <c r="H67" s="227"/>
      <c r="I67" s="46"/>
    </row>
    <row r="68" spans="6:9" ht="12.75">
      <c r="F68" s="226"/>
      <c r="G68" s="227"/>
      <c r="H68" s="227"/>
      <c r="I68" s="46"/>
    </row>
    <row r="69" spans="6:9" ht="12.75">
      <c r="F69" s="226"/>
      <c r="G69" s="227"/>
      <c r="H69" s="227"/>
      <c r="I69" s="46"/>
    </row>
    <row r="70" spans="6:9" ht="12.75">
      <c r="F70" s="226"/>
      <c r="G70" s="227"/>
      <c r="H70" s="227"/>
      <c r="I70" s="46"/>
    </row>
    <row r="71" spans="6:9" ht="12.75">
      <c r="F71" s="226"/>
      <c r="G71" s="227"/>
      <c r="H71" s="227"/>
      <c r="I71" s="46"/>
    </row>
    <row r="72" spans="6:9" ht="12.75">
      <c r="F72" s="226"/>
      <c r="G72" s="227"/>
      <c r="H72" s="227"/>
      <c r="I72" s="46"/>
    </row>
    <row r="73" spans="6:9" ht="12.75">
      <c r="F73" s="226"/>
      <c r="G73" s="227"/>
      <c r="H73" s="227"/>
      <c r="I73" s="46"/>
    </row>
    <row r="74" spans="6:9" ht="12.75">
      <c r="F74" s="226"/>
      <c r="G74" s="227"/>
      <c r="H74" s="227"/>
      <c r="I74" s="46"/>
    </row>
    <row r="75" spans="6:9" ht="12.75">
      <c r="F75" s="226"/>
      <c r="G75" s="227"/>
      <c r="H75" s="227"/>
      <c r="I75" s="46"/>
    </row>
    <row r="76" spans="6:9" ht="12.75">
      <c r="F76" s="226"/>
      <c r="G76" s="227"/>
      <c r="H76" s="227"/>
      <c r="I76" s="46"/>
    </row>
    <row r="77" spans="6:9" ht="12.75">
      <c r="F77" s="226"/>
      <c r="G77" s="227"/>
      <c r="H77" s="227"/>
      <c r="I77" s="46"/>
    </row>
    <row r="78" spans="6:9" ht="12.75">
      <c r="F78" s="226"/>
      <c r="G78" s="227"/>
      <c r="H78" s="227"/>
      <c r="I78" s="46"/>
    </row>
  </sheetData>
  <sheetProtection/>
  <mergeCells count="4">
    <mergeCell ref="H27:I2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B250"/>
  <sheetViews>
    <sheetView showGridLines="0" showZeros="0" tabSelected="1" zoomScaleSheetLayoutView="100" zoomScalePageLayoutView="0" workbookViewId="0" topLeftCell="A1">
      <selection activeCell="C12" sqref="C12:D12"/>
    </sheetView>
  </sheetViews>
  <sheetFormatPr defaultColWidth="9.00390625" defaultRowHeight="12.75"/>
  <cols>
    <col min="1" max="1" width="4.375" style="228" customWidth="1"/>
    <col min="2" max="2" width="11.625" style="228" customWidth="1"/>
    <col min="3" max="3" width="40.375" style="228" customWidth="1"/>
    <col min="4" max="4" width="5.625" style="228" customWidth="1"/>
    <col min="5" max="5" width="8.625" style="238" customWidth="1"/>
    <col min="6" max="6" width="9.875" style="228" customWidth="1"/>
    <col min="7" max="7" width="13.875" style="228" customWidth="1"/>
    <col min="8" max="8" width="11.75390625" style="228" hidden="1" customWidth="1"/>
    <col min="9" max="9" width="11.625" style="228" hidden="1" customWidth="1"/>
    <col min="10" max="10" width="11.00390625" style="228" hidden="1" customWidth="1"/>
    <col min="11" max="11" width="10.375" style="228" hidden="1" customWidth="1"/>
    <col min="12" max="12" width="75.375" style="228" customWidth="1"/>
    <col min="13" max="13" width="45.25390625" style="228" customWidth="1"/>
    <col min="14" max="16384" width="9.125" style="228" customWidth="1"/>
  </cols>
  <sheetData>
    <row r="1" spans="1:7" ht="15.75">
      <c r="A1" s="325" t="s">
        <v>380</v>
      </c>
      <c r="B1" s="325"/>
      <c r="C1" s="325"/>
      <c r="D1" s="325"/>
      <c r="E1" s="325"/>
      <c r="F1" s="325"/>
      <c r="G1" s="325"/>
    </row>
    <row r="2" spans="2:7" ht="14.25" customHeight="1" thickBot="1">
      <c r="B2" s="229"/>
      <c r="C2" s="230"/>
      <c r="D2" s="230"/>
      <c r="E2" s="231"/>
      <c r="F2" s="230"/>
      <c r="G2" s="230"/>
    </row>
    <row r="3" spans="1:7" ht="13.5" thickTop="1">
      <c r="A3" s="315" t="s">
        <v>2</v>
      </c>
      <c r="B3" s="316"/>
      <c r="C3" s="182" t="s">
        <v>101</v>
      </c>
      <c r="D3" s="232"/>
      <c r="E3" s="233" t="s">
        <v>85</v>
      </c>
      <c r="F3" s="234" t="str">
        <f>'01 01 Rek'!H1</f>
        <v>01</v>
      </c>
      <c r="G3" s="235"/>
    </row>
    <row r="4" spans="1:7" ht="13.5" thickBot="1">
      <c r="A4" s="326" t="s">
        <v>76</v>
      </c>
      <c r="B4" s="318"/>
      <c r="C4" s="188" t="s">
        <v>135</v>
      </c>
      <c r="D4" s="236"/>
      <c r="E4" s="327" t="str">
        <f>'01 01 Rek'!G2</f>
        <v>ÚO PČR Prachatice - výměna části oken jižní fasády</v>
      </c>
      <c r="F4" s="328"/>
      <c r="G4" s="329"/>
    </row>
    <row r="5" spans="1:7" ht="13.5" thickTop="1">
      <c r="A5" s="237"/>
      <c r="G5" s="239"/>
    </row>
    <row r="6" spans="1:11" ht="27" customHeight="1">
      <c r="A6" s="240" t="s">
        <v>86</v>
      </c>
      <c r="B6" s="241" t="s">
        <v>87</v>
      </c>
      <c r="C6" s="241" t="s">
        <v>88</v>
      </c>
      <c r="D6" s="241" t="s">
        <v>89</v>
      </c>
      <c r="E6" s="242" t="s">
        <v>90</v>
      </c>
      <c r="F6" s="241" t="s">
        <v>91</v>
      </c>
      <c r="G6" s="243" t="s">
        <v>92</v>
      </c>
      <c r="H6" s="244" t="s">
        <v>93</v>
      </c>
      <c r="I6" s="244" t="s">
        <v>94</v>
      </c>
      <c r="J6" s="244" t="s">
        <v>95</v>
      </c>
      <c r="K6" s="244" t="s">
        <v>96</v>
      </c>
    </row>
    <row r="7" spans="1:15" ht="12.75">
      <c r="A7" s="245" t="s">
        <v>97</v>
      </c>
      <c r="B7" s="246" t="s">
        <v>137</v>
      </c>
      <c r="C7" s="247" t="s">
        <v>138</v>
      </c>
      <c r="D7" s="248"/>
      <c r="E7" s="249"/>
      <c r="F7" s="249"/>
      <c r="G7" s="250"/>
      <c r="H7" s="251"/>
      <c r="I7" s="252"/>
      <c r="J7" s="253"/>
      <c r="K7" s="254"/>
      <c r="O7" s="255">
        <v>1</v>
      </c>
    </row>
    <row r="8" spans="1:80" ht="12.75">
      <c r="A8" s="256">
        <v>1</v>
      </c>
      <c r="B8" s="257" t="s">
        <v>140</v>
      </c>
      <c r="C8" s="258" t="s">
        <v>141</v>
      </c>
      <c r="D8" s="259" t="s">
        <v>142</v>
      </c>
      <c r="E8" s="260">
        <v>1.701</v>
      </c>
      <c r="F8" s="260">
        <v>0</v>
      </c>
      <c r="G8" s="261">
        <f>E8*F8</f>
        <v>0</v>
      </c>
      <c r="H8" s="262">
        <v>0.08109</v>
      </c>
      <c r="I8" s="263">
        <f>E8*H8</f>
        <v>0.13793409</v>
      </c>
      <c r="J8" s="262">
        <v>0</v>
      </c>
      <c r="K8" s="263">
        <f>E8*J8</f>
        <v>0</v>
      </c>
      <c r="O8" s="255">
        <v>2</v>
      </c>
      <c r="AA8" s="228">
        <v>1</v>
      </c>
      <c r="AB8" s="228">
        <v>1</v>
      </c>
      <c r="AC8" s="228">
        <v>1</v>
      </c>
      <c r="AZ8" s="228">
        <v>1</v>
      </c>
      <c r="BA8" s="228">
        <f>IF(AZ8=1,G8,0)</f>
        <v>0</v>
      </c>
      <c r="BB8" s="228">
        <f>IF(AZ8=2,G8,0)</f>
        <v>0</v>
      </c>
      <c r="BC8" s="228">
        <f>IF(AZ8=3,G8,0)</f>
        <v>0</v>
      </c>
      <c r="BD8" s="228">
        <f>IF(AZ8=4,G8,0)</f>
        <v>0</v>
      </c>
      <c r="BE8" s="228">
        <f>IF(AZ8=5,G8,0)</f>
        <v>0</v>
      </c>
      <c r="CA8" s="255">
        <v>1</v>
      </c>
      <c r="CB8" s="255">
        <v>1</v>
      </c>
    </row>
    <row r="9" spans="1:15" ht="12.75">
      <c r="A9" s="264"/>
      <c r="B9" s="268"/>
      <c r="C9" s="330" t="s">
        <v>143</v>
      </c>
      <c r="D9" s="331"/>
      <c r="E9" s="269">
        <v>1.701</v>
      </c>
      <c r="F9" s="270"/>
      <c r="G9" s="271"/>
      <c r="H9" s="272"/>
      <c r="I9" s="266"/>
      <c r="J9" s="273"/>
      <c r="K9" s="266"/>
      <c r="M9" s="267" t="s">
        <v>143</v>
      </c>
      <c r="O9" s="255"/>
    </row>
    <row r="10" spans="1:80" ht="12.75">
      <c r="A10" s="256">
        <v>2</v>
      </c>
      <c r="B10" s="257" t="s">
        <v>144</v>
      </c>
      <c r="C10" s="258" t="s">
        <v>145</v>
      </c>
      <c r="D10" s="259" t="s">
        <v>146</v>
      </c>
      <c r="E10" s="260">
        <v>5.94</v>
      </c>
      <c r="F10" s="260">
        <v>0</v>
      </c>
      <c r="G10" s="261">
        <f>E10*F10</f>
        <v>0</v>
      </c>
      <c r="H10" s="262">
        <v>8E-05</v>
      </c>
      <c r="I10" s="263">
        <f>E10*H10</f>
        <v>0.00047520000000000006</v>
      </c>
      <c r="J10" s="262">
        <v>0</v>
      </c>
      <c r="K10" s="263">
        <f>E10*J10</f>
        <v>0</v>
      </c>
      <c r="O10" s="255">
        <v>2</v>
      </c>
      <c r="AA10" s="228">
        <v>1</v>
      </c>
      <c r="AB10" s="228">
        <v>1</v>
      </c>
      <c r="AC10" s="228">
        <v>1</v>
      </c>
      <c r="AZ10" s="228">
        <v>1</v>
      </c>
      <c r="BA10" s="228">
        <f>IF(AZ10=1,G10,0)</f>
        <v>0</v>
      </c>
      <c r="BB10" s="228">
        <f>IF(AZ10=2,G10,0)</f>
        <v>0</v>
      </c>
      <c r="BC10" s="228">
        <f>IF(AZ10=3,G10,0)</f>
        <v>0</v>
      </c>
      <c r="BD10" s="228">
        <f>IF(AZ10=4,G10,0)</f>
        <v>0</v>
      </c>
      <c r="BE10" s="228">
        <f>IF(AZ10=5,G10,0)</f>
        <v>0</v>
      </c>
      <c r="CA10" s="255">
        <v>1</v>
      </c>
      <c r="CB10" s="255">
        <v>1</v>
      </c>
    </row>
    <row r="11" spans="1:15" ht="12.75">
      <c r="A11" s="264"/>
      <c r="B11" s="268"/>
      <c r="C11" s="330" t="s">
        <v>147</v>
      </c>
      <c r="D11" s="331"/>
      <c r="E11" s="269">
        <v>0.6</v>
      </c>
      <c r="F11" s="270"/>
      <c r="G11" s="271"/>
      <c r="H11" s="272"/>
      <c r="I11" s="266"/>
      <c r="J11" s="273"/>
      <c r="K11" s="266"/>
      <c r="M11" s="267" t="s">
        <v>147</v>
      </c>
      <c r="O11" s="255"/>
    </row>
    <row r="12" spans="1:15" ht="12.75">
      <c r="A12" s="264"/>
      <c r="B12" s="268"/>
      <c r="C12" s="330" t="s">
        <v>148</v>
      </c>
      <c r="D12" s="331"/>
      <c r="E12" s="269">
        <v>5.34</v>
      </c>
      <c r="F12" s="270"/>
      <c r="G12" s="271"/>
      <c r="H12" s="272"/>
      <c r="I12" s="266"/>
      <c r="J12" s="273"/>
      <c r="K12" s="266"/>
      <c r="M12" s="267" t="s">
        <v>148</v>
      </c>
      <c r="O12" s="255"/>
    </row>
    <row r="13" spans="1:80" ht="12.75">
      <c r="A13" s="256">
        <v>3</v>
      </c>
      <c r="B13" s="257" t="s">
        <v>149</v>
      </c>
      <c r="C13" s="258" t="s">
        <v>150</v>
      </c>
      <c r="D13" s="259" t="s">
        <v>146</v>
      </c>
      <c r="E13" s="260">
        <v>0.6</v>
      </c>
      <c r="F13" s="260">
        <v>0</v>
      </c>
      <c r="G13" s="261">
        <f>E13*F13</f>
        <v>0</v>
      </c>
      <c r="H13" s="262">
        <v>0.00102</v>
      </c>
      <c r="I13" s="263">
        <f>E13*H13</f>
        <v>0.000612</v>
      </c>
      <c r="J13" s="262">
        <v>0</v>
      </c>
      <c r="K13" s="263">
        <f>E13*J13</f>
        <v>0</v>
      </c>
      <c r="O13" s="255">
        <v>2</v>
      </c>
      <c r="AA13" s="228">
        <v>1</v>
      </c>
      <c r="AB13" s="228">
        <v>1</v>
      </c>
      <c r="AC13" s="228">
        <v>1</v>
      </c>
      <c r="AZ13" s="228">
        <v>1</v>
      </c>
      <c r="BA13" s="228">
        <f>IF(AZ13=1,G13,0)</f>
        <v>0</v>
      </c>
      <c r="BB13" s="228">
        <f>IF(AZ13=2,G13,0)</f>
        <v>0</v>
      </c>
      <c r="BC13" s="228">
        <f>IF(AZ13=3,G13,0)</f>
        <v>0</v>
      </c>
      <c r="BD13" s="228">
        <f>IF(AZ13=4,G13,0)</f>
        <v>0</v>
      </c>
      <c r="BE13" s="228">
        <f>IF(AZ13=5,G13,0)</f>
        <v>0</v>
      </c>
      <c r="CA13" s="255">
        <v>1</v>
      </c>
      <c r="CB13" s="255">
        <v>1</v>
      </c>
    </row>
    <row r="14" spans="1:15" ht="12.75">
      <c r="A14" s="264"/>
      <c r="B14" s="268"/>
      <c r="C14" s="330" t="s">
        <v>151</v>
      </c>
      <c r="D14" s="331"/>
      <c r="E14" s="269">
        <v>0.6</v>
      </c>
      <c r="F14" s="270"/>
      <c r="G14" s="271"/>
      <c r="H14" s="272"/>
      <c r="I14" s="266"/>
      <c r="J14" s="273"/>
      <c r="K14" s="266"/>
      <c r="M14" s="267" t="s">
        <v>151</v>
      </c>
      <c r="O14" s="255"/>
    </row>
    <row r="15" spans="1:80" ht="12.75">
      <c r="A15" s="256">
        <v>4</v>
      </c>
      <c r="B15" s="257" t="s">
        <v>152</v>
      </c>
      <c r="C15" s="258" t="s">
        <v>153</v>
      </c>
      <c r="D15" s="259" t="s">
        <v>146</v>
      </c>
      <c r="E15" s="260">
        <v>6</v>
      </c>
      <c r="F15" s="260">
        <v>0</v>
      </c>
      <c r="G15" s="261">
        <f>E15*F15</f>
        <v>0</v>
      </c>
      <c r="H15" s="262">
        <v>0.00102</v>
      </c>
      <c r="I15" s="263">
        <f>E15*H15</f>
        <v>0.0061200000000000004</v>
      </c>
      <c r="J15" s="262">
        <v>0</v>
      </c>
      <c r="K15" s="263">
        <f>E15*J15</f>
        <v>0</v>
      </c>
      <c r="O15" s="255">
        <v>2</v>
      </c>
      <c r="AA15" s="228">
        <v>1</v>
      </c>
      <c r="AB15" s="228">
        <v>1</v>
      </c>
      <c r="AC15" s="228">
        <v>1</v>
      </c>
      <c r="AZ15" s="228">
        <v>1</v>
      </c>
      <c r="BA15" s="228">
        <f>IF(AZ15=1,G15,0)</f>
        <v>0</v>
      </c>
      <c r="BB15" s="228">
        <f>IF(AZ15=2,G15,0)</f>
        <v>0</v>
      </c>
      <c r="BC15" s="228">
        <f>IF(AZ15=3,G15,0)</f>
        <v>0</v>
      </c>
      <c r="BD15" s="228">
        <f>IF(AZ15=4,G15,0)</f>
        <v>0</v>
      </c>
      <c r="BE15" s="228">
        <f>IF(AZ15=5,G15,0)</f>
        <v>0</v>
      </c>
      <c r="CA15" s="255">
        <v>1</v>
      </c>
      <c r="CB15" s="255">
        <v>1</v>
      </c>
    </row>
    <row r="16" spans="1:15" ht="12.75">
      <c r="A16" s="264"/>
      <c r="B16" s="268"/>
      <c r="C16" s="330" t="s">
        <v>154</v>
      </c>
      <c r="D16" s="331"/>
      <c r="E16" s="269">
        <v>6</v>
      </c>
      <c r="F16" s="270"/>
      <c r="G16" s="271"/>
      <c r="H16" s="272"/>
      <c r="I16" s="266"/>
      <c r="J16" s="273"/>
      <c r="K16" s="266"/>
      <c r="M16" s="267" t="s">
        <v>154</v>
      </c>
      <c r="O16" s="255"/>
    </row>
    <row r="17" spans="1:57" ht="12.75">
      <c r="A17" s="274"/>
      <c r="B17" s="275" t="s">
        <v>98</v>
      </c>
      <c r="C17" s="276" t="s">
        <v>139</v>
      </c>
      <c r="D17" s="277"/>
      <c r="E17" s="278"/>
      <c r="F17" s="279"/>
      <c r="G17" s="280">
        <f>SUM(G7:G16)</f>
        <v>0</v>
      </c>
      <c r="H17" s="281"/>
      <c r="I17" s="282">
        <f>SUM(I7:I16)</f>
        <v>0.14514129000000003</v>
      </c>
      <c r="J17" s="281"/>
      <c r="K17" s="282">
        <f>SUM(K7:K16)</f>
        <v>0</v>
      </c>
      <c r="O17" s="255">
        <v>4</v>
      </c>
      <c r="BA17" s="283">
        <f>SUM(BA7:BA16)</f>
        <v>0</v>
      </c>
      <c r="BB17" s="283">
        <f>SUM(BB7:BB16)</f>
        <v>0</v>
      </c>
      <c r="BC17" s="283">
        <f>SUM(BC7:BC16)</f>
        <v>0</v>
      </c>
      <c r="BD17" s="283">
        <f>SUM(BD7:BD16)</f>
        <v>0</v>
      </c>
      <c r="BE17" s="283">
        <f>SUM(BE7:BE16)</f>
        <v>0</v>
      </c>
    </row>
    <row r="18" spans="1:15" ht="12.75">
      <c r="A18" s="245" t="s">
        <v>97</v>
      </c>
      <c r="B18" s="246" t="s">
        <v>155</v>
      </c>
      <c r="C18" s="247" t="s">
        <v>156</v>
      </c>
      <c r="D18" s="248"/>
      <c r="E18" s="249"/>
      <c r="F18" s="249"/>
      <c r="G18" s="250"/>
      <c r="H18" s="251"/>
      <c r="I18" s="252"/>
      <c r="J18" s="253"/>
      <c r="K18" s="254"/>
      <c r="O18" s="255">
        <v>1</v>
      </c>
    </row>
    <row r="19" spans="1:80" ht="12.75">
      <c r="A19" s="256">
        <v>5</v>
      </c>
      <c r="B19" s="257" t="s">
        <v>158</v>
      </c>
      <c r="C19" s="258" t="s">
        <v>159</v>
      </c>
      <c r="D19" s="259" t="s">
        <v>142</v>
      </c>
      <c r="E19" s="260">
        <v>83.58</v>
      </c>
      <c r="F19" s="260">
        <v>0</v>
      </c>
      <c r="G19" s="261">
        <f>E19*F19</f>
        <v>0</v>
      </c>
      <c r="H19" s="262">
        <v>0</v>
      </c>
      <c r="I19" s="263">
        <f>E19*H19</f>
        <v>0</v>
      </c>
      <c r="J19" s="262">
        <v>0</v>
      </c>
      <c r="K19" s="263">
        <f>E19*J19</f>
        <v>0</v>
      </c>
      <c r="O19" s="255">
        <v>2</v>
      </c>
      <c r="AA19" s="228">
        <v>1</v>
      </c>
      <c r="AB19" s="228">
        <v>1</v>
      </c>
      <c r="AC19" s="228">
        <v>1</v>
      </c>
      <c r="AZ19" s="228">
        <v>1</v>
      </c>
      <c r="BA19" s="228">
        <f>IF(AZ19=1,G19,0)</f>
        <v>0</v>
      </c>
      <c r="BB19" s="228">
        <f>IF(AZ19=2,G19,0)</f>
        <v>0</v>
      </c>
      <c r="BC19" s="228">
        <f>IF(AZ19=3,G19,0)</f>
        <v>0</v>
      </c>
      <c r="BD19" s="228">
        <f>IF(AZ19=4,G19,0)</f>
        <v>0</v>
      </c>
      <c r="BE19" s="228">
        <f>IF(AZ19=5,G19,0)</f>
        <v>0</v>
      </c>
      <c r="CA19" s="255">
        <v>1</v>
      </c>
      <c r="CB19" s="255">
        <v>1</v>
      </c>
    </row>
    <row r="20" spans="1:15" ht="12.75">
      <c r="A20" s="264"/>
      <c r="B20" s="268"/>
      <c r="C20" s="330" t="s">
        <v>160</v>
      </c>
      <c r="D20" s="331"/>
      <c r="E20" s="269">
        <v>24.84</v>
      </c>
      <c r="F20" s="270"/>
      <c r="G20" s="271"/>
      <c r="H20" s="272"/>
      <c r="I20" s="266"/>
      <c r="J20" s="273"/>
      <c r="K20" s="266"/>
      <c r="M20" s="267" t="s">
        <v>160</v>
      </c>
      <c r="O20" s="255"/>
    </row>
    <row r="21" spans="1:15" ht="12.75">
      <c r="A21" s="264"/>
      <c r="B21" s="268"/>
      <c r="C21" s="330" t="s">
        <v>161</v>
      </c>
      <c r="D21" s="331"/>
      <c r="E21" s="269">
        <v>58.74</v>
      </c>
      <c r="F21" s="270"/>
      <c r="G21" s="271"/>
      <c r="H21" s="272"/>
      <c r="I21" s="266"/>
      <c r="J21" s="273"/>
      <c r="K21" s="266"/>
      <c r="M21" s="267" t="s">
        <v>161</v>
      </c>
      <c r="O21" s="255"/>
    </row>
    <row r="22" spans="1:80" ht="22.5">
      <c r="A22" s="256">
        <v>6</v>
      </c>
      <c r="B22" s="257" t="s">
        <v>162</v>
      </c>
      <c r="C22" s="258" t="s">
        <v>163</v>
      </c>
      <c r="D22" s="259" t="s">
        <v>146</v>
      </c>
      <c r="E22" s="260">
        <v>121.22</v>
      </c>
      <c r="F22" s="260">
        <v>0</v>
      </c>
      <c r="G22" s="261">
        <f>E22*F22</f>
        <v>0</v>
      </c>
      <c r="H22" s="262">
        <v>0.00238</v>
      </c>
      <c r="I22" s="263">
        <f>E22*H22</f>
        <v>0.2885036</v>
      </c>
      <c r="J22" s="262">
        <v>0</v>
      </c>
      <c r="K22" s="263">
        <f>E22*J22</f>
        <v>0</v>
      </c>
      <c r="O22" s="255">
        <v>2</v>
      </c>
      <c r="AA22" s="228">
        <v>1</v>
      </c>
      <c r="AB22" s="228">
        <v>1</v>
      </c>
      <c r="AC22" s="228">
        <v>1</v>
      </c>
      <c r="AZ22" s="228">
        <v>1</v>
      </c>
      <c r="BA22" s="228">
        <f>IF(AZ22=1,G22,0)</f>
        <v>0</v>
      </c>
      <c r="BB22" s="228">
        <f>IF(AZ22=2,G22,0)</f>
        <v>0</v>
      </c>
      <c r="BC22" s="228">
        <f>IF(AZ22=3,G22,0)</f>
        <v>0</v>
      </c>
      <c r="BD22" s="228">
        <f>IF(AZ22=4,G22,0)</f>
        <v>0</v>
      </c>
      <c r="BE22" s="228">
        <f>IF(AZ22=5,G22,0)</f>
        <v>0</v>
      </c>
      <c r="CA22" s="255">
        <v>1</v>
      </c>
      <c r="CB22" s="255">
        <v>1</v>
      </c>
    </row>
    <row r="23" spans="1:15" ht="12.75">
      <c r="A23" s="264"/>
      <c r="B23" s="268"/>
      <c r="C23" s="330" t="s">
        <v>164</v>
      </c>
      <c r="D23" s="331"/>
      <c r="E23" s="269">
        <v>60.6</v>
      </c>
      <c r="F23" s="270"/>
      <c r="G23" s="271"/>
      <c r="H23" s="272"/>
      <c r="I23" s="266"/>
      <c r="J23" s="273"/>
      <c r="K23" s="266"/>
      <c r="M23" s="267" t="s">
        <v>164</v>
      </c>
      <c r="O23" s="255"/>
    </row>
    <row r="24" spans="1:15" ht="12.75">
      <c r="A24" s="264"/>
      <c r="B24" s="268"/>
      <c r="C24" s="330" t="s">
        <v>165</v>
      </c>
      <c r="D24" s="331"/>
      <c r="E24" s="269">
        <v>60.62</v>
      </c>
      <c r="F24" s="270"/>
      <c r="G24" s="271"/>
      <c r="H24" s="272"/>
      <c r="I24" s="266"/>
      <c r="J24" s="273"/>
      <c r="K24" s="266"/>
      <c r="M24" s="267" t="s">
        <v>165</v>
      </c>
      <c r="O24" s="255"/>
    </row>
    <row r="25" spans="1:80" ht="12.75">
      <c r="A25" s="256">
        <v>7</v>
      </c>
      <c r="B25" s="257" t="s">
        <v>166</v>
      </c>
      <c r="C25" s="258" t="s">
        <v>167</v>
      </c>
      <c r="D25" s="259" t="s">
        <v>142</v>
      </c>
      <c r="E25" s="260">
        <v>9.846</v>
      </c>
      <c r="F25" s="260">
        <v>0</v>
      </c>
      <c r="G25" s="261">
        <f>E25*F25</f>
        <v>0</v>
      </c>
      <c r="H25" s="262">
        <v>0.05729</v>
      </c>
      <c r="I25" s="263">
        <f>E25*H25</f>
        <v>0.56407734</v>
      </c>
      <c r="J25" s="262">
        <v>0</v>
      </c>
      <c r="K25" s="263">
        <f>E25*J25</f>
        <v>0</v>
      </c>
      <c r="O25" s="255">
        <v>2</v>
      </c>
      <c r="AA25" s="228">
        <v>1</v>
      </c>
      <c r="AB25" s="228">
        <v>1</v>
      </c>
      <c r="AC25" s="228">
        <v>1</v>
      </c>
      <c r="AZ25" s="228">
        <v>1</v>
      </c>
      <c r="BA25" s="228">
        <f>IF(AZ25=1,G25,0)</f>
        <v>0</v>
      </c>
      <c r="BB25" s="228">
        <f>IF(AZ25=2,G25,0)</f>
        <v>0</v>
      </c>
      <c r="BC25" s="228">
        <f>IF(AZ25=3,G25,0)</f>
        <v>0</v>
      </c>
      <c r="BD25" s="228">
        <f>IF(AZ25=4,G25,0)</f>
        <v>0</v>
      </c>
      <c r="BE25" s="228">
        <f>IF(AZ25=5,G25,0)</f>
        <v>0</v>
      </c>
      <c r="CA25" s="255">
        <v>1</v>
      </c>
      <c r="CB25" s="255">
        <v>1</v>
      </c>
    </row>
    <row r="26" spans="1:15" ht="12.75">
      <c r="A26" s="264"/>
      <c r="B26" s="268"/>
      <c r="C26" s="330" t="s">
        <v>168</v>
      </c>
      <c r="D26" s="331"/>
      <c r="E26" s="269">
        <v>7.245</v>
      </c>
      <c r="F26" s="270"/>
      <c r="G26" s="271"/>
      <c r="H26" s="272"/>
      <c r="I26" s="266"/>
      <c r="J26" s="273"/>
      <c r="K26" s="266"/>
      <c r="M26" s="267" t="s">
        <v>168</v>
      </c>
      <c r="O26" s="255"/>
    </row>
    <row r="27" spans="1:15" ht="12.75">
      <c r="A27" s="264"/>
      <c r="B27" s="268"/>
      <c r="C27" s="330" t="s">
        <v>169</v>
      </c>
      <c r="D27" s="331"/>
      <c r="E27" s="269">
        <v>2.601</v>
      </c>
      <c r="F27" s="270"/>
      <c r="G27" s="271"/>
      <c r="H27" s="272"/>
      <c r="I27" s="266"/>
      <c r="J27" s="273"/>
      <c r="K27" s="266"/>
      <c r="M27" s="267" t="s">
        <v>169</v>
      </c>
      <c r="O27" s="255"/>
    </row>
    <row r="28" spans="1:80" ht="12.75">
      <c r="A28" s="256">
        <v>8</v>
      </c>
      <c r="B28" s="257" t="s">
        <v>170</v>
      </c>
      <c r="C28" s="258" t="s">
        <v>171</v>
      </c>
      <c r="D28" s="259" t="s">
        <v>142</v>
      </c>
      <c r="E28" s="260">
        <v>6.69</v>
      </c>
      <c r="F28" s="260">
        <v>0</v>
      </c>
      <c r="G28" s="261">
        <f>E28*F28</f>
        <v>0</v>
      </c>
      <c r="H28" s="262">
        <v>0.02798</v>
      </c>
      <c r="I28" s="263">
        <f>E28*H28</f>
        <v>0.18718620000000002</v>
      </c>
      <c r="J28" s="262">
        <v>0</v>
      </c>
      <c r="K28" s="263">
        <f>E28*J28</f>
        <v>0</v>
      </c>
      <c r="O28" s="255">
        <v>2</v>
      </c>
      <c r="AA28" s="228">
        <v>1</v>
      </c>
      <c r="AB28" s="228">
        <v>1</v>
      </c>
      <c r="AC28" s="228">
        <v>1</v>
      </c>
      <c r="AZ28" s="228">
        <v>1</v>
      </c>
      <c r="BA28" s="228">
        <f>IF(AZ28=1,G28,0)</f>
        <v>0</v>
      </c>
      <c r="BB28" s="228">
        <f>IF(AZ28=2,G28,0)</f>
        <v>0</v>
      </c>
      <c r="BC28" s="228">
        <f>IF(AZ28=3,G28,0)</f>
        <v>0</v>
      </c>
      <c r="BD28" s="228">
        <f>IF(AZ28=4,G28,0)</f>
        <v>0</v>
      </c>
      <c r="BE28" s="228">
        <f>IF(AZ28=5,G28,0)</f>
        <v>0</v>
      </c>
      <c r="CA28" s="255">
        <v>1</v>
      </c>
      <c r="CB28" s="255">
        <v>1</v>
      </c>
    </row>
    <row r="29" spans="1:15" ht="12.75">
      <c r="A29" s="264"/>
      <c r="B29" s="268"/>
      <c r="C29" s="330" t="s">
        <v>172</v>
      </c>
      <c r="D29" s="331"/>
      <c r="E29" s="269">
        <v>6.69</v>
      </c>
      <c r="F29" s="270"/>
      <c r="G29" s="271"/>
      <c r="H29" s="272"/>
      <c r="I29" s="266"/>
      <c r="J29" s="273"/>
      <c r="K29" s="266"/>
      <c r="M29" s="267" t="s">
        <v>172</v>
      </c>
      <c r="O29" s="255"/>
    </row>
    <row r="30" spans="1:80" ht="12.75">
      <c r="A30" s="256">
        <v>9</v>
      </c>
      <c r="B30" s="257" t="s">
        <v>173</v>
      </c>
      <c r="C30" s="258" t="s">
        <v>174</v>
      </c>
      <c r="D30" s="259" t="s">
        <v>146</v>
      </c>
      <c r="E30" s="260">
        <v>48.3</v>
      </c>
      <c r="F30" s="260">
        <v>0</v>
      </c>
      <c r="G30" s="261">
        <f>E30*F30</f>
        <v>0</v>
      </c>
      <c r="H30" s="262">
        <v>0</v>
      </c>
      <c r="I30" s="263">
        <f>E30*H30</f>
        <v>0</v>
      </c>
      <c r="J30" s="262">
        <v>0</v>
      </c>
      <c r="K30" s="263">
        <f>E30*J30</f>
        <v>0</v>
      </c>
      <c r="O30" s="255">
        <v>2</v>
      </c>
      <c r="AA30" s="228">
        <v>1</v>
      </c>
      <c r="AB30" s="228">
        <v>1</v>
      </c>
      <c r="AC30" s="228">
        <v>1</v>
      </c>
      <c r="AZ30" s="228">
        <v>1</v>
      </c>
      <c r="BA30" s="228">
        <f>IF(AZ30=1,G30,0)</f>
        <v>0</v>
      </c>
      <c r="BB30" s="228">
        <f>IF(AZ30=2,G30,0)</f>
        <v>0</v>
      </c>
      <c r="BC30" s="228">
        <f>IF(AZ30=3,G30,0)</f>
        <v>0</v>
      </c>
      <c r="BD30" s="228">
        <f>IF(AZ30=4,G30,0)</f>
        <v>0</v>
      </c>
      <c r="BE30" s="228">
        <f>IF(AZ30=5,G30,0)</f>
        <v>0</v>
      </c>
      <c r="CA30" s="255">
        <v>1</v>
      </c>
      <c r="CB30" s="255">
        <v>1</v>
      </c>
    </row>
    <row r="31" spans="1:15" ht="12.75">
      <c r="A31" s="264"/>
      <c r="B31" s="268"/>
      <c r="C31" s="330" t="s">
        <v>175</v>
      </c>
      <c r="D31" s="331"/>
      <c r="E31" s="269">
        <v>48.3</v>
      </c>
      <c r="F31" s="270"/>
      <c r="G31" s="271"/>
      <c r="H31" s="272"/>
      <c r="I31" s="266"/>
      <c r="J31" s="273"/>
      <c r="K31" s="266"/>
      <c r="M31" s="267" t="s">
        <v>175</v>
      </c>
      <c r="O31" s="255"/>
    </row>
    <row r="32" spans="1:80" ht="22.5">
      <c r="A32" s="256">
        <v>10</v>
      </c>
      <c r="B32" s="257" t="s">
        <v>176</v>
      </c>
      <c r="C32" s="258" t="s">
        <v>177</v>
      </c>
      <c r="D32" s="259" t="s">
        <v>142</v>
      </c>
      <c r="E32" s="260">
        <v>4.8</v>
      </c>
      <c r="F32" s="260">
        <v>0</v>
      </c>
      <c r="G32" s="261">
        <f>E32*F32</f>
        <v>0</v>
      </c>
      <c r="H32" s="262">
        <v>0.00491</v>
      </c>
      <c r="I32" s="263">
        <f>E32*H32</f>
        <v>0.023568000000000002</v>
      </c>
      <c r="J32" s="262">
        <v>0</v>
      </c>
      <c r="K32" s="263">
        <f>E32*J32</f>
        <v>0</v>
      </c>
      <c r="O32" s="255">
        <v>2</v>
      </c>
      <c r="AA32" s="228">
        <v>1</v>
      </c>
      <c r="AB32" s="228">
        <v>1</v>
      </c>
      <c r="AC32" s="228">
        <v>1</v>
      </c>
      <c r="AZ32" s="228">
        <v>1</v>
      </c>
      <c r="BA32" s="228">
        <f>IF(AZ32=1,G32,0)</f>
        <v>0</v>
      </c>
      <c r="BB32" s="228">
        <f>IF(AZ32=2,G32,0)</f>
        <v>0</v>
      </c>
      <c r="BC32" s="228">
        <f>IF(AZ32=3,G32,0)</f>
        <v>0</v>
      </c>
      <c r="BD32" s="228">
        <f>IF(AZ32=4,G32,0)</f>
        <v>0</v>
      </c>
      <c r="BE32" s="228">
        <f>IF(AZ32=5,G32,0)</f>
        <v>0</v>
      </c>
      <c r="CA32" s="255">
        <v>1</v>
      </c>
      <c r="CB32" s="255">
        <v>1</v>
      </c>
    </row>
    <row r="33" spans="1:15" ht="12.75">
      <c r="A33" s="264"/>
      <c r="B33" s="268"/>
      <c r="C33" s="330" t="s">
        <v>178</v>
      </c>
      <c r="D33" s="331"/>
      <c r="E33" s="269">
        <v>4.8</v>
      </c>
      <c r="F33" s="270"/>
      <c r="G33" s="271"/>
      <c r="H33" s="272"/>
      <c r="I33" s="266"/>
      <c r="J33" s="273"/>
      <c r="K33" s="266"/>
      <c r="M33" s="267" t="s">
        <v>178</v>
      </c>
      <c r="O33" s="255"/>
    </row>
    <row r="34" spans="1:57" ht="12.75">
      <c r="A34" s="274"/>
      <c r="B34" s="275" t="s">
        <v>98</v>
      </c>
      <c r="C34" s="276" t="s">
        <v>157</v>
      </c>
      <c r="D34" s="277"/>
      <c r="E34" s="278"/>
      <c r="F34" s="279"/>
      <c r="G34" s="280">
        <f>SUM(G18:G33)</f>
        <v>0</v>
      </c>
      <c r="H34" s="281"/>
      <c r="I34" s="282">
        <f>SUM(I18:I33)</f>
        <v>1.06333514</v>
      </c>
      <c r="J34" s="281"/>
      <c r="K34" s="282">
        <f>SUM(K18:K33)</f>
        <v>0</v>
      </c>
      <c r="O34" s="255">
        <v>4</v>
      </c>
      <c r="BA34" s="283">
        <f>SUM(BA18:BA33)</f>
        <v>0</v>
      </c>
      <c r="BB34" s="283">
        <f>SUM(BB18:BB33)</f>
        <v>0</v>
      </c>
      <c r="BC34" s="283">
        <f>SUM(BC18:BC33)</f>
        <v>0</v>
      </c>
      <c r="BD34" s="283">
        <f>SUM(BD18:BD33)</f>
        <v>0</v>
      </c>
      <c r="BE34" s="283">
        <f>SUM(BE18:BE33)</f>
        <v>0</v>
      </c>
    </row>
    <row r="35" spans="1:15" ht="12.75">
      <c r="A35" s="245" t="s">
        <v>97</v>
      </c>
      <c r="B35" s="246" t="s">
        <v>179</v>
      </c>
      <c r="C35" s="247" t="s">
        <v>180</v>
      </c>
      <c r="D35" s="248"/>
      <c r="E35" s="249"/>
      <c r="F35" s="249"/>
      <c r="G35" s="250"/>
      <c r="H35" s="251"/>
      <c r="I35" s="252"/>
      <c r="J35" s="253"/>
      <c r="K35" s="254"/>
      <c r="O35" s="255">
        <v>1</v>
      </c>
    </row>
    <row r="36" spans="1:80" ht="12.75">
      <c r="A36" s="256">
        <v>11</v>
      </c>
      <c r="B36" s="257" t="s">
        <v>182</v>
      </c>
      <c r="C36" s="258" t="s">
        <v>183</v>
      </c>
      <c r="D36" s="259" t="s">
        <v>146</v>
      </c>
      <c r="E36" s="260">
        <v>87.4</v>
      </c>
      <c r="F36" s="260">
        <v>0</v>
      </c>
      <c r="G36" s="261">
        <f>E36*F36</f>
        <v>0</v>
      </c>
      <c r="H36" s="262">
        <v>0</v>
      </c>
      <c r="I36" s="263">
        <f>E36*H36</f>
        <v>0</v>
      </c>
      <c r="J36" s="262">
        <v>0</v>
      </c>
      <c r="K36" s="263">
        <f>E36*J36</f>
        <v>0</v>
      </c>
      <c r="O36" s="255">
        <v>2</v>
      </c>
      <c r="AA36" s="228">
        <v>1</v>
      </c>
      <c r="AB36" s="228">
        <v>1</v>
      </c>
      <c r="AC36" s="228">
        <v>1</v>
      </c>
      <c r="AZ36" s="228">
        <v>1</v>
      </c>
      <c r="BA36" s="228">
        <f>IF(AZ36=1,G36,0)</f>
        <v>0</v>
      </c>
      <c r="BB36" s="228">
        <f>IF(AZ36=2,G36,0)</f>
        <v>0</v>
      </c>
      <c r="BC36" s="228">
        <f>IF(AZ36=3,G36,0)</f>
        <v>0</v>
      </c>
      <c r="BD36" s="228">
        <f>IF(AZ36=4,G36,0)</f>
        <v>0</v>
      </c>
      <c r="BE36" s="228">
        <f>IF(AZ36=5,G36,0)</f>
        <v>0</v>
      </c>
      <c r="CA36" s="255">
        <v>1</v>
      </c>
      <c r="CB36" s="255">
        <v>1</v>
      </c>
    </row>
    <row r="37" spans="1:15" ht="12.75">
      <c r="A37" s="264"/>
      <c r="B37" s="265"/>
      <c r="C37" s="322"/>
      <c r="D37" s="323"/>
      <c r="E37" s="323"/>
      <c r="F37" s="323"/>
      <c r="G37" s="324"/>
      <c r="I37" s="266"/>
      <c r="K37" s="266"/>
      <c r="L37" s="267"/>
      <c r="O37" s="255">
        <v>3</v>
      </c>
    </row>
    <row r="38" spans="1:15" ht="12.75">
      <c r="A38" s="264"/>
      <c r="B38" s="268"/>
      <c r="C38" s="330" t="s">
        <v>184</v>
      </c>
      <c r="D38" s="331"/>
      <c r="E38" s="269">
        <v>0</v>
      </c>
      <c r="F38" s="270"/>
      <c r="G38" s="271"/>
      <c r="H38" s="272"/>
      <c r="I38" s="266"/>
      <c r="J38" s="273"/>
      <c r="K38" s="266"/>
      <c r="M38" s="267" t="s">
        <v>184</v>
      </c>
      <c r="O38" s="255"/>
    </row>
    <row r="39" spans="1:15" ht="12.75">
      <c r="A39" s="264"/>
      <c r="B39" s="268"/>
      <c r="C39" s="330" t="s">
        <v>185</v>
      </c>
      <c r="D39" s="331"/>
      <c r="E39" s="269">
        <v>48.3</v>
      </c>
      <c r="F39" s="270"/>
      <c r="G39" s="271"/>
      <c r="H39" s="272"/>
      <c r="I39" s="266"/>
      <c r="J39" s="273"/>
      <c r="K39" s="266"/>
      <c r="M39" s="267" t="s">
        <v>185</v>
      </c>
      <c r="O39" s="255"/>
    </row>
    <row r="40" spans="1:15" ht="12.75">
      <c r="A40" s="264"/>
      <c r="B40" s="268"/>
      <c r="C40" s="330" t="s">
        <v>186</v>
      </c>
      <c r="D40" s="331"/>
      <c r="E40" s="269">
        <v>39.1</v>
      </c>
      <c r="F40" s="270"/>
      <c r="G40" s="271"/>
      <c r="H40" s="272"/>
      <c r="I40" s="266"/>
      <c r="J40" s="273"/>
      <c r="K40" s="266"/>
      <c r="M40" s="267" t="s">
        <v>186</v>
      </c>
      <c r="O40" s="255"/>
    </row>
    <row r="41" spans="1:80" ht="12.75">
      <c r="A41" s="256">
        <v>12</v>
      </c>
      <c r="B41" s="257" t="s">
        <v>187</v>
      </c>
      <c r="C41" s="258" t="s">
        <v>188</v>
      </c>
      <c r="D41" s="259" t="s">
        <v>146</v>
      </c>
      <c r="E41" s="260">
        <v>96.14</v>
      </c>
      <c r="F41" s="260">
        <v>0</v>
      </c>
      <c r="G41" s="261">
        <f>E41*F41</f>
        <v>0</v>
      </c>
      <c r="H41" s="262">
        <v>9E-05</v>
      </c>
      <c r="I41" s="263">
        <f>E41*H41</f>
        <v>0.0086526</v>
      </c>
      <c r="J41" s="262"/>
      <c r="K41" s="263">
        <f>E41*J41</f>
        <v>0</v>
      </c>
      <c r="O41" s="255">
        <v>2</v>
      </c>
      <c r="AA41" s="228">
        <v>3</v>
      </c>
      <c r="AB41" s="228">
        <v>1</v>
      </c>
      <c r="AC41" s="228">
        <v>28350107</v>
      </c>
      <c r="AZ41" s="228">
        <v>1</v>
      </c>
      <c r="BA41" s="228">
        <f>IF(AZ41=1,G41,0)</f>
        <v>0</v>
      </c>
      <c r="BB41" s="228">
        <f>IF(AZ41=2,G41,0)</f>
        <v>0</v>
      </c>
      <c r="BC41" s="228">
        <f>IF(AZ41=3,G41,0)</f>
        <v>0</v>
      </c>
      <c r="BD41" s="228">
        <f>IF(AZ41=4,G41,0)</f>
        <v>0</v>
      </c>
      <c r="BE41" s="228">
        <f>IF(AZ41=5,G41,0)</f>
        <v>0</v>
      </c>
      <c r="CA41" s="255">
        <v>3</v>
      </c>
      <c r="CB41" s="255">
        <v>1</v>
      </c>
    </row>
    <row r="42" spans="1:15" ht="12.75">
      <c r="A42" s="264"/>
      <c r="B42" s="268"/>
      <c r="C42" s="330" t="s">
        <v>189</v>
      </c>
      <c r="D42" s="331"/>
      <c r="E42" s="269">
        <v>96.14</v>
      </c>
      <c r="F42" s="270"/>
      <c r="G42" s="271"/>
      <c r="H42" s="272"/>
      <c r="I42" s="266"/>
      <c r="J42" s="273"/>
      <c r="K42" s="266"/>
      <c r="M42" s="267" t="s">
        <v>189</v>
      </c>
      <c r="O42" s="255"/>
    </row>
    <row r="43" spans="1:57" ht="12.75">
      <c r="A43" s="274"/>
      <c r="B43" s="275" t="s">
        <v>98</v>
      </c>
      <c r="C43" s="276" t="s">
        <v>181</v>
      </c>
      <c r="D43" s="277"/>
      <c r="E43" s="278"/>
      <c r="F43" s="279"/>
      <c r="G43" s="280">
        <f>SUM(G35:G42)</f>
        <v>0</v>
      </c>
      <c r="H43" s="281"/>
      <c r="I43" s="282">
        <f>SUM(I35:I42)</f>
        <v>0.0086526</v>
      </c>
      <c r="J43" s="281"/>
      <c r="K43" s="282">
        <f>SUM(K35:K42)</f>
        <v>0</v>
      </c>
      <c r="O43" s="255">
        <v>4</v>
      </c>
      <c r="BA43" s="283">
        <f>SUM(BA35:BA42)</f>
        <v>0</v>
      </c>
      <c r="BB43" s="283">
        <f>SUM(BB35:BB42)</f>
        <v>0</v>
      </c>
      <c r="BC43" s="283">
        <f>SUM(BC35:BC42)</f>
        <v>0</v>
      </c>
      <c r="BD43" s="283">
        <f>SUM(BD35:BD42)</f>
        <v>0</v>
      </c>
      <c r="BE43" s="283">
        <f>SUM(BE35:BE42)</f>
        <v>0</v>
      </c>
    </row>
    <row r="44" spans="1:15" ht="12.75">
      <c r="A44" s="245" t="s">
        <v>97</v>
      </c>
      <c r="B44" s="246" t="s">
        <v>190</v>
      </c>
      <c r="C44" s="247" t="s">
        <v>191</v>
      </c>
      <c r="D44" s="248"/>
      <c r="E44" s="249"/>
      <c r="F44" s="249"/>
      <c r="G44" s="250"/>
      <c r="H44" s="251"/>
      <c r="I44" s="252"/>
      <c r="J44" s="253"/>
      <c r="K44" s="254"/>
      <c r="O44" s="255">
        <v>1</v>
      </c>
    </row>
    <row r="45" spans="1:80" ht="12.75">
      <c r="A45" s="256">
        <v>13</v>
      </c>
      <c r="B45" s="257" t="s">
        <v>193</v>
      </c>
      <c r="C45" s="258" t="s">
        <v>194</v>
      </c>
      <c r="D45" s="259" t="s">
        <v>142</v>
      </c>
      <c r="E45" s="260">
        <v>10.5</v>
      </c>
      <c r="F45" s="260">
        <v>0</v>
      </c>
      <c r="G45" s="261">
        <f>E45*F45</f>
        <v>0</v>
      </c>
      <c r="H45" s="262">
        <v>0.1231</v>
      </c>
      <c r="I45" s="263">
        <f>E45*H45</f>
        <v>1.29255</v>
      </c>
      <c r="J45" s="262">
        <v>0</v>
      </c>
      <c r="K45" s="263">
        <f>E45*J45</f>
        <v>0</v>
      </c>
      <c r="O45" s="255">
        <v>2</v>
      </c>
      <c r="AA45" s="228">
        <v>1</v>
      </c>
      <c r="AB45" s="228">
        <v>1</v>
      </c>
      <c r="AC45" s="228">
        <v>1</v>
      </c>
      <c r="AZ45" s="228">
        <v>1</v>
      </c>
      <c r="BA45" s="228">
        <f>IF(AZ45=1,G45,0)</f>
        <v>0</v>
      </c>
      <c r="BB45" s="228">
        <f>IF(AZ45=2,G45,0)</f>
        <v>0</v>
      </c>
      <c r="BC45" s="228">
        <f>IF(AZ45=3,G45,0)</f>
        <v>0</v>
      </c>
      <c r="BD45" s="228">
        <f>IF(AZ45=4,G45,0)</f>
        <v>0</v>
      </c>
      <c r="BE45" s="228">
        <f>IF(AZ45=5,G45,0)</f>
        <v>0</v>
      </c>
      <c r="CA45" s="255">
        <v>1</v>
      </c>
      <c r="CB45" s="255">
        <v>1</v>
      </c>
    </row>
    <row r="46" spans="1:15" ht="12.75">
      <c r="A46" s="264"/>
      <c r="B46" s="268"/>
      <c r="C46" s="330" t="s">
        <v>195</v>
      </c>
      <c r="D46" s="331"/>
      <c r="E46" s="269">
        <v>0</v>
      </c>
      <c r="F46" s="270"/>
      <c r="G46" s="271"/>
      <c r="H46" s="272"/>
      <c r="I46" s="266"/>
      <c r="J46" s="273"/>
      <c r="K46" s="266"/>
      <c r="M46" s="267" t="s">
        <v>195</v>
      </c>
      <c r="O46" s="255"/>
    </row>
    <row r="47" spans="1:15" ht="12.75">
      <c r="A47" s="264"/>
      <c r="B47" s="268"/>
      <c r="C47" s="330" t="s">
        <v>196</v>
      </c>
      <c r="D47" s="331"/>
      <c r="E47" s="269">
        <v>3.69</v>
      </c>
      <c r="F47" s="270"/>
      <c r="G47" s="271"/>
      <c r="H47" s="272"/>
      <c r="I47" s="266"/>
      <c r="J47" s="273"/>
      <c r="K47" s="266"/>
      <c r="M47" s="267" t="s">
        <v>196</v>
      </c>
      <c r="O47" s="255"/>
    </row>
    <row r="48" spans="1:15" ht="12.75">
      <c r="A48" s="264"/>
      <c r="B48" s="268"/>
      <c r="C48" s="330" t="s">
        <v>197</v>
      </c>
      <c r="D48" s="331"/>
      <c r="E48" s="269">
        <v>6.81</v>
      </c>
      <c r="F48" s="270"/>
      <c r="G48" s="271"/>
      <c r="H48" s="272"/>
      <c r="I48" s="266"/>
      <c r="J48" s="273"/>
      <c r="K48" s="266"/>
      <c r="M48" s="267" t="s">
        <v>197</v>
      </c>
      <c r="O48" s="255"/>
    </row>
    <row r="49" spans="1:57" ht="12.75">
      <c r="A49" s="274"/>
      <c r="B49" s="275" t="s">
        <v>98</v>
      </c>
      <c r="C49" s="276" t="s">
        <v>192</v>
      </c>
      <c r="D49" s="277"/>
      <c r="E49" s="278"/>
      <c r="F49" s="279"/>
      <c r="G49" s="280">
        <f>SUM(G44:G48)</f>
        <v>0</v>
      </c>
      <c r="H49" s="281"/>
      <c r="I49" s="282">
        <f>SUM(I44:I48)</f>
        <v>1.29255</v>
      </c>
      <c r="J49" s="281"/>
      <c r="K49" s="282">
        <f>SUM(K44:K48)</f>
        <v>0</v>
      </c>
      <c r="O49" s="255">
        <v>4</v>
      </c>
      <c r="BA49" s="283">
        <f>SUM(BA44:BA48)</f>
        <v>0</v>
      </c>
      <c r="BB49" s="283">
        <f>SUM(BB44:BB48)</f>
        <v>0</v>
      </c>
      <c r="BC49" s="283">
        <f>SUM(BC44:BC48)</f>
        <v>0</v>
      </c>
      <c r="BD49" s="283">
        <f>SUM(BD44:BD48)</f>
        <v>0</v>
      </c>
      <c r="BE49" s="283">
        <f>SUM(BE44:BE48)</f>
        <v>0</v>
      </c>
    </row>
    <row r="50" spans="1:15" ht="12.75">
      <c r="A50" s="245" t="s">
        <v>97</v>
      </c>
      <c r="B50" s="246" t="s">
        <v>198</v>
      </c>
      <c r="C50" s="247" t="s">
        <v>199</v>
      </c>
      <c r="D50" s="248"/>
      <c r="E50" s="249"/>
      <c r="F50" s="249"/>
      <c r="G50" s="250"/>
      <c r="H50" s="251"/>
      <c r="I50" s="252"/>
      <c r="J50" s="253"/>
      <c r="K50" s="254"/>
      <c r="O50" s="255">
        <v>1</v>
      </c>
    </row>
    <row r="51" spans="1:80" ht="12.75">
      <c r="A51" s="256">
        <v>14</v>
      </c>
      <c r="B51" s="257" t="s">
        <v>201</v>
      </c>
      <c r="C51" s="258" t="s">
        <v>202</v>
      </c>
      <c r="D51" s="259" t="s">
        <v>146</v>
      </c>
      <c r="E51" s="260">
        <v>9</v>
      </c>
      <c r="F51" s="260">
        <v>0</v>
      </c>
      <c r="G51" s="261">
        <f>E51*F51</f>
        <v>0</v>
      </c>
      <c r="H51" s="262">
        <v>0.01168</v>
      </c>
      <c r="I51" s="263">
        <f>E51*H51</f>
        <v>0.10511999999999999</v>
      </c>
      <c r="J51" s="262">
        <v>0</v>
      </c>
      <c r="K51" s="263">
        <f>E51*J51</f>
        <v>0</v>
      </c>
      <c r="O51" s="255">
        <v>2</v>
      </c>
      <c r="AA51" s="228">
        <v>1</v>
      </c>
      <c r="AB51" s="228">
        <v>1</v>
      </c>
      <c r="AC51" s="228">
        <v>1</v>
      </c>
      <c r="AZ51" s="228">
        <v>1</v>
      </c>
      <c r="BA51" s="228">
        <f>IF(AZ51=1,G51,0)</f>
        <v>0</v>
      </c>
      <c r="BB51" s="228">
        <f>IF(AZ51=2,G51,0)</f>
        <v>0</v>
      </c>
      <c r="BC51" s="228">
        <f>IF(AZ51=3,G51,0)</f>
        <v>0</v>
      </c>
      <c r="BD51" s="228">
        <f>IF(AZ51=4,G51,0)</f>
        <v>0</v>
      </c>
      <c r="BE51" s="228">
        <f>IF(AZ51=5,G51,0)</f>
        <v>0</v>
      </c>
      <c r="CA51" s="255">
        <v>1</v>
      </c>
      <c r="CB51" s="255">
        <v>1</v>
      </c>
    </row>
    <row r="52" spans="1:15" ht="12.75">
      <c r="A52" s="264"/>
      <c r="B52" s="268"/>
      <c r="C52" s="330" t="s">
        <v>203</v>
      </c>
      <c r="D52" s="331"/>
      <c r="E52" s="269">
        <v>9</v>
      </c>
      <c r="F52" s="270"/>
      <c r="G52" s="271"/>
      <c r="H52" s="272"/>
      <c r="I52" s="266"/>
      <c r="J52" s="273"/>
      <c r="K52" s="266"/>
      <c r="M52" s="267" t="s">
        <v>203</v>
      </c>
      <c r="O52" s="255"/>
    </row>
    <row r="53" spans="1:80" ht="22.5">
      <c r="A53" s="256">
        <v>15</v>
      </c>
      <c r="B53" s="257" t="s">
        <v>204</v>
      </c>
      <c r="C53" s="258" t="s">
        <v>205</v>
      </c>
      <c r="D53" s="259" t="s">
        <v>146</v>
      </c>
      <c r="E53" s="260">
        <v>12.3</v>
      </c>
      <c r="F53" s="260">
        <v>0</v>
      </c>
      <c r="G53" s="261">
        <f>E53*F53</f>
        <v>0</v>
      </c>
      <c r="H53" s="262">
        <v>0.00486</v>
      </c>
      <c r="I53" s="263">
        <f>E53*H53</f>
        <v>0.059778</v>
      </c>
      <c r="J53" s="262">
        <v>0</v>
      </c>
      <c r="K53" s="263">
        <f>E53*J53</f>
        <v>0</v>
      </c>
      <c r="O53" s="255">
        <v>2</v>
      </c>
      <c r="AA53" s="228">
        <v>1</v>
      </c>
      <c r="AB53" s="228">
        <v>1</v>
      </c>
      <c r="AC53" s="228">
        <v>1</v>
      </c>
      <c r="AZ53" s="228">
        <v>1</v>
      </c>
      <c r="BA53" s="228">
        <f>IF(AZ53=1,G53,0)</f>
        <v>0</v>
      </c>
      <c r="BB53" s="228">
        <f>IF(AZ53=2,G53,0)</f>
        <v>0</v>
      </c>
      <c r="BC53" s="228">
        <f>IF(AZ53=3,G53,0)</f>
        <v>0</v>
      </c>
      <c r="BD53" s="228">
        <f>IF(AZ53=4,G53,0)</f>
        <v>0</v>
      </c>
      <c r="BE53" s="228">
        <f>IF(AZ53=5,G53,0)</f>
        <v>0</v>
      </c>
      <c r="CA53" s="255">
        <v>1</v>
      </c>
      <c r="CB53" s="255">
        <v>1</v>
      </c>
    </row>
    <row r="54" spans="1:15" ht="12.75">
      <c r="A54" s="264"/>
      <c r="B54" s="268"/>
      <c r="C54" s="330" t="s">
        <v>206</v>
      </c>
      <c r="D54" s="331"/>
      <c r="E54" s="269">
        <v>12.3</v>
      </c>
      <c r="F54" s="270"/>
      <c r="G54" s="271"/>
      <c r="H54" s="272"/>
      <c r="I54" s="266"/>
      <c r="J54" s="273"/>
      <c r="K54" s="266"/>
      <c r="M54" s="267" t="s">
        <v>206</v>
      </c>
      <c r="O54" s="255"/>
    </row>
    <row r="55" spans="1:80" ht="22.5">
      <c r="A55" s="256">
        <v>16</v>
      </c>
      <c r="B55" s="257" t="s">
        <v>207</v>
      </c>
      <c r="C55" s="258" t="s">
        <v>208</v>
      </c>
      <c r="D55" s="259" t="s">
        <v>146</v>
      </c>
      <c r="E55" s="260">
        <v>22.6</v>
      </c>
      <c r="F55" s="260">
        <v>0</v>
      </c>
      <c r="G55" s="261">
        <f>E55*F55</f>
        <v>0</v>
      </c>
      <c r="H55" s="262">
        <v>0.00616</v>
      </c>
      <c r="I55" s="263">
        <f>E55*H55</f>
        <v>0.139216</v>
      </c>
      <c r="J55" s="262">
        <v>0</v>
      </c>
      <c r="K55" s="263">
        <f>E55*J55</f>
        <v>0</v>
      </c>
      <c r="O55" s="255">
        <v>2</v>
      </c>
      <c r="AA55" s="228">
        <v>1</v>
      </c>
      <c r="AB55" s="228">
        <v>1</v>
      </c>
      <c r="AC55" s="228">
        <v>1</v>
      </c>
      <c r="AZ55" s="228">
        <v>1</v>
      </c>
      <c r="BA55" s="228">
        <f>IF(AZ55=1,G55,0)</f>
        <v>0</v>
      </c>
      <c r="BB55" s="228">
        <f>IF(AZ55=2,G55,0)</f>
        <v>0</v>
      </c>
      <c r="BC55" s="228">
        <f>IF(AZ55=3,G55,0)</f>
        <v>0</v>
      </c>
      <c r="BD55" s="228">
        <f>IF(AZ55=4,G55,0)</f>
        <v>0</v>
      </c>
      <c r="BE55" s="228">
        <f>IF(AZ55=5,G55,0)</f>
        <v>0</v>
      </c>
      <c r="CA55" s="255">
        <v>1</v>
      </c>
      <c r="CB55" s="255">
        <v>1</v>
      </c>
    </row>
    <row r="56" spans="1:15" ht="12.75">
      <c r="A56" s="264"/>
      <c r="B56" s="268"/>
      <c r="C56" s="330" t="s">
        <v>209</v>
      </c>
      <c r="D56" s="331"/>
      <c r="E56" s="269">
        <v>22.6</v>
      </c>
      <c r="F56" s="270"/>
      <c r="G56" s="271"/>
      <c r="H56" s="272"/>
      <c r="I56" s="266"/>
      <c r="J56" s="273"/>
      <c r="K56" s="266"/>
      <c r="M56" s="267" t="s">
        <v>209</v>
      </c>
      <c r="O56" s="255"/>
    </row>
    <row r="57" spans="1:57" ht="12.75">
      <c r="A57" s="274"/>
      <c r="B57" s="275" t="s">
        <v>98</v>
      </c>
      <c r="C57" s="276" t="s">
        <v>200</v>
      </c>
      <c r="D57" s="277"/>
      <c r="E57" s="278"/>
      <c r="F57" s="279"/>
      <c r="G57" s="280">
        <f>SUM(G50:G56)</f>
        <v>0</v>
      </c>
      <c r="H57" s="281"/>
      <c r="I57" s="282">
        <f>SUM(I50:I56)</f>
        <v>0.304114</v>
      </c>
      <c r="J57" s="281"/>
      <c r="K57" s="282">
        <f>SUM(K50:K56)</f>
        <v>0</v>
      </c>
      <c r="O57" s="255">
        <v>4</v>
      </c>
      <c r="BA57" s="283">
        <f>SUM(BA50:BA56)</f>
        <v>0</v>
      </c>
      <c r="BB57" s="283">
        <f>SUM(BB50:BB56)</f>
        <v>0</v>
      </c>
      <c r="BC57" s="283">
        <f>SUM(BC50:BC56)</f>
        <v>0</v>
      </c>
      <c r="BD57" s="283">
        <f>SUM(BD50:BD56)</f>
        <v>0</v>
      </c>
      <c r="BE57" s="283">
        <f>SUM(BE50:BE56)</f>
        <v>0</v>
      </c>
    </row>
    <row r="58" spans="1:15" ht="12.75">
      <c r="A58" s="245" t="s">
        <v>97</v>
      </c>
      <c r="B58" s="246" t="s">
        <v>210</v>
      </c>
      <c r="C58" s="247" t="s">
        <v>211</v>
      </c>
      <c r="D58" s="248"/>
      <c r="E58" s="249"/>
      <c r="F58" s="249"/>
      <c r="G58" s="250"/>
      <c r="H58" s="251"/>
      <c r="I58" s="252"/>
      <c r="J58" s="253"/>
      <c r="K58" s="254"/>
      <c r="O58" s="255">
        <v>1</v>
      </c>
    </row>
    <row r="59" spans="1:80" ht="12.75">
      <c r="A59" s="256">
        <v>17</v>
      </c>
      <c r="B59" s="257" t="s">
        <v>213</v>
      </c>
      <c r="C59" s="258" t="s">
        <v>214</v>
      </c>
      <c r="D59" s="259" t="s">
        <v>142</v>
      </c>
      <c r="E59" s="260">
        <v>187.2</v>
      </c>
      <c r="F59" s="260">
        <v>0</v>
      </c>
      <c r="G59" s="261">
        <f>E59*F59</f>
        <v>0</v>
      </c>
      <c r="H59" s="262">
        <v>0.01838</v>
      </c>
      <c r="I59" s="263">
        <f>E59*H59</f>
        <v>3.440736</v>
      </c>
      <c r="J59" s="262">
        <v>0</v>
      </c>
      <c r="K59" s="263">
        <f>E59*J59</f>
        <v>0</v>
      </c>
      <c r="O59" s="255">
        <v>2</v>
      </c>
      <c r="AA59" s="228">
        <v>1</v>
      </c>
      <c r="AB59" s="228">
        <v>1</v>
      </c>
      <c r="AC59" s="228">
        <v>1</v>
      </c>
      <c r="AZ59" s="228">
        <v>1</v>
      </c>
      <c r="BA59" s="228">
        <f>IF(AZ59=1,G59,0)</f>
        <v>0</v>
      </c>
      <c r="BB59" s="228">
        <f>IF(AZ59=2,G59,0)</f>
        <v>0</v>
      </c>
      <c r="BC59" s="228">
        <f>IF(AZ59=3,G59,0)</f>
        <v>0</v>
      </c>
      <c r="BD59" s="228">
        <f>IF(AZ59=4,G59,0)</f>
        <v>0</v>
      </c>
      <c r="BE59" s="228">
        <f>IF(AZ59=5,G59,0)</f>
        <v>0</v>
      </c>
      <c r="CA59" s="255">
        <v>1</v>
      </c>
      <c r="CB59" s="255">
        <v>1</v>
      </c>
    </row>
    <row r="60" spans="1:15" ht="12.75">
      <c r="A60" s="264"/>
      <c r="B60" s="268"/>
      <c r="C60" s="330" t="s">
        <v>215</v>
      </c>
      <c r="D60" s="331"/>
      <c r="E60" s="269">
        <v>187.2</v>
      </c>
      <c r="F60" s="270"/>
      <c r="G60" s="271"/>
      <c r="H60" s="272"/>
      <c r="I60" s="266"/>
      <c r="J60" s="273"/>
      <c r="K60" s="266"/>
      <c r="M60" s="267" t="s">
        <v>215</v>
      </c>
      <c r="O60" s="255"/>
    </row>
    <row r="61" spans="1:80" ht="12.75">
      <c r="A61" s="256">
        <v>18</v>
      </c>
      <c r="B61" s="257" t="s">
        <v>216</v>
      </c>
      <c r="C61" s="258" t="s">
        <v>217</v>
      </c>
      <c r="D61" s="259" t="s">
        <v>142</v>
      </c>
      <c r="E61" s="260">
        <v>187.2</v>
      </c>
      <c r="F61" s="260">
        <v>0</v>
      </c>
      <c r="G61" s="261">
        <f>E61*F61</f>
        <v>0</v>
      </c>
      <c r="H61" s="262">
        <v>0.00085</v>
      </c>
      <c r="I61" s="263">
        <f>E61*H61</f>
        <v>0.15911999999999998</v>
      </c>
      <c r="J61" s="262">
        <v>0</v>
      </c>
      <c r="K61" s="263">
        <f>E61*J61</f>
        <v>0</v>
      </c>
      <c r="O61" s="255">
        <v>2</v>
      </c>
      <c r="AA61" s="228">
        <v>1</v>
      </c>
      <c r="AB61" s="228">
        <v>1</v>
      </c>
      <c r="AC61" s="228">
        <v>1</v>
      </c>
      <c r="AZ61" s="228">
        <v>1</v>
      </c>
      <c r="BA61" s="228">
        <f>IF(AZ61=1,G61,0)</f>
        <v>0</v>
      </c>
      <c r="BB61" s="228">
        <f>IF(AZ61=2,G61,0)</f>
        <v>0</v>
      </c>
      <c r="BC61" s="228">
        <f>IF(AZ61=3,G61,0)</f>
        <v>0</v>
      </c>
      <c r="BD61" s="228">
        <f>IF(AZ61=4,G61,0)</f>
        <v>0</v>
      </c>
      <c r="BE61" s="228">
        <f>IF(AZ61=5,G61,0)</f>
        <v>0</v>
      </c>
      <c r="CA61" s="255">
        <v>1</v>
      </c>
      <c r="CB61" s="255">
        <v>1</v>
      </c>
    </row>
    <row r="62" spans="1:15" ht="12.75">
      <c r="A62" s="264"/>
      <c r="B62" s="268"/>
      <c r="C62" s="330" t="s">
        <v>218</v>
      </c>
      <c r="D62" s="331"/>
      <c r="E62" s="269">
        <v>187.2</v>
      </c>
      <c r="F62" s="270"/>
      <c r="G62" s="271"/>
      <c r="H62" s="272"/>
      <c r="I62" s="266"/>
      <c r="J62" s="273"/>
      <c r="K62" s="266"/>
      <c r="M62" s="267" t="s">
        <v>218</v>
      </c>
      <c r="O62" s="255"/>
    </row>
    <row r="63" spans="1:80" ht="12.75">
      <c r="A63" s="256">
        <v>19</v>
      </c>
      <c r="B63" s="257" t="s">
        <v>219</v>
      </c>
      <c r="C63" s="258" t="s">
        <v>220</v>
      </c>
      <c r="D63" s="259" t="s">
        <v>142</v>
      </c>
      <c r="E63" s="260">
        <v>187.2</v>
      </c>
      <c r="F63" s="260">
        <v>0</v>
      </c>
      <c r="G63" s="261">
        <f>E63*F63</f>
        <v>0</v>
      </c>
      <c r="H63" s="262">
        <v>0</v>
      </c>
      <c r="I63" s="263">
        <f>E63*H63</f>
        <v>0</v>
      </c>
      <c r="J63" s="262">
        <v>0</v>
      </c>
      <c r="K63" s="263">
        <f>E63*J63</f>
        <v>0</v>
      </c>
      <c r="O63" s="255">
        <v>2</v>
      </c>
      <c r="AA63" s="228">
        <v>1</v>
      </c>
      <c r="AB63" s="228">
        <v>1</v>
      </c>
      <c r="AC63" s="228">
        <v>1</v>
      </c>
      <c r="AZ63" s="228">
        <v>1</v>
      </c>
      <c r="BA63" s="228">
        <f>IF(AZ63=1,G63,0)</f>
        <v>0</v>
      </c>
      <c r="BB63" s="228">
        <f>IF(AZ63=2,G63,0)</f>
        <v>0</v>
      </c>
      <c r="BC63" s="228">
        <f>IF(AZ63=3,G63,0)</f>
        <v>0</v>
      </c>
      <c r="BD63" s="228">
        <f>IF(AZ63=4,G63,0)</f>
        <v>0</v>
      </c>
      <c r="BE63" s="228">
        <f>IF(AZ63=5,G63,0)</f>
        <v>0</v>
      </c>
      <c r="CA63" s="255">
        <v>1</v>
      </c>
      <c r="CB63" s="255">
        <v>1</v>
      </c>
    </row>
    <row r="64" spans="1:15" ht="12.75">
      <c r="A64" s="264"/>
      <c r="B64" s="268"/>
      <c r="C64" s="330" t="s">
        <v>218</v>
      </c>
      <c r="D64" s="331"/>
      <c r="E64" s="269">
        <v>187.2</v>
      </c>
      <c r="F64" s="270"/>
      <c r="G64" s="271"/>
      <c r="H64" s="272"/>
      <c r="I64" s="266"/>
      <c r="J64" s="273"/>
      <c r="K64" s="266"/>
      <c r="M64" s="267" t="s">
        <v>218</v>
      </c>
      <c r="O64" s="255"/>
    </row>
    <row r="65" spans="1:80" ht="12.75">
      <c r="A65" s="256">
        <v>20</v>
      </c>
      <c r="B65" s="257" t="s">
        <v>221</v>
      </c>
      <c r="C65" s="258" t="s">
        <v>222</v>
      </c>
      <c r="D65" s="259" t="s">
        <v>142</v>
      </c>
      <c r="E65" s="260">
        <v>66</v>
      </c>
      <c r="F65" s="260">
        <v>0</v>
      </c>
      <c r="G65" s="261">
        <f>E65*F65</f>
        <v>0</v>
      </c>
      <c r="H65" s="262">
        <v>0.00121</v>
      </c>
      <c r="I65" s="263">
        <f>E65*H65</f>
        <v>0.07986</v>
      </c>
      <c r="J65" s="262">
        <v>0</v>
      </c>
      <c r="K65" s="263">
        <f>E65*J65</f>
        <v>0</v>
      </c>
      <c r="O65" s="255">
        <v>2</v>
      </c>
      <c r="AA65" s="228">
        <v>1</v>
      </c>
      <c r="AB65" s="228">
        <v>1</v>
      </c>
      <c r="AC65" s="228">
        <v>1</v>
      </c>
      <c r="AZ65" s="228">
        <v>1</v>
      </c>
      <c r="BA65" s="228">
        <f>IF(AZ65=1,G65,0)</f>
        <v>0</v>
      </c>
      <c r="BB65" s="228">
        <f>IF(AZ65=2,G65,0)</f>
        <v>0</v>
      </c>
      <c r="BC65" s="228">
        <f>IF(AZ65=3,G65,0)</f>
        <v>0</v>
      </c>
      <c r="BD65" s="228">
        <f>IF(AZ65=4,G65,0)</f>
        <v>0</v>
      </c>
      <c r="BE65" s="228">
        <f>IF(AZ65=5,G65,0)</f>
        <v>0</v>
      </c>
      <c r="CA65" s="255">
        <v>1</v>
      </c>
      <c r="CB65" s="255">
        <v>1</v>
      </c>
    </row>
    <row r="66" spans="1:15" ht="12.75">
      <c r="A66" s="264"/>
      <c r="B66" s="268"/>
      <c r="C66" s="330" t="s">
        <v>223</v>
      </c>
      <c r="D66" s="331"/>
      <c r="E66" s="269">
        <v>36</v>
      </c>
      <c r="F66" s="270"/>
      <c r="G66" s="271"/>
      <c r="H66" s="272"/>
      <c r="I66" s="266"/>
      <c r="J66" s="273"/>
      <c r="K66" s="266"/>
      <c r="M66" s="267" t="s">
        <v>223</v>
      </c>
      <c r="O66" s="255"/>
    </row>
    <row r="67" spans="1:15" ht="12.75">
      <c r="A67" s="264"/>
      <c r="B67" s="268"/>
      <c r="C67" s="330" t="s">
        <v>224</v>
      </c>
      <c r="D67" s="331"/>
      <c r="E67" s="269">
        <v>30</v>
      </c>
      <c r="F67" s="270"/>
      <c r="G67" s="271"/>
      <c r="H67" s="272"/>
      <c r="I67" s="266"/>
      <c r="J67" s="273"/>
      <c r="K67" s="266"/>
      <c r="M67" s="267" t="s">
        <v>224</v>
      </c>
      <c r="O67" s="255"/>
    </row>
    <row r="68" spans="1:57" ht="12.75">
      <c r="A68" s="274"/>
      <c r="B68" s="275" t="s">
        <v>98</v>
      </c>
      <c r="C68" s="276" t="s">
        <v>212</v>
      </c>
      <c r="D68" s="277"/>
      <c r="E68" s="278"/>
      <c r="F68" s="279"/>
      <c r="G68" s="280">
        <f>SUM(G58:G67)</f>
        <v>0</v>
      </c>
      <c r="H68" s="281"/>
      <c r="I68" s="282">
        <f>SUM(I58:I67)</f>
        <v>3.679716</v>
      </c>
      <c r="J68" s="281"/>
      <c r="K68" s="282">
        <f>SUM(K58:K67)</f>
        <v>0</v>
      </c>
      <c r="O68" s="255">
        <v>4</v>
      </c>
      <c r="BA68" s="283">
        <f>SUM(BA58:BA67)</f>
        <v>0</v>
      </c>
      <c r="BB68" s="283">
        <f>SUM(BB58:BB67)</f>
        <v>0</v>
      </c>
      <c r="BC68" s="283">
        <f>SUM(BC58:BC67)</f>
        <v>0</v>
      </c>
      <c r="BD68" s="283">
        <f>SUM(BD58:BD67)</f>
        <v>0</v>
      </c>
      <c r="BE68" s="283">
        <f>SUM(BE58:BE67)</f>
        <v>0</v>
      </c>
    </row>
    <row r="69" spans="1:15" ht="12.75">
      <c r="A69" s="245" t="s">
        <v>97</v>
      </c>
      <c r="B69" s="246" t="s">
        <v>225</v>
      </c>
      <c r="C69" s="247" t="s">
        <v>226</v>
      </c>
      <c r="D69" s="248"/>
      <c r="E69" s="249"/>
      <c r="F69" s="249"/>
      <c r="G69" s="250"/>
      <c r="H69" s="251"/>
      <c r="I69" s="252"/>
      <c r="J69" s="253"/>
      <c r="K69" s="254"/>
      <c r="O69" s="255">
        <v>1</v>
      </c>
    </row>
    <row r="70" spans="1:80" ht="12.75">
      <c r="A70" s="256">
        <v>21</v>
      </c>
      <c r="B70" s="257" t="s">
        <v>228</v>
      </c>
      <c r="C70" s="258" t="s">
        <v>229</v>
      </c>
      <c r="D70" s="259" t="s">
        <v>142</v>
      </c>
      <c r="E70" s="260">
        <v>266.95</v>
      </c>
      <c r="F70" s="260">
        <v>0</v>
      </c>
      <c r="G70" s="261">
        <f>E70*F70</f>
        <v>0</v>
      </c>
      <c r="H70" s="262">
        <v>4E-05</v>
      </c>
      <c r="I70" s="263">
        <f>E70*H70</f>
        <v>0.010678</v>
      </c>
      <c r="J70" s="262">
        <v>0</v>
      </c>
      <c r="K70" s="263">
        <f>E70*J70</f>
        <v>0</v>
      </c>
      <c r="O70" s="255">
        <v>2</v>
      </c>
      <c r="AA70" s="228">
        <v>1</v>
      </c>
      <c r="AB70" s="228">
        <v>1</v>
      </c>
      <c r="AC70" s="228">
        <v>1</v>
      </c>
      <c r="AZ70" s="228">
        <v>1</v>
      </c>
      <c r="BA70" s="228">
        <f>IF(AZ70=1,G70,0)</f>
        <v>0</v>
      </c>
      <c r="BB70" s="228">
        <f>IF(AZ70=2,G70,0)</f>
        <v>0</v>
      </c>
      <c r="BC70" s="228">
        <f>IF(AZ70=3,G70,0)</f>
        <v>0</v>
      </c>
      <c r="BD70" s="228">
        <f>IF(AZ70=4,G70,0)</f>
        <v>0</v>
      </c>
      <c r="BE70" s="228">
        <f>IF(AZ70=5,G70,0)</f>
        <v>0</v>
      </c>
      <c r="CA70" s="255">
        <v>1</v>
      </c>
      <c r="CB70" s="255">
        <v>1</v>
      </c>
    </row>
    <row r="71" spans="1:15" ht="22.5">
      <c r="A71" s="264"/>
      <c r="B71" s="268"/>
      <c r="C71" s="330" t="s">
        <v>230</v>
      </c>
      <c r="D71" s="331"/>
      <c r="E71" s="269">
        <v>114.55</v>
      </c>
      <c r="F71" s="270"/>
      <c r="G71" s="271"/>
      <c r="H71" s="272"/>
      <c r="I71" s="266"/>
      <c r="J71" s="273"/>
      <c r="K71" s="266"/>
      <c r="M71" s="267" t="s">
        <v>230</v>
      </c>
      <c r="O71" s="255"/>
    </row>
    <row r="72" spans="1:15" ht="12.75">
      <c r="A72" s="264"/>
      <c r="B72" s="268"/>
      <c r="C72" s="330" t="s">
        <v>231</v>
      </c>
      <c r="D72" s="331"/>
      <c r="E72" s="269">
        <v>102.4</v>
      </c>
      <c r="F72" s="270"/>
      <c r="G72" s="271"/>
      <c r="H72" s="272"/>
      <c r="I72" s="266"/>
      <c r="J72" s="273"/>
      <c r="K72" s="266"/>
      <c r="M72" s="267" t="s">
        <v>231</v>
      </c>
      <c r="O72" s="255"/>
    </row>
    <row r="73" spans="1:15" ht="12.75">
      <c r="A73" s="264"/>
      <c r="B73" s="268"/>
      <c r="C73" s="330" t="s">
        <v>232</v>
      </c>
      <c r="D73" s="331"/>
      <c r="E73" s="269">
        <v>50</v>
      </c>
      <c r="F73" s="270"/>
      <c r="G73" s="271"/>
      <c r="H73" s="272"/>
      <c r="I73" s="266"/>
      <c r="J73" s="273"/>
      <c r="K73" s="266"/>
      <c r="M73" s="267" t="s">
        <v>232</v>
      </c>
      <c r="O73" s="255"/>
    </row>
    <row r="74" spans="1:80" ht="22.5">
      <c r="A74" s="256">
        <v>22</v>
      </c>
      <c r="B74" s="257" t="s">
        <v>233</v>
      </c>
      <c r="C74" s="258" t="s">
        <v>234</v>
      </c>
      <c r="D74" s="259" t="s">
        <v>142</v>
      </c>
      <c r="E74" s="260">
        <v>216.95</v>
      </c>
      <c r="F74" s="260">
        <v>0</v>
      </c>
      <c r="G74" s="261">
        <f>E74*F74</f>
        <v>0</v>
      </c>
      <c r="H74" s="262">
        <v>0</v>
      </c>
      <c r="I74" s="263">
        <f>E74*H74</f>
        <v>0</v>
      </c>
      <c r="J74" s="262"/>
      <c r="K74" s="263">
        <f>E74*J74</f>
        <v>0</v>
      </c>
      <c r="O74" s="255">
        <v>2</v>
      </c>
      <c r="AA74" s="228">
        <v>12</v>
      </c>
      <c r="AB74" s="228">
        <v>0</v>
      </c>
      <c r="AC74" s="228">
        <v>78</v>
      </c>
      <c r="AZ74" s="228">
        <v>1</v>
      </c>
      <c r="BA74" s="228">
        <f>IF(AZ74=1,G74,0)</f>
        <v>0</v>
      </c>
      <c r="BB74" s="228">
        <f>IF(AZ74=2,G74,0)</f>
        <v>0</v>
      </c>
      <c r="BC74" s="228">
        <f>IF(AZ74=3,G74,0)</f>
        <v>0</v>
      </c>
      <c r="BD74" s="228">
        <f>IF(AZ74=4,G74,0)</f>
        <v>0</v>
      </c>
      <c r="BE74" s="228">
        <f>IF(AZ74=5,G74,0)</f>
        <v>0</v>
      </c>
      <c r="CA74" s="255">
        <v>12</v>
      </c>
      <c r="CB74" s="255">
        <v>0</v>
      </c>
    </row>
    <row r="75" spans="1:15" ht="22.5">
      <c r="A75" s="264"/>
      <c r="B75" s="268"/>
      <c r="C75" s="330" t="s">
        <v>230</v>
      </c>
      <c r="D75" s="331"/>
      <c r="E75" s="269">
        <v>114.55</v>
      </c>
      <c r="F75" s="270"/>
      <c r="G75" s="271"/>
      <c r="H75" s="272"/>
      <c r="I75" s="266"/>
      <c r="J75" s="273"/>
      <c r="K75" s="266"/>
      <c r="M75" s="267" t="s">
        <v>230</v>
      </c>
      <c r="O75" s="255"/>
    </row>
    <row r="76" spans="1:15" ht="12.75">
      <c r="A76" s="264"/>
      <c r="B76" s="268"/>
      <c r="C76" s="330" t="s">
        <v>231</v>
      </c>
      <c r="D76" s="331"/>
      <c r="E76" s="269">
        <v>102.4</v>
      </c>
      <c r="F76" s="270"/>
      <c r="G76" s="271"/>
      <c r="H76" s="272"/>
      <c r="I76" s="266"/>
      <c r="J76" s="273"/>
      <c r="K76" s="266"/>
      <c r="M76" s="267" t="s">
        <v>231</v>
      </c>
      <c r="O76" s="255"/>
    </row>
    <row r="77" spans="1:57" ht="12.75">
      <c r="A77" s="274"/>
      <c r="B77" s="275" t="s">
        <v>98</v>
      </c>
      <c r="C77" s="276" t="s">
        <v>227</v>
      </c>
      <c r="D77" s="277"/>
      <c r="E77" s="278"/>
      <c r="F77" s="279"/>
      <c r="G77" s="280">
        <f>SUM(G69:G76)</f>
        <v>0</v>
      </c>
      <c r="H77" s="281"/>
      <c r="I77" s="282">
        <f>SUM(I69:I76)</f>
        <v>0.010678</v>
      </c>
      <c r="J77" s="281"/>
      <c r="K77" s="282">
        <f>SUM(K69:K76)</f>
        <v>0</v>
      </c>
      <c r="O77" s="255">
        <v>4</v>
      </c>
      <c r="BA77" s="283">
        <f>SUM(BA69:BA76)</f>
        <v>0</v>
      </c>
      <c r="BB77" s="283">
        <f>SUM(BB69:BB76)</f>
        <v>0</v>
      </c>
      <c r="BC77" s="283">
        <f>SUM(BC69:BC76)</f>
        <v>0</v>
      </c>
      <c r="BD77" s="283">
        <f>SUM(BD69:BD76)</f>
        <v>0</v>
      </c>
      <c r="BE77" s="283">
        <f>SUM(BE69:BE76)</f>
        <v>0</v>
      </c>
    </row>
    <row r="78" spans="1:15" ht="12.75">
      <c r="A78" s="245" t="s">
        <v>97</v>
      </c>
      <c r="B78" s="246" t="s">
        <v>235</v>
      </c>
      <c r="C78" s="247" t="s">
        <v>236</v>
      </c>
      <c r="D78" s="248"/>
      <c r="E78" s="249"/>
      <c r="F78" s="249"/>
      <c r="G78" s="250"/>
      <c r="H78" s="251"/>
      <c r="I78" s="252"/>
      <c r="J78" s="253"/>
      <c r="K78" s="254"/>
      <c r="O78" s="255">
        <v>1</v>
      </c>
    </row>
    <row r="79" spans="1:80" ht="12.75">
      <c r="A79" s="256">
        <v>23</v>
      </c>
      <c r="B79" s="257" t="s">
        <v>238</v>
      </c>
      <c r="C79" s="258" t="s">
        <v>239</v>
      </c>
      <c r="D79" s="259" t="s">
        <v>146</v>
      </c>
      <c r="E79" s="260">
        <v>22.9</v>
      </c>
      <c r="F79" s="260">
        <v>0</v>
      </c>
      <c r="G79" s="261">
        <f>E79*F79</f>
        <v>0</v>
      </c>
      <c r="H79" s="262">
        <v>0</v>
      </c>
      <c r="I79" s="263">
        <f>E79*H79</f>
        <v>0</v>
      </c>
      <c r="J79" s="262">
        <v>-0.00135</v>
      </c>
      <c r="K79" s="263">
        <f>E79*J79</f>
        <v>-0.030914999999999998</v>
      </c>
      <c r="O79" s="255">
        <v>2</v>
      </c>
      <c r="AA79" s="228">
        <v>1</v>
      </c>
      <c r="AB79" s="228">
        <v>7</v>
      </c>
      <c r="AC79" s="228">
        <v>7</v>
      </c>
      <c r="AZ79" s="228">
        <v>1</v>
      </c>
      <c r="BA79" s="228">
        <f>IF(AZ79=1,G79,0)</f>
        <v>0</v>
      </c>
      <c r="BB79" s="228">
        <f>IF(AZ79=2,G79,0)</f>
        <v>0</v>
      </c>
      <c r="BC79" s="228">
        <f>IF(AZ79=3,G79,0)</f>
        <v>0</v>
      </c>
      <c r="BD79" s="228">
        <f>IF(AZ79=4,G79,0)</f>
        <v>0</v>
      </c>
      <c r="BE79" s="228">
        <f>IF(AZ79=5,G79,0)</f>
        <v>0</v>
      </c>
      <c r="CA79" s="255">
        <v>1</v>
      </c>
      <c r="CB79" s="255">
        <v>7</v>
      </c>
    </row>
    <row r="80" spans="1:15" ht="12.75">
      <c r="A80" s="264"/>
      <c r="B80" s="268"/>
      <c r="C80" s="330" t="s">
        <v>240</v>
      </c>
      <c r="D80" s="331"/>
      <c r="E80" s="269">
        <v>22.9</v>
      </c>
      <c r="F80" s="270"/>
      <c r="G80" s="271"/>
      <c r="H80" s="272"/>
      <c r="I80" s="266"/>
      <c r="J80" s="273"/>
      <c r="K80" s="266"/>
      <c r="M80" s="267" t="s">
        <v>240</v>
      </c>
      <c r="O80" s="255"/>
    </row>
    <row r="81" spans="1:80" ht="12.75">
      <c r="A81" s="256">
        <v>24</v>
      </c>
      <c r="B81" s="257" t="s">
        <v>241</v>
      </c>
      <c r="C81" s="258" t="s">
        <v>242</v>
      </c>
      <c r="D81" s="259" t="s">
        <v>142</v>
      </c>
      <c r="E81" s="260">
        <v>6</v>
      </c>
      <c r="F81" s="260">
        <v>0</v>
      </c>
      <c r="G81" s="261">
        <f>E81*F81</f>
        <v>0</v>
      </c>
      <c r="H81" s="262">
        <v>0</v>
      </c>
      <c r="I81" s="263">
        <f>E81*H81</f>
        <v>0</v>
      </c>
      <c r="J81" s="262">
        <v>-0.02465</v>
      </c>
      <c r="K81" s="263">
        <f>E81*J81</f>
        <v>-0.14789999999999998</v>
      </c>
      <c r="O81" s="255">
        <v>2</v>
      </c>
      <c r="AA81" s="228">
        <v>1</v>
      </c>
      <c r="AB81" s="228">
        <v>7</v>
      </c>
      <c r="AC81" s="228">
        <v>7</v>
      </c>
      <c r="AZ81" s="228">
        <v>1</v>
      </c>
      <c r="BA81" s="228">
        <f>IF(AZ81=1,G81,0)</f>
        <v>0</v>
      </c>
      <c r="BB81" s="228">
        <f>IF(AZ81=2,G81,0)</f>
        <v>0</v>
      </c>
      <c r="BC81" s="228">
        <f>IF(AZ81=3,G81,0)</f>
        <v>0</v>
      </c>
      <c r="BD81" s="228">
        <f>IF(AZ81=4,G81,0)</f>
        <v>0</v>
      </c>
      <c r="BE81" s="228">
        <f>IF(AZ81=5,G81,0)</f>
        <v>0</v>
      </c>
      <c r="CA81" s="255">
        <v>1</v>
      </c>
      <c r="CB81" s="255">
        <v>7</v>
      </c>
    </row>
    <row r="82" spans="1:15" ht="12.75">
      <c r="A82" s="264"/>
      <c r="B82" s="268"/>
      <c r="C82" s="330" t="s">
        <v>243</v>
      </c>
      <c r="D82" s="331"/>
      <c r="E82" s="269">
        <v>6</v>
      </c>
      <c r="F82" s="270"/>
      <c r="G82" s="271"/>
      <c r="H82" s="272"/>
      <c r="I82" s="266"/>
      <c r="J82" s="273"/>
      <c r="K82" s="266"/>
      <c r="M82" s="267" t="s">
        <v>243</v>
      </c>
      <c r="O82" s="255"/>
    </row>
    <row r="83" spans="1:80" ht="12.75">
      <c r="A83" s="256">
        <v>25</v>
      </c>
      <c r="B83" s="257" t="s">
        <v>244</v>
      </c>
      <c r="C83" s="258" t="s">
        <v>245</v>
      </c>
      <c r="D83" s="259" t="s">
        <v>246</v>
      </c>
      <c r="E83" s="260">
        <v>226.8</v>
      </c>
      <c r="F83" s="260">
        <v>0</v>
      </c>
      <c r="G83" s="261">
        <f>E83*F83</f>
        <v>0</v>
      </c>
      <c r="H83" s="262">
        <v>5E-05</v>
      </c>
      <c r="I83" s="263">
        <f>E83*H83</f>
        <v>0.011340000000000001</v>
      </c>
      <c r="J83" s="262">
        <v>0</v>
      </c>
      <c r="K83" s="263">
        <f>E83*J83</f>
        <v>0</v>
      </c>
      <c r="O83" s="255">
        <v>2</v>
      </c>
      <c r="AA83" s="228">
        <v>1</v>
      </c>
      <c r="AB83" s="228">
        <v>7</v>
      </c>
      <c r="AC83" s="228">
        <v>7</v>
      </c>
      <c r="AZ83" s="228">
        <v>1</v>
      </c>
      <c r="BA83" s="228">
        <f>IF(AZ83=1,G83,0)</f>
        <v>0</v>
      </c>
      <c r="BB83" s="228">
        <f>IF(AZ83=2,G83,0)</f>
        <v>0</v>
      </c>
      <c r="BC83" s="228">
        <f>IF(AZ83=3,G83,0)</f>
        <v>0</v>
      </c>
      <c r="BD83" s="228">
        <f>IF(AZ83=4,G83,0)</f>
        <v>0</v>
      </c>
      <c r="BE83" s="228">
        <f>IF(AZ83=5,G83,0)</f>
        <v>0</v>
      </c>
      <c r="CA83" s="255">
        <v>1</v>
      </c>
      <c r="CB83" s="255">
        <v>7</v>
      </c>
    </row>
    <row r="84" spans="1:15" ht="12.75">
      <c r="A84" s="264"/>
      <c r="B84" s="268"/>
      <c r="C84" s="330" t="s">
        <v>247</v>
      </c>
      <c r="D84" s="331"/>
      <c r="E84" s="269">
        <v>226.8</v>
      </c>
      <c r="F84" s="270"/>
      <c r="G84" s="271"/>
      <c r="H84" s="272"/>
      <c r="I84" s="266"/>
      <c r="J84" s="273"/>
      <c r="K84" s="266"/>
      <c r="M84" s="267" t="s">
        <v>247</v>
      </c>
      <c r="O84" s="255"/>
    </row>
    <row r="85" spans="1:80" ht="12.75">
      <c r="A85" s="256">
        <v>26</v>
      </c>
      <c r="B85" s="257" t="s">
        <v>248</v>
      </c>
      <c r="C85" s="258" t="s">
        <v>249</v>
      </c>
      <c r="D85" s="259" t="s">
        <v>246</v>
      </c>
      <c r="E85" s="260">
        <v>200</v>
      </c>
      <c r="F85" s="260">
        <v>0</v>
      </c>
      <c r="G85" s="261">
        <f>E85*F85</f>
        <v>0</v>
      </c>
      <c r="H85" s="262">
        <v>5E-05</v>
      </c>
      <c r="I85" s="263">
        <f>E85*H85</f>
        <v>0.01</v>
      </c>
      <c r="J85" s="262">
        <v>-0.001</v>
      </c>
      <c r="K85" s="263">
        <f>E85*J85</f>
        <v>-0.2</v>
      </c>
      <c r="O85" s="255">
        <v>2</v>
      </c>
      <c r="AA85" s="228">
        <v>1</v>
      </c>
      <c r="AB85" s="228">
        <v>7</v>
      </c>
      <c r="AC85" s="228">
        <v>7</v>
      </c>
      <c r="AZ85" s="228">
        <v>1</v>
      </c>
      <c r="BA85" s="228">
        <f>IF(AZ85=1,G85,0)</f>
        <v>0</v>
      </c>
      <c r="BB85" s="228">
        <f>IF(AZ85=2,G85,0)</f>
        <v>0</v>
      </c>
      <c r="BC85" s="228">
        <f>IF(AZ85=3,G85,0)</f>
        <v>0</v>
      </c>
      <c r="BD85" s="228">
        <f>IF(AZ85=4,G85,0)</f>
        <v>0</v>
      </c>
      <c r="BE85" s="228">
        <f>IF(AZ85=5,G85,0)</f>
        <v>0</v>
      </c>
      <c r="CA85" s="255">
        <v>1</v>
      </c>
      <c r="CB85" s="255">
        <v>7</v>
      </c>
    </row>
    <row r="86" spans="1:15" ht="12.75">
      <c r="A86" s="264"/>
      <c r="B86" s="268"/>
      <c r="C86" s="330" t="s">
        <v>250</v>
      </c>
      <c r="D86" s="331"/>
      <c r="E86" s="269">
        <v>200</v>
      </c>
      <c r="F86" s="270"/>
      <c r="G86" s="271"/>
      <c r="H86" s="272"/>
      <c r="I86" s="266"/>
      <c r="J86" s="273"/>
      <c r="K86" s="266"/>
      <c r="M86" s="267" t="s">
        <v>250</v>
      </c>
      <c r="O86" s="255"/>
    </row>
    <row r="87" spans="1:80" ht="12.75">
      <c r="A87" s="256">
        <v>27</v>
      </c>
      <c r="B87" s="257" t="s">
        <v>251</v>
      </c>
      <c r="C87" s="258" t="s">
        <v>252</v>
      </c>
      <c r="D87" s="259" t="s">
        <v>253</v>
      </c>
      <c r="E87" s="260">
        <v>16</v>
      </c>
      <c r="F87" s="260">
        <v>0</v>
      </c>
      <c r="G87" s="261">
        <f>E87*F87</f>
        <v>0</v>
      </c>
      <c r="H87" s="262">
        <v>0</v>
      </c>
      <c r="I87" s="263">
        <f>E87*H87</f>
        <v>0</v>
      </c>
      <c r="J87" s="262">
        <v>0</v>
      </c>
      <c r="K87" s="263">
        <f>E87*J87</f>
        <v>0</v>
      </c>
      <c r="O87" s="255">
        <v>2</v>
      </c>
      <c r="AA87" s="228">
        <v>1</v>
      </c>
      <c r="AB87" s="228">
        <v>1</v>
      </c>
      <c r="AC87" s="228">
        <v>1</v>
      </c>
      <c r="AZ87" s="228">
        <v>1</v>
      </c>
      <c r="BA87" s="228">
        <f>IF(AZ87=1,G87,0)</f>
        <v>0</v>
      </c>
      <c r="BB87" s="228">
        <f>IF(AZ87=2,G87,0)</f>
        <v>0</v>
      </c>
      <c r="BC87" s="228">
        <f>IF(AZ87=3,G87,0)</f>
        <v>0</v>
      </c>
      <c r="BD87" s="228">
        <f>IF(AZ87=4,G87,0)</f>
        <v>0</v>
      </c>
      <c r="BE87" s="228">
        <f>IF(AZ87=5,G87,0)</f>
        <v>0</v>
      </c>
      <c r="CA87" s="255">
        <v>1</v>
      </c>
      <c r="CB87" s="255">
        <v>1</v>
      </c>
    </row>
    <row r="88" spans="1:15" ht="12.75">
      <c r="A88" s="264"/>
      <c r="B88" s="268"/>
      <c r="C88" s="330" t="s">
        <v>254</v>
      </c>
      <c r="D88" s="331"/>
      <c r="E88" s="269">
        <v>9</v>
      </c>
      <c r="F88" s="270"/>
      <c r="G88" s="271"/>
      <c r="H88" s="272"/>
      <c r="I88" s="266"/>
      <c r="J88" s="273"/>
      <c r="K88" s="266"/>
      <c r="M88" s="267" t="s">
        <v>254</v>
      </c>
      <c r="O88" s="255"/>
    </row>
    <row r="89" spans="1:15" ht="12.75">
      <c r="A89" s="264"/>
      <c r="B89" s="268"/>
      <c r="C89" s="330" t="s">
        <v>255</v>
      </c>
      <c r="D89" s="331"/>
      <c r="E89" s="269">
        <v>7</v>
      </c>
      <c r="F89" s="270"/>
      <c r="G89" s="271"/>
      <c r="H89" s="272"/>
      <c r="I89" s="266"/>
      <c r="J89" s="273"/>
      <c r="K89" s="266"/>
      <c r="M89" s="267" t="s">
        <v>255</v>
      </c>
      <c r="O89" s="255"/>
    </row>
    <row r="90" spans="1:80" ht="12.75">
      <c r="A90" s="256">
        <v>28</v>
      </c>
      <c r="B90" s="257" t="s">
        <v>256</v>
      </c>
      <c r="C90" s="258" t="s">
        <v>257</v>
      </c>
      <c r="D90" s="259" t="s">
        <v>142</v>
      </c>
      <c r="E90" s="260">
        <v>5.94</v>
      </c>
      <c r="F90" s="260">
        <v>0</v>
      </c>
      <c r="G90" s="261">
        <f>E90*F90</f>
        <v>0</v>
      </c>
      <c r="H90" s="262">
        <v>0.00137</v>
      </c>
      <c r="I90" s="263">
        <f>E90*H90</f>
        <v>0.0081378</v>
      </c>
      <c r="J90" s="262">
        <v>-0.061</v>
      </c>
      <c r="K90" s="263">
        <f>E90*J90</f>
        <v>-0.36234</v>
      </c>
      <c r="O90" s="255">
        <v>2</v>
      </c>
      <c r="AA90" s="228">
        <v>1</v>
      </c>
      <c r="AB90" s="228">
        <v>1</v>
      </c>
      <c r="AC90" s="228">
        <v>1</v>
      </c>
      <c r="AZ90" s="228">
        <v>1</v>
      </c>
      <c r="BA90" s="228">
        <f>IF(AZ90=1,G90,0)</f>
        <v>0</v>
      </c>
      <c r="BB90" s="228">
        <f>IF(AZ90=2,G90,0)</f>
        <v>0</v>
      </c>
      <c r="BC90" s="228">
        <f>IF(AZ90=3,G90,0)</f>
        <v>0</v>
      </c>
      <c r="BD90" s="228">
        <f>IF(AZ90=4,G90,0)</f>
        <v>0</v>
      </c>
      <c r="BE90" s="228">
        <f>IF(AZ90=5,G90,0)</f>
        <v>0</v>
      </c>
      <c r="CA90" s="255">
        <v>1</v>
      </c>
      <c r="CB90" s="255">
        <v>1</v>
      </c>
    </row>
    <row r="91" spans="1:15" ht="12.75">
      <c r="A91" s="264"/>
      <c r="B91" s="268"/>
      <c r="C91" s="330" t="s">
        <v>258</v>
      </c>
      <c r="D91" s="331"/>
      <c r="E91" s="269">
        <v>5.94</v>
      </c>
      <c r="F91" s="270"/>
      <c r="G91" s="271"/>
      <c r="H91" s="272"/>
      <c r="I91" s="266"/>
      <c r="J91" s="273"/>
      <c r="K91" s="266"/>
      <c r="M91" s="267" t="s">
        <v>258</v>
      </c>
      <c r="O91" s="255"/>
    </row>
    <row r="92" spans="1:80" ht="12.75">
      <c r="A92" s="256">
        <v>29</v>
      </c>
      <c r="B92" s="257" t="s">
        <v>259</v>
      </c>
      <c r="C92" s="258" t="s">
        <v>260</v>
      </c>
      <c r="D92" s="259" t="s">
        <v>142</v>
      </c>
      <c r="E92" s="260">
        <v>18.9</v>
      </c>
      <c r="F92" s="260">
        <v>0</v>
      </c>
      <c r="G92" s="261">
        <f>E92*F92</f>
        <v>0</v>
      </c>
      <c r="H92" s="262">
        <v>0.00069</v>
      </c>
      <c r="I92" s="263">
        <f>E92*H92</f>
        <v>0.013040999999999999</v>
      </c>
      <c r="J92" s="262">
        <v>-0.053</v>
      </c>
      <c r="K92" s="263">
        <f>E92*J92</f>
        <v>-1.0016999999999998</v>
      </c>
      <c r="O92" s="255">
        <v>2</v>
      </c>
      <c r="AA92" s="228">
        <v>1</v>
      </c>
      <c r="AB92" s="228">
        <v>1</v>
      </c>
      <c r="AC92" s="228">
        <v>1</v>
      </c>
      <c r="AZ92" s="228">
        <v>1</v>
      </c>
      <c r="BA92" s="228">
        <f>IF(AZ92=1,G92,0)</f>
        <v>0</v>
      </c>
      <c r="BB92" s="228">
        <f>IF(AZ92=2,G92,0)</f>
        <v>0</v>
      </c>
      <c r="BC92" s="228">
        <f>IF(AZ92=3,G92,0)</f>
        <v>0</v>
      </c>
      <c r="BD92" s="228">
        <f>IF(AZ92=4,G92,0)</f>
        <v>0</v>
      </c>
      <c r="BE92" s="228">
        <f>IF(AZ92=5,G92,0)</f>
        <v>0</v>
      </c>
      <c r="CA92" s="255">
        <v>1</v>
      </c>
      <c r="CB92" s="255">
        <v>1</v>
      </c>
    </row>
    <row r="93" spans="1:15" ht="12.75">
      <c r="A93" s="264"/>
      <c r="B93" s="268"/>
      <c r="C93" s="330" t="s">
        <v>261</v>
      </c>
      <c r="D93" s="331"/>
      <c r="E93" s="269">
        <v>18.9</v>
      </c>
      <c r="F93" s="270"/>
      <c r="G93" s="271"/>
      <c r="H93" s="272"/>
      <c r="I93" s="266"/>
      <c r="J93" s="273"/>
      <c r="K93" s="266"/>
      <c r="M93" s="267" t="s">
        <v>261</v>
      </c>
      <c r="O93" s="255"/>
    </row>
    <row r="94" spans="1:80" ht="12.75">
      <c r="A94" s="256">
        <v>30</v>
      </c>
      <c r="B94" s="257" t="s">
        <v>262</v>
      </c>
      <c r="C94" s="258" t="s">
        <v>263</v>
      </c>
      <c r="D94" s="259" t="s">
        <v>142</v>
      </c>
      <c r="E94" s="260">
        <v>60.7425</v>
      </c>
      <c r="F94" s="260">
        <v>0</v>
      </c>
      <c r="G94" s="261">
        <f>E94*F94</f>
        <v>0</v>
      </c>
      <c r="H94" s="262">
        <v>0.00061</v>
      </c>
      <c r="I94" s="263">
        <f>E94*H94</f>
        <v>0.037052925</v>
      </c>
      <c r="J94" s="262">
        <v>-0.05</v>
      </c>
      <c r="K94" s="263">
        <f>E94*J94</f>
        <v>-3.037125</v>
      </c>
      <c r="O94" s="255">
        <v>2</v>
      </c>
      <c r="AA94" s="228">
        <v>1</v>
      </c>
      <c r="AB94" s="228">
        <v>1</v>
      </c>
      <c r="AC94" s="228">
        <v>1</v>
      </c>
      <c r="AZ94" s="228">
        <v>1</v>
      </c>
      <c r="BA94" s="228">
        <f>IF(AZ94=1,G94,0)</f>
        <v>0</v>
      </c>
      <c r="BB94" s="228">
        <f>IF(AZ94=2,G94,0)</f>
        <v>0</v>
      </c>
      <c r="BC94" s="228">
        <f>IF(AZ94=3,G94,0)</f>
        <v>0</v>
      </c>
      <c r="BD94" s="228">
        <f>IF(AZ94=4,G94,0)</f>
        <v>0</v>
      </c>
      <c r="BE94" s="228">
        <f>IF(AZ94=5,G94,0)</f>
        <v>0</v>
      </c>
      <c r="CA94" s="255">
        <v>1</v>
      </c>
      <c r="CB94" s="255">
        <v>1</v>
      </c>
    </row>
    <row r="95" spans="1:15" ht="12.75">
      <c r="A95" s="264"/>
      <c r="B95" s="268"/>
      <c r="C95" s="330" t="s">
        <v>264</v>
      </c>
      <c r="D95" s="331"/>
      <c r="E95" s="269">
        <v>60.7425</v>
      </c>
      <c r="F95" s="270"/>
      <c r="G95" s="271"/>
      <c r="H95" s="272"/>
      <c r="I95" s="266"/>
      <c r="J95" s="273"/>
      <c r="K95" s="266"/>
      <c r="M95" s="267" t="s">
        <v>264</v>
      </c>
      <c r="O95" s="255"/>
    </row>
    <row r="96" spans="1:80" ht="12.75">
      <c r="A96" s="256">
        <v>31</v>
      </c>
      <c r="B96" s="257" t="s">
        <v>265</v>
      </c>
      <c r="C96" s="258" t="s">
        <v>266</v>
      </c>
      <c r="D96" s="259" t="s">
        <v>142</v>
      </c>
      <c r="E96" s="260">
        <v>18.9</v>
      </c>
      <c r="F96" s="260">
        <v>0</v>
      </c>
      <c r="G96" s="261">
        <f>E96*F96</f>
        <v>0</v>
      </c>
      <c r="H96" s="262">
        <v>0</v>
      </c>
      <c r="I96" s="263">
        <f>E96*H96</f>
        <v>0</v>
      </c>
      <c r="J96" s="262">
        <v>-0.006</v>
      </c>
      <c r="K96" s="263">
        <f>E96*J96</f>
        <v>-0.11339999999999999</v>
      </c>
      <c r="O96" s="255">
        <v>2</v>
      </c>
      <c r="AA96" s="228">
        <v>1</v>
      </c>
      <c r="AB96" s="228">
        <v>1</v>
      </c>
      <c r="AC96" s="228">
        <v>1</v>
      </c>
      <c r="AZ96" s="228">
        <v>1</v>
      </c>
      <c r="BA96" s="228">
        <f>IF(AZ96=1,G96,0)</f>
        <v>0</v>
      </c>
      <c r="BB96" s="228">
        <f>IF(AZ96=2,G96,0)</f>
        <v>0</v>
      </c>
      <c r="BC96" s="228">
        <f>IF(AZ96=3,G96,0)</f>
        <v>0</v>
      </c>
      <c r="BD96" s="228">
        <f>IF(AZ96=4,G96,0)</f>
        <v>0</v>
      </c>
      <c r="BE96" s="228">
        <f>IF(AZ96=5,G96,0)</f>
        <v>0</v>
      </c>
      <c r="CA96" s="255">
        <v>1</v>
      </c>
      <c r="CB96" s="255">
        <v>1</v>
      </c>
    </row>
    <row r="97" spans="1:15" ht="12.75">
      <c r="A97" s="264"/>
      <c r="B97" s="268"/>
      <c r="C97" s="330" t="s">
        <v>261</v>
      </c>
      <c r="D97" s="331"/>
      <c r="E97" s="269">
        <v>18.9</v>
      </c>
      <c r="F97" s="270"/>
      <c r="G97" s="271"/>
      <c r="H97" s="272"/>
      <c r="I97" s="266"/>
      <c r="J97" s="273"/>
      <c r="K97" s="266"/>
      <c r="M97" s="267" t="s">
        <v>261</v>
      </c>
      <c r="O97" s="255"/>
    </row>
    <row r="98" spans="1:80" ht="12.75">
      <c r="A98" s="256">
        <v>32</v>
      </c>
      <c r="B98" s="257" t="s">
        <v>267</v>
      </c>
      <c r="C98" s="258" t="s">
        <v>268</v>
      </c>
      <c r="D98" s="259" t="s">
        <v>146</v>
      </c>
      <c r="E98" s="260">
        <v>9</v>
      </c>
      <c r="F98" s="260">
        <v>0</v>
      </c>
      <c r="G98" s="261">
        <f>E98*F98</f>
        <v>0</v>
      </c>
      <c r="H98" s="262">
        <v>0</v>
      </c>
      <c r="I98" s="263">
        <f>E98*H98</f>
        <v>0</v>
      </c>
      <c r="J98" s="262">
        <v>-0.03773</v>
      </c>
      <c r="K98" s="263">
        <f>E98*J98</f>
        <v>-0.33957</v>
      </c>
      <c r="O98" s="255">
        <v>2</v>
      </c>
      <c r="AA98" s="228">
        <v>1</v>
      </c>
      <c r="AB98" s="228">
        <v>1</v>
      </c>
      <c r="AC98" s="228">
        <v>1</v>
      </c>
      <c r="AZ98" s="228">
        <v>1</v>
      </c>
      <c r="BA98" s="228">
        <f>IF(AZ98=1,G98,0)</f>
        <v>0</v>
      </c>
      <c r="BB98" s="228">
        <f>IF(AZ98=2,G98,0)</f>
        <v>0</v>
      </c>
      <c r="BC98" s="228">
        <f>IF(AZ98=3,G98,0)</f>
        <v>0</v>
      </c>
      <c r="BD98" s="228">
        <f>IF(AZ98=4,G98,0)</f>
        <v>0</v>
      </c>
      <c r="BE98" s="228">
        <f>IF(AZ98=5,G98,0)</f>
        <v>0</v>
      </c>
      <c r="CA98" s="255">
        <v>1</v>
      </c>
      <c r="CB98" s="255">
        <v>1</v>
      </c>
    </row>
    <row r="99" spans="1:15" ht="22.5">
      <c r="A99" s="264"/>
      <c r="B99" s="268"/>
      <c r="C99" s="330" t="s">
        <v>269</v>
      </c>
      <c r="D99" s="331"/>
      <c r="E99" s="269">
        <v>9</v>
      </c>
      <c r="F99" s="270"/>
      <c r="G99" s="271"/>
      <c r="H99" s="272"/>
      <c r="I99" s="266"/>
      <c r="J99" s="273"/>
      <c r="K99" s="266"/>
      <c r="M99" s="267" t="s">
        <v>269</v>
      </c>
      <c r="O99" s="255"/>
    </row>
    <row r="100" spans="1:80" ht="12.75">
      <c r="A100" s="256">
        <v>33</v>
      </c>
      <c r="B100" s="257" t="s">
        <v>270</v>
      </c>
      <c r="C100" s="258" t="s">
        <v>271</v>
      </c>
      <c r="D100" s="259" t="s">
        <v>146</v>
      </c>
      <c r="E100" s="260">
        <v>12.3</v>
      </c>
      <c r="F100" s="260">
        <v>0</v>
      </c>
      <c r="G100" s="261">
        <f>E100*F100</f>
        <v>0</v>
      </c>
      <c r="H100" s="262">
        <v>0</v>
      </c>
      <c r="I100" s="263">
        <f>E100*H100</f>
        <v>0</v>
      </c>
      <c r="J100" s="262">
        <v>-0.01113</v>
      </c>
      <c r="K100" s="263">
        <f>E100*J100</f>
        <v>-0.136899</v>
      </c>
      <c r="O100" s="255">
        <v>2</v>
      </c>
      <c r="AA100" s="228">
        <v>1</v>
      </c>
      <c r="AB100" s="228">
        <v>1</v>
      </c>
      <c r="AC100" s="228">
        <v>1</v>
      </c>
      <c r="AZ100" s="228">
        <v>1</v>
      </c>
      <c r="BA100" s="228">
        <f>IF(AZ100=1,G100,0)</f>
        <v>0</v>
      </c>
      <c r="BB100" s="228">
        <f>IF(AZ100=2,G100,0)</f>
        <v>0</v>
      </c>
      <c r="BC100" s="228">
        <f>IF(AZ100=3,G100,0)</f>
        <v>0</v>
      </c>
      <c r="BD100" s="228">
        <f>IF(AZ100=4,G100,0)</f>
        <v>0</v>
      </c>
      <c r="BE100" s="228">
        <f>IF(AZ100=5,G100,0)</f>
        <v>0</v>
      </c>
      <c r="CA100" s="255">
        <v>1</v>
      </c>
      <c r="CB100" s="255">
        <v>1</v>
      </c>
    </row>
    <row r="101" spans="1:15" ht="12.75">
      <c r="A101" s="264"/>
      <c r="B101" s="268"/>
      <c r="C101" s="330" t="s">
        <v>206</v>
      </c>
      <c r="D101" s="331"/>
      <c r="E101" s="269">
        <v>12.3</v>
      </c>
      <c r="F101" s="270"/>
      <c r="G101" s="271"/>
      <c r="H101" s="272"/>
      <c r="I101" s="266"/>
      <c r="J101" s="273"/>
      <c r="K101" s="266"/>
      <c r="M101" s="267" t="s">
        <v>206</v>
      </c>
      <c r="O101" s="255"/>
    </row>
    <row r="102" spans="1:80" ht="12.75">
      <c r="A102" s="256">
        <v>34</v>
      </c>
      <c r="B102" s="257" t="s">
        <v>272</v>
      </c>
      <c r="C102" s="258" t="s">
        <v>273</v>
      </c>
      <c r="D102" s="259" t="s">
        <v>146</v>
      </c>
      <c r="E102" s="260">
        <v>20</v>
      </c>
      <c r="F102" s="260">
        <v>0</v>
      </c>
      <c r="G102" s="261">
        <f>E102*F102</f>
        <v>0</v>
      </c>
      <c r="H102" s="262">
        <v>0</v>
      </c>
      <c r="I102" s="263">
        <f>E102*H102</f>
        <v>0</v>
      </c>
      <c r="J102" s="262">
        <v>-0.01507</v>
      </c>
      <c r="K102" s="263">
        <f>E102*J102</f>
        <v>-0.3014</v>
      </c>
      <c r="O102" s="255">
        <v>2</v>
      </c>
      <c r="AA102" s="228">
        <v>1</v>
      </c>
      <c r="AB102" s="228">
        <v>1</v>
      </c>
      <c r="AC102" s="228">
        <v>1</v>
      </c>
      <c r="AZ102" s="228">
        <v>1</v>
      </c>
      <c r="BA102" s="228">
        <f>IF(AZ102=1,G102,0)</f>
        <v>0</v>
      </c>
      <c r="BB102" s="228">
        <f>IF(AZ102=2,G102,0)</f>
        <v>0</v>
      </c>
      <c r="BC102" s="228">
        <f>IF(AZ102=3,G102,0)</f>
        <v>0</v>
      </c>
      <c r="BD102" s="228">
        <f>IF(AZ102=4,G102,0)</f>
        <v>0</v>
      </c>
      <c r="BE102" s="228">
        <f>IF(AZ102=5,G102,0)</f>
        <v>0</v>
      </c>
      <c r="CA102" s="255">
        <v>1</v>
      </c>
      <c r="CB102" s="255">
        <v>1</v>
      </c>
    </row>
    <row r="103" spans="1:15" ht="12.75">
      <c r="A103" s="264"/>
      <c r="B103" s="268"/>
      <c r="C103" s="330" t="s">
        <v>274</v>
      </c>
      <c r="D103" s="331"/>
      <c r="E103" s="269">
        <v>20</v>
      </c>
      <c r="F103" s="270"/>
      <c r="G103" s="271"/>
      <c r="H103" s="272"/>
      <c r="I103" s="266"/>
      <c r="J103" s="273"/>
      <c r="K103" s="266"/>
      <c r="M103" s="267" t="s">
        <v>274</v>
      </c>
      <c r="O103" s="255"/>
    </row>
    <row r="104" spans="1:80" ht="12.75">
      <c r="A104" s="256">
        <v>35</v>
      </c>
      <c r="B104" s="257" t="s">
        <v>275</v>
      </c>
      <c r="C104" s="258" t="s">
        <v>276</v>
      </c>
      <c r="D104" s="259" t="s">
        <v>142</v>
      </c>
      <c r="E104" s="260">
        <v>13.245</v>
      </c>
      <c r="F104" s="260">
        <v>0</v>
      </c>
      <c r="G104" s="261">
        <f>E104*F104</f>
        <v>0</v>
      </c>
      <c r="H104" s="262">
        <v>0</v>
      </c>
      <c r="I104" s="263">
        <f>E104*H104</f>
        <v>0</v>
      </c>
      <c r="J104" s="262">
        <v>-0.046</v>
      </c>
      <c r="K104" s="263">
        <f>E104*J104</f>
        <v>-0.60927</v>
      </c>
      <c r="O104" s="255">
        <v>2</v>
      </c>
      <c r="AA104" s="228">
        <v>1</v>
      </c>
      <c r="AB104" s="228">
        <v>1</v>
      </c>
      <c r="AC104" s="228">
        <v>1</v>
      </c>
      <c r="AZ104" s="228">
        <v>1</v>
      </c>
      <c r="BA104" s="228">
        <f>IF(AZ104=1,G104,0)</f>
        <v>0</v>
      </c>
      <c r="BB104" s="228">
        <f>IF(AZ104=2,G104,0)</f>
        <v>0</v>
      </c>
      <c r="BC104" s="228">
        <f>IF(AZ104=3,G104,0)</f>
        <v>0</v>
      </c>
      <c r="BD104" s="228">
        <f>IF(AZ104=4,G104,0)</f>
        <v>0</v>
      </c>
      <c r="BE104" s="228">
        <f>IF(AZ104=5,G104,0)</f>
        <v>0</v>
      </c>
      <c r="CA104" s="255">
        <v>1</v>
      </c>
      <c r="CB104" s="255">
        <v>1</v>
      </c>
    </row>
    <row r="105" spans="1:15" ht="12.75">
      <c r="A105" s="264"/>
      <c r="B105" s="268"/>
      <c r="C105" s="330" t="s">
        <v>168</v>
      </c>
      <c r="D105" s="331"/>
      <c r="E105" s="269">
        <v>7.245</v>
      </c>
      <c r="F105" s="270"/>
      <c r="G105" s="271"/>
      <c r="H105" s="272"/>
      <c r="I105" s="266"/>
      <c r="J105" s="273"/>
      <c r="K105" s="266"/>
      <c r="M105" s="267" t="s">
        <v>168</v>
      </c>
      <c r="O105" s="255"/>
    </row>
    <row r="106" spans="1:15" ht="12.75">
      <c r="A106" s="264"/>
      <c r="B106" s="268"/>
      <c r="C106" s="330" t="s">
        <v>243</v>
      </c>
      <c r="D106" s="331"/>
      <c r="E106" s="269">
        <v>6</v>
      </c>
      <c r="F106" s="270"/>
      <c r="G106" s="271"/>
      <c r="H106" s="272"/>
      <c r="I106" s="266"/>
      <c r="J106" s="273"/>
      <c r="K106" s="266"/>
      <c r="M106" s="267" t="s">
        <v>243</v>
      </c>
      <c r="O106" s="255"/>
    </row>
    <row r="107" spans="1:80" ht="12.75">
      <c r="A107" s="256">
        <v>36</v>
      </c>
      <c r="B107" s="257" t="s">
        <v>277</v>
      </c>
      <c r="C107" s="258" t="s">
        <v>278</v>
      </c>
      <c r="D107" s="259" t="s">
        <v>279</v>
      </c>
      <c r="E107" s="260">
        <v>4.3963633</v>
      </c>
      <c r="F107" s="260">
        <v>0</v>
      </c>
      <c r="G107" s="261">
        <f>E107*F107</f>
        <v>0</v>
      </c>
      <c r="H107" s="262">
        <v>0</v>
      </c>
      <c r="I107" s="263">
        <f>E107*H107</f>
        <v>0</v>
      </c>
      <c r="J107" s="262"/>
      <c r="K107" s="263">
        <f>E107*J107</f>
        <v>0</v>
      </c>
      <c r="O107" s="255">
        <v>2</v>
      </c>
      <c r="AA107" s="228">
        <v>8</v>
      </c>
      <c r="AB107" s="228">
        <v>0</v>
      </c>
      <c r="AC107" s="228">
        <v>3</v>
      </c>
      <c r="AZ107" s="228">
        <v>1</v>
      </c>
      <c r="BA107" s="228">
        <f>IF(AZ107=1,G107,0)</f>
        <v>0</v>
      </c>
      <c r="BB107" s="228">
        <f>IF(AZ107=2,G107,0)</f>
        <v>0</v>
      </c>
      <c r="BC107" s="228">
        <f>IF(AZ107=3,G107,0)</f>
        <v>0</v>
      </c>
      <c r="BD107" s="228">
        <f>IF(AZ107=4,G107,0)</f>
        <v>0</v>
      </c>
      <c r="BE107" s="228">
        <f>IF(AZ107=5,G107,0)</f>
        <v>0</v>
      </c>
      <c r="CA107" s="255">
        <v>8</v>
      </c>
      <c r="CB107" s="255">
        <v>0</v>
      </c>
    </row>
    <row r="108" spans="1:80" ht="12.75">
      <c r="A108" s="256">
        <v>37</v>
      </c>
      <c r="B108" s="257" t="s">
        <v>280</v>
      </c>
      <c r="C108" s="258" t="s">
        <v>281</v>
      </c>
      <c r="D108" s="259" t="s">
        <v>279</v>
      </c>
      <c r="E108" s="260">
        <v>6.280519</v>
      </c>
      <c r="F108" s="260">
        <v>0</v>
      </c>
      <c r="G108" s="261">
        <f>E108*F108</f>
        <v>0</v>
      </c>
      <c r="H108" s="262">
        <v>0</v>
      </c>
      <c r="I108" s="263">
        <f>E108*H108</f>
        <v>0</v>
      </c>
      <c r="J108" s="262"/>
      <c r="K108" s="263">
        <f>E108*J108</f>
        <v>0</v>
      </c>
      <c r="O108" s="255">
        <v>2</v>
      </c>
      <c r="AA108" s="228">
        <v>8</v>
      </c>
      <c r="AB108" s="228">
        <v>1</v>
      </c>
      <c r="AC108" s="228">
        <v>3</v>
      </c>
      <c r="AZ108" s="228">
        <v>1</v>
      </c>
      <c r="BA108" s="228">
        <f>IF(AZ108=1,G108,0)</f>
        <v>0</v>
      </c>
      <c r="BB108" s="228">
        <f>IF(AZ108=2,G108,0)</f>
        <v>0</v>
      </c>
      <c r="BC108" s="228">
        <f>IF(AZ108=3,G108,0)</f>
        <v>0</v>
      </c>
      <c r="BD108" s="228">
        <f>IF(AZ108=4,G108,0)</f>
        <v>0</v>
      </c>
      <c r="BE108" s="228">
        <f>IF(AZ108=5,G108,0)</f>
        <v>0</v>
      </c>
      <c r="CA108" s="255">
        <v>8</v>
      </c>
      <c r="CB108" s="255">
        <v>1</v>
      </c>
    </row>
    <row r="109" spans="1:80" ht="12.75">
      <c r="A109" s="256">
        <v>38</v>
      </c>
      <c r="B109" s="257" t="s">
        <v>282</v>
      </c>
      <c r="C109" s="258" t="s">
        <v>283</v>
      </c>
      <c r="D109" s="259" t="s">
        <v>279</v>
      </c>
      <c r="E109" s="260">
        <v>56.524671</v>
      </c>
      <c r="F109" s="260">
        <v>0</v>
      </c>
      <c r="G109" s="261">
        <f>E109*F109</f>
        <v>0</v>
      </c>
      <c r="H109" s="262">
        <v>0</v>
      </c>
      <c r="I109" s="263">
        <f>E109*H109</f>
        <v>0</v>
      </c>
      <c r="J109" s="262"/>
      <c r="K109" s="263">
        <f>E109*J109</f>
        <v>0</v>
      </c>
      <c r="O109" s="255">
        <v>2</v>
      </c>
      <c r="AA109" s="228">
        <v>8</v>
      </c>
      <c r="AB109" s="228">
        <v>1</v>
      </c>
      <c r="AC109" s="228">
        <v>3</v>
      </c>
      <c r="AZ109" s="228">
        <v>1</v>
      </c>
      <c r="BA109" s="228">
        <f>IF(AZ109=1,G109,0)</f>
        <v>0</v>
      </c>
      <c r="BB109" s="228">
        <f>IF(AZ109=2,G109,0)</f>
        <v>0</v>
      </c>
      <c r="BC109" s="228">
        <f>IF(AZ109=3,G109,0)</f>
        <v>0</v>
      </c>
      <c r="BD109" s="228">
        <f>IF(AZ109=4,G109,0)</f>
        <v>0</v>
      </c>
      <c r="BE109" s="228">
        <f>IF(AZ109=5,G109,0)</f>
        <v>0</v>
      </c>
      <c r="CA109" s="255">
        <v>8</v>
      </c>
      <c r="CB109" s="255">
        <v>1</v>
      </c>
    </row>
    <row r="110" spans="1:80" ht="12.75">
      <c r="A110" s="256">
        <v>39</v>
      </c>
      <c r="B110" s="257" t="s">
        <v>284</v>
      </c>
      <c r="C110" s="258" t="s">
        <v>285</v>
      </c>
      <c r="D110" s="259" t="s">
        <v>279</v>
      </c>
      <c r="E110" s="260">
        <v>6.280519</v>
      </c>
      <c r="F110" s="260">
        <v>0</v>
      </c>
      <c r="G110" s="261">
        <f>E110*F110</f>
        <v>0</v>
      </c>
      <c r="H110" s="262">
        <v>0</v>
      </c>
      <c r="I110" s="263">
        <f>E110*H110</f>
        <v>0</v>
      </c>
      <c r="J110" s="262"/>
      <c r="K110" s="263">
        <f>E110*J110</f>
        <v>0</v>
      </c>
      <c r="O110" s="255">
        <v>2</v>
      </c>
      <c r="AA110" s="228">
        <v>8</v>
      </c>
      <c r="AB110" s="228">
        <v>1</v>
      </c>
      <c r="AC110" s="228">
        <v>3</v>
      </c>
      <c r="AZ110" s="228">
        <v>1</v>
      </c>
      <c r="BA110" s="228">
        <f>IF(AZ110=1,G110,0)</f>
        <v>0</v>
      </c>
      <c r="BB110" s="228">
        <f>IF(AZ110=2,G110,0)</f>
        <v>0</v>
      </c>
      <c r="BC110" s="228">
        <f>IF(AZ110=3,G110,0)</f>
        <v>0</v>
      </c>
      <c r="BD110" s="228">
        <f>IF(AZ110=4,G110,0)</f>
        <v>0</v>
      </c>
      <c r="BE110" s="228">
        <f>IF(AZ110=5,G110,0)</f>
        <v>0</v>
      </c>
      <c r="CA110" s="255">
        <v>8</v>
      </c>
      <c r="CB110" s="255">
        <v>1</v>
      </c>
    </row>
    <row r="111" spans="1:80" ht="12.75">
      <c r="A111" s="256">
        <v>40</v>
      </c>
      <c r="B111" s="257" t="s">
        <v>286</v>
      </c>
      <c r="C111" s="258" t="s">
        <v>287</v>
      </c>
      <c r="D111" s="259" t="s">
        <v>279</v>
      </c>
      <c r="E111" s="260">
        <v>6.280519</v>
      </c>
      <c r="F111" s="260">
        <v>0</v>
      </c>
      <c r="G111" s="261">
        <f>E111*F111</f>
        <v>0</v>
      </c>
      <c r="H111" s="262">
        <v>0</v>
      </c>
      <c r="I111" s="263">
        <f>E111*H111</f>
        <v>0</v>
      </c>
      <c r="J111" s="262"/>
      <c r="K111" s="263">
        <f>E111*J111</f>
        <v>0</v>
      </c>
      <c r="O111" s="255">
        <v>2</v>
      </c>
      <c r="AA111" s="228">
        <v>8</v>
      </c>
      <c r="AB111" s="228">
        <v>0</v>
      </c>
      <c r="AC111" s="228">
        <v>3</v>
      </c>
      <c r="AZ111" s="228">
        <v>1</v>
      </c>
      <c r="BA111" s="228">
        <f>IF(AZ111=1,G111,0)</f>
        <v>0</v>
      </c>
      <c r="BB111" s="228">
        <f>IF(AZ111=2,G111,0)</f>
        <v>0</v>
      </c>
      <c r="BC111" s="228">
        <f>IF(AZ111=3,G111,0)</f>
        <v>0</v>
      </c>
      <c r="BD111" s="228">
        <f>IF(AZ111=4,G111,0)</f>
        <v>0</v>
      </c>
      <c r="BE111" s="228">
        <f>IF(AZ111=5,G111,0)</f>
        <v>0</v>
      </c>
      <c r="CA111" s="255">
        <v>8</v>
      </c>
      <c r="CB111" s="255">
        <v>0</v>
      </c>
    </row>
    <row r="112" spans="1:57" ht="12.75">
      <c r="A112" s="274"/>
      <c r="B112" s="275" t="s">
        <v>98</v>
      </c>
      <c r="C112" s="276" t="s">
        <v>237</v>
      </c>
      <c r="D112" s="277"/>
      <c r="E112" s="278"/>
      <c r="F112" s="279"/>
      <c r="G112" s="280">
        <f>SUM(G78:G111)</f>
        <v>0</v>
      </c>
      <c r="H112" s="281"/>
      <c r="I112" s="282">
        <f>SUM(I78:I111)</f>
        <v>0.07957172500000001</v>
      </c>
      <c r="J112" s="281"/>
      <c r="K112" s="282">
        <f>SUM(K78:K111)</f>
        <v>-6.280519</v>
      </c>
      <c r="O112" s="255">
        <v>4</v>
      </c>
      <c r="BA112" s="283">
        <f>SUM(BA78:BA111)</f>
        <v>0</v>
      </c>
      <c r="BB112" s="283">
        <f>SUM(BB78:BB111)</f>
        <v>0</v>
      </c>
      <c r="BC112" s="283">
        <f>SUM(BC78:BC111)</f>
        <v>0</v>
      </c>
      <c r="BD112" s="283">
        <f>SUM(BD78:BD111)</f>
        <v>0</v>
      </c>
      <c r="BE112" s="283">
        <f>SUM(BE78:BE111)</f>
        <v>0</v>
      </c>
    </row>
    <row r="113" spans="1:15" ht="12.75">
      <c r="A113" s="245" t="s">
        <v>97</v>
      </c>
      <c r="B113" s="246" t="s">
        <v>288</v>
      </c>
      <c r="C113" s="247" t="s">
        <v>289</v>
      </c>
      <c r="D113" s="248"/>
      <c r="E113" s="249"/>
      <c r="F113" s="249"/>
      <c r="G113" s="250"/>
      <c r="H113" s="251"/>
      <c r="I113" s="252"/>
      <c r="J113" s="253"/>
      <c r="K113" s="254"/>
      <c r="O113" s="255">
        <v>1</v>
      </c>
    </row>
    <row r="114" spans="1:80" ht="12.75">
      <c r="A114" s="256">
        <v>41</v>
      </c>
      <c r="B114" s="257" t="s">
        <v>291</v>
      </c>
      <c r="C114" s="258" t="s">
        <v>292</v>
      </c>
      <c r="D114" s="259" t="s">
        <v>279</v>
      </c>
      <c r="E114" s="260">
        <v>6.583758755</v>
      </c>
      <c r="F114" s="260">
        <v>0</v>
      </c>
      <c r="G114" s="261">
        <f>E114*F114</f>
        <v>0</v>
      </c>
      <c r="H114" s="262">
        <v>0</v>
      </c>
      <c r="I114" s="263">
        <f>E114*H114</f>
        <v>0</v>
      </c>
      <c r="J114" s="262"/>
      <c r="K114" s="263">
        <f>E114*J114</f>
        <v>0</v>
      </c>
      <c r="O114" s="255">
        <v>2</v>
      </c>
      <c r="AA114" s="228">
        <v>7</v>
      </c>
      <c r="AB114" s="228">
        <v>1</v>
      </c>
      <c r="AC114" s="228">
        <v>2</v>
      </c>
      <c r="AZ114" s="228">
        <v>1</v>
      </c>
      <c r="BA114" s="228">
        <f>IF(AZ114=1,G114,0)</f>
        <v>0</v>
      </c>
      <c r="BB114" s="228">
        <f>IF(AZ114=2,G114,0)</f>
        <v>0</v>
      </c>
      <c r="BC114" s="228">
        <f>IF(AZ114=3,G114,0)</f>
        <v>0</v>
      </c>
      <c r="BD114" s="228">
        <f>IF(AZ114=4,G114,0)</f>
        <v>0</v>
      </c>
      <c r="BE114" s="228">
        <f>IF(AZ114=5,G114,0)</f>
        <v>0</v>
      </c>
      <c r="CA114" s="255">
        <v>7</v>
      </c>
      <c r="CB114" s="255">
        <v>1</v>
      </c>
    </row>
    <row r="115" spans="1:57" ht="12.75">
      <c r="A115" s="274"/>
      <c r="B115" s="275" t="s">
        <v>98</v>
      </c>
      <c r="C115" s="276" t="s">
        <v>290</v>
      </c>
      <c r="D115" s="277"/>
      <c r="E115" s="278"/>
      <c r="F115" s="279"/>
      <c r="G115" s="280">
        <f>SUM(G113:G114)</f>
        <v>0</v>
      </c>
      <c r="H115" s="281"/>
      <c r="I115" s="282">
        <f>SUM(I113:I114)</f>
        <v>0</v>
      </c>
      <c r="J115" s="281"/>
      <c r="K115" s="282">
        <f>SUM(K113:K114)</f>
        <v>0</v>
      </c>
      <c r="O115" s="255">
        <v>4</v>
      </c>
      <c r="BA115" s="283">
        <f>SUM(BA113:BA114)</f>
        <v>0</v>
      </c>
      <c r="BB115" s="283">
        <f>SUM(BB113:BB114)</f>
        <v>0</v>
      </c>
      <c r="BC115" s="283">
        <f>SUM(BC113:BC114)</f>
        <v>0</v>
      </c>
      <c r="BD115" s="283">
        <f>SUM(BD113:BD114)</f>
        <v>0</v>
      </c>
      <c r="BE115" s="283">
        <f>SUM(BE113:BE114)</f>
        <v>0</v>
      </c>
    </row>
    <row r="116" spans="1:15" ht="12.75">
      <c r="A116" s="245" t="s">
        <v>97</v>
      </c>
      <c r="B116" s="246" t="s">
        <v>293</v>
      </c>
      <c r="C116" s="247" t="s">
        <v>294</v>
      </c>
      <c r="D116" s="248"/>
      <c r="E116" s="249"/>
      <c r="F116" s="249"/>
      <c r="G116" s="250"/>
      <c r="H116" s="251"/>
      <c r="I116" s="252"/>
      <c r="J116" s="253"/>
      <c r="K116" s="254"/>
      <c r="O116" s="255">
        <v>1</v>
      </c>
    </row>
    <row r="117" spans="1:80" ht="12.75">
      <c r="A117" s="256">
        <v>42</v>
      </c>
      <c r="B117" s="257" t="s">
        <v>296</v>
      </c>
      <c r="C117" s="258" t="s">
        <v>297</v>
      </c>
      <c r="D117" s="259" t="s">
        <v>146</v>
      </c>
      <c r="E117" s="260">
        <v>23.06</v>
      </c>
      <c r="F117" s="260">
        <v>0</v>
      </c>
      <c r="G117" s="261">
        <f>E117*F117</f>
        <v>0</v>
      </c>
      <c r="H117" s="262">
        <v>0.00221</v>
      </c>
      <c r="I117" s="263">
        <f>E117*H117</f>
        <v>0.050962600000000004</v>
      </c>
      <c r="J117" s="262">
        <v>0</v>
      </c>
      <c r="K117" s="263">
        <f>E117*J117</f>
        <v>0</v>
      </c>
      <c r="O117" s="255">
        <v>2</v>
      </c>
      <c r="AA117" s="228">
        <v>1</v>
      </c>
      <c r="AB117" s="228">
        <v>7</v>
      </c>
      <c r="AC117" s="228">
        <v>7</v>
      </c>
      <c r="AZ117" s="228">
        <v>2</v>
      </c>
      <c r="BA117" s="228">
        <f>IF(AZ117=1,G117,0)</f>
        <v>0</v>
      </c>
      <c r="BB117" s="228">
        <f>IF(AZ117=2,G117,0)</f>
        <v>0</v>
      </c>
      <c r="BC117" s="228">
        <f>IF(AZ117=3,G117,0)</f>
        <v>0</v>
      </c>
      <c r="BD117" s="228">
        <f>IF(AZ117=4,G117,0)</f>
        <v>0</v>
      </c>
      <c r="BE117" s="228">
        <f>IF(AZ117=5,G117,0)</f>
        <v>0</v>
      </c>
      <c r="CA117" s="255">
        <v>1</v>
      </c>
      <c r="CB117" s="255">
        <v>7</v>
      </c>
    </row>
    <row r="118" spans="1:15" ht="12.75">
      <c r="A118" s="264"/>
      <c r="B118" s="268"/>
      <c r="C118" s="330" t="s">
        <v>298</v>
      </c>
      <c r="D118" s="331"/>
      <c r="E118" s="269">
        <v>23.06</v>
      </c>
      <c r="F118" s="270"/>
      <c r="G118" s="271"/>
      <c r="H118" s="272"/>
      <c r="I118" s="266"/>
      <c r="J118" s="273"/>
      <c r="K118" s="266"/>
      <c r="M118" s="267" t="s">
        <v>298</v>
      </c>
      <c r="O118" s="255"/>
    </row>
    <row r="119" spans="1:80" ht="12.75">
      <c r="A119" s="256">
        <v>43</v>
      </c>
      <c r="B119" s="257" t="s">
        <v>299</v>
      </c>
      <c r="C119" s="258" t="s">
        <v>300</v>
      </c>
      <c r="D119" s="259" t="s">
        <v>146</v>
      </c>
      <c r="E119" s="260">
        <v>3.3</v>
      </c>
      <c r="F119" s="260">
        <v>0</v>
      </c>
      <c r="G119" s="261">
        <f>E119*F119</f>
        <v>0</v>
      </c>
      <c r="H119" s="262">
        <v>0.00301</v>
      </c>
      <c r="I119" s="263">
        <f>E119*H119</f>
        <v>0.009932999999999999</v>
      </c>
      <c r="J119" s="262">
        <v>0</v>
      </c>
      <c r="K119" s="263">
        <f>E119*J119</f>
        <v>0</v>
      </c>
      <c r="O119" s="255">
        <v>2</v>
      </c>
      <c r="AA119" s="228">
        <v>1</v>
      </c>
      <c r="AB119" s="228">
        <v>7</v>
      </c>
      <c r="AC119" s="228">
        <v>7</v>
      </c>
      <c r="AZ119" s="228">
        <v>2</v>
      </c>
      <c r="BA119" s="228">
        <f>IF(AZ119=1,G119,0)</f>
        <v>0</v>
      </c>
      <c r="BB119" s="228">
        <f>IF(AZ119=2,G119,0)</f>
        <v>0</v>
      </c>
      <c r="BC119" s="228">
        <f>IF(AZ119=3,G119,0)</f>
        <v>0</v>
      </c>
      <c r="BD119" s="228">
        <f>IF(AZ119=4,G119,0)</f>
        <v>0</v>
      </c>
      <c r="BE119" s="228">
        <f>IF(AZ119=5,G119,0)</f>
        <v>0</v>
      </c>
      <c r="CA119" s="255">
        <v>1</v>
      </c>
      <c r="CB119" s="255">
        <v>7</v>
      </c>
    </row>
    <row r="120" spans="1:15" ht="12.75">
      <c r="A120" s="264"/>
      <c r="B120" s="268"/>
      <c r="C120" s="330" t="s">
        <v>301</v>
      </c>
      <c r="D120" s="331"/>
      <c r="E120" s="269">
        <v>3.3</v>
      </c>
      <c r="F120" s="270"/>
      <c r="G120" s="271"/>
      <c r="H120" s="272"/>
      <c r="I120" s="266"/>
      <c r="J120" s="273"/>
      <c r="K120" s="266"/>
      <c r="M120" s="267" t="s">
        <v>301</v>
      </c>
      <c r="O120" s="255"/>
    </row>
    <row r="121" spans="1:80" ht="12.75">
      <c r="A121" s="256">
        <v>44</v>
      </c>
      <c r="B121" s="257" t="s">
        <v>302</v>
      </c>
      <c r="C121" s="258" t="s">
        <v>303</v>
      </c>
      <c r="D121" s="259" t="s">
        <v>12</v>
      </c>
      <c r="E121" s="260"/>
      <c r="F121" s="260">
        <v>0</v>
      </c>
      <c r="G121" s="261">
        <f>E121*F121</f>
        <v>0</v>
      </c>
      <c r="H121" s="262">
        <v>0</v>
      </c>
      <c r="I121" s="263">
        <f>E121*H121</f>
        <v>0</v>
      </c>
      <c r="J121" s="262"/>
      <c r="K121" s="263">
        <f>E121*J121</f>
        <v>0</v>
      </c>
      <c r="O121" s="255">
        <v>2</v>
      </c>
      <c r="AA121" s="228">
        <v>7</v>
      </c>
      <c r="AB121" s="228">
        <v>1002</v>
      </c>
      <c r="AC121" s="228">
        <v>5</v>
      </c>
      <c r="AZ121" s="228">
        <v>2</v>
      </c>
      <c r="BA121" s="228">
        <f>IF(AZ121=1,G121,0)</f>
        <v>0</v>
      </c>
      <c r="BB121" s="228">
        <f>IF(AZ121=2,G121,0)</f>
        <v>0</v>
      </c>
      <c r="BC121" s="228">
        <f>IF(AZ121=3,G121,0)</f>
        <v>0</v>
      </c>
      <c r="BD121" s="228">
        <f>IF(AZ121=4,G121,0)</f>
        <v>0</v>
      </c>
      <c r="BE121" s="228">
        <f>IF(AZ121=5,G121,0)</f>
        <v>0</v>
      </c>
      <c r="CA121" s="255">
        <v>7</v>
      </c>
      <c r="CB121" s="255">
        <v>1002</v>
      </c>
    </row>
    <row r="122" spans="1:57" ht="12.75">
      <c r="A122" s="274"/>
      <c r="B122" s="275" t="s">
        <v>98</v>
      </c>
      <c r="C122" s="276" t="s">
        <v>295</v>
      </c>
      <c r="D122" s="277"/>
      <c r="E122" s="278"/>
      <c r="F122" s="279"/>
      <c r="G122" s="280">
        <f>SUM(G116:G121)</f>
        <v>0</v>
      </c>
      <c r="H122" s="281"/>
      <c r="I122" s="282">
        <f>SUM(I116:I121)</f>
        <v>0.0608956</v>
      </c>
      <c r="J122" s="281"/>
      <c r="K122" s="282">
        <f>SUM(K116:K121)</f>
        <v>0</v>
      </c>
      <c r="O122" s="255">
        <v>4</v>
      </c>
      <c r="BA122" s="283">
        <f>SUM(BA116:BA121)</f>
        <v>0</v>
      </c>
      <c r="BB122" s="283">
        <f>SUM(BB116:BB121)</f>
        <v>0</v>
      </c>
      <c r="BC122" s="283">
        <f>SUM(BC116:BC121)</f>
        <v>0</v>
      </c>
      <c r="BD122" s="283">
        <f>SUM(BD116:BD121)</f>
        <v>0</v>
      </c>
      <c r="BE122" s="283">
        <f>SUM(BE116:BE121)</f>
        <v>0</v>
      </c>
    </row>
    <row r="123" spans="1:15" ht="12.75">
      <c r="A123" s="245" t="s">
        <v>97</v>
      </c>
      <c r="B123" s="246" t="s">
        <v>304</v>
      </c>
      <c r="C123" s="247" t="s">
        <v>305</v>
      </c>
      <c r="D123" s="248"/>
      <c r="E123" s="249"/>
      <c r="F123" s="249"/>
      <c r="G123" s="250"/>
      <c r="H123" s="251"/>
      <c r="I123" s="252"/>
      <c r="J123" s="253"/>
      <c r="K123" s="254"/>
      <c r="O123" s="255">
        <v>1</v>
      </c>
    </row>
    <row r="124" spans="1:80" ht="12.75">
      <c r="A124" s="256">
        <v>45</v>
      </c>
      <c r="B124" s="257" t="s">
        <v>307</v>
      </c>
      <c r="C124" s="258" t="s">
        <v>308</v>
      </c>
      <c r="D124" s="259" t="s">
        <v>146</v>
      </c>
      <c r="E124" s="260">
        <v>141.98</v>
      </c>
      <c r="F124" s="260">
        <v>0</v>
      </c>
      <c r="G124" s="261">
        <f>E124*F124</f>
        <v>0</v>
      </c>
      <c r="H124" s="262">
        <v>6E-05</v>
      </c>
      <c r="I124" s="263">
        <f>E124*H124</f>
        <v>0.0085188</v>
      </c>
      <c r="J124" s="262">
        <v>0</v>
      </c>
      <c r="K124" s="263">
        <f>E124*J124</f>
        <v>0</v>
      </c>
      <c r="O124" s="255">
        <v>2</v>
      </c>
      <c r="AA124" s="228">
        <v>1</v>
      </c>
      <c r="AB124" s="228">
        <v>7</v>
      </c>
      <c r="AC124" s="228">
        <v>7</v>
      </c>
      <c r="AZ124" s="228">
        <v>2</v>
      </c>
      <c r="BA124" s="228">
        <f>IF(AZ124=1,G124,0)</f>
        <v>0</v>
      </c>
      <c r="BB124" s="228">
        <f>IF(AZ124=2,G124,0)</f>
        <v>0</v>
      </c>
      <c r="BC124" s="228">
        <f>IF(AZ124=3,G124,0)</f>
        <v>0</v>
      </c>
      <c r="BD124" s="228">
        <f>IF(AZ124=4,G124,0)</f>
        <v>0</v>
      </c>
      <c r="BE124" s="228">
        <f>IF(AZ124=5,G124,0)</f>
        <v>0</v>
      </c>
      <c r="CA124" s="255">
        <v>1</v>
      </c>
      <c r="CB124" s="255">
        <v>7</v>
      </c>
    </row>
    <row r="125" spans="1:15" ht="22.5">
      <c r="A125" s="264"/>
      <c r="B125" s="268"/>
      <c r="C125" s="330" t="s">
        <v>309</v>
      </c>
      <c r="D125" s="331"/>
      <c r="E125" s="269">
        <v>141.98</v>
      </c>
      <c r="F125" s="270"/>
      <c r="G125" s="271"/>
      <c r="H125" s="272"/>
      <c r="I125" s="266"/>
      <c r="J125" s="273"/>
      <c r="K125" s="266"/>
      <c r="M125" s="267" t="s">
        <v>309</v>
      </c>
      <c r="O125" s="255"/>
    </row>
    <row r="126" spans="1:80" ht="22.5">
      <c r="A126" s="256">
        <v>46</v>
      </c>
      <c r="B126" s="257" t="s">
        <v>310</v>
      </c>
      <c r="C126" s="258" t="s">
        <v>311</v>
      </c>
      <c r="D126" s="259" t="s">
        <v>253</v>
      </c>
      <c r="E126" s="260">
        <v>6</v>
      </c>
      <c r="F126" s="260">
        <v>0</v>
      </c>
      <c r="G126" s="261">
        <f>E126*F126</f>
        <v>0</v>
      </c>
      <c r="H126" s="262">
        <v>0.031</v>
      </c>
      <c r="I126" s="263">
        <f>E126*H126</f>
        <v>0.186</v>
      </c>
      <c r="J126" s="262"/>
      <c r="K126" s="263">
        <f>E126*J126</f>
        <v>0</v>
      </c>
      <c r="O126" s="255">
        <v>2</v>
      </c>
      <c r="AA126" s="228">
        <v>12</v>
      </c>
      <c r="AB126" s="228">
        <v>0</v>
      </c>
      <c r="AC126" s="228">
        <v>32</v>
      </c>
      <c r="AZ126" s="228">
        <v>2</v>
      </c>
      <c r="BA126" s="228">
        <f>IF(AZ126=1,G126,0)</f>
        <v>0</v>
      </c>
      <c r="BB126" s="228">
        <f>IF(AZ126=2,G126,0)</f>
        <v>0</v>
      </c>
      <c r="BC126" s="228">
        <f>IF(AZ126=3,G126,0)</f>
        <v>0</v>
      </c>
      <c r="BD126" s="228">
        <f>IF(AZ126=4,G126,0)</f>
        <v>0</v>
      </c>
      <c r="BE126" s="228">
        <f>IF(AZ126=5,G126,0)</f>
        <v>0</v>
      </c>
      <c r="CA126" s="255">
        <v>12</v>
      </c>
      <c r="CB126" s="255">
        <v>0</v>
      </c>
    </row>
    <row r="127" spans="1:15" ht="12.75">
      <c r="A127" s="264"/>
      <c r="B127" s="268"/>
      <c r="C127" s="330" t="s">
        <v>312</v>
      </c>
      <c r="D127" s="331"/>
      <c r="E127" s="269">
        <v>6</v>
      </c>
      <c r="F127" s="270"/>
      <c r="G127" s="271"/>
      <c r="H127" s="272"/>
      <c r="I127" s="266"/>
      <c r="J127" s="273"/>
      <c r="K127" s="266"/>
      <c r="M127" s="267" t="s">
        <v>312</v>
      </c>
      <c r="O127" s="255"/>
    </row>
    <row r="128" spans="1:80" ht="22.5">
      <c r="A128" s="256">
        <v>47</v>
      </c>
      <c r="B128" s="257" t="s">
        <v>313</v>
      </c>
      <c r="C128" s="258" t="s">
        <v>314</v>
      </c>
      <c r="D128" s="259" t="s">
        <v>253</v>
      </c>
      <c r="E128" s="260">
        <v>3</v>
      </c>
      <c r="F128" s="260">
        <v>0</v>
      </c>
      <c r="G128" s="261">
        <f>E128*F128</f>
        <v>0</v>
      </c>
      <c r="H128" s="262">
        <v>0.029</v>
      </c>
      <c r="I128" s="263">
        <f>E128*H128</f>
        <v>0.08700000000000001</v>
      </c>
      <c r="J128" s="262"/>
      <c r="K128" s="263">
        <f>E128*J128</f>
        <v>0</v>
      </c>
      <c r="O128" s="255">
        <v>2</v>
      </c>
      <c r="AA128" s="228">
        <v>12</v>
      </c>
      <c r="AB128" s="228">
        <v>0</v>
      </c>
      <c r="AC128" s="228">
        <v>33</v>
      </c>
      <c r="AZ128" s="228">
        <v>2</v>
      </c>
      <c r="BA128" s="228">
        <f>IF(AZ128=1,G128,0)</f>
        <v>0</v>
      </c>
      <c r="BB128" s="228">
        <f>IF(AZ128=2,G128,0)</f>
        <v>0</v>
      </c>
      <c r="BC128" s="228">
        <f>IF(AZ128=3,G128,0)</f>
        <v>0</v>
      </c>
      <c r="BD128" s="228">
        <f>IF(AZ128=4,G128,0)</f>
        <v>0</v>
      </c>
      <c r="BE128" s="228">
        <f>IF(AZ128=5,G128,0)</f>
        <v>0</v>
      </c>
      <c r="CA128" s="255">
        <v>12</v>
      </c>
      <c r="CB128" s="255">
        <v>0</v>
      </c>
    </row>
    <row r="129" spans="1:15" ht="12.75">
      <c r="A129" s="264"/>
      <c r="B129" s="268"/>
      <c r="C129" s="330" t="s">
        <v>315</v>
      </c>
      <c r="D129" s="331"/>
      <c r="E129" s="269">
        <v>3</v>
      </c>
      <c r="F129" s="270"/>
      <c r="G129" s="271"/>
      <c r="H129" s="272"/>
      <c r="I129" s="266"/>
      <c r="J129" s="273"/>
      <c r="K129" s="266"/>
      <c r="M129" s="267" t="s">
        <v>315</v>
      </c>
      <c r="O129" s="255"/>
    </row>
    <row r="130" spans="1:80" ht="22.5">
      <c r="A130" s="256">
        <v>48</v>
      </c>
      <c r="B130" s="257" t="s">
        <v>316</v>
      </c>
      <c r="C130" s="258" t="s">
        <v>317</v>
      </c>
      <c r="D130" s="259" t="s">
        <v>253</v>
      </c>
      <c r="E130" s="260">
        <v>6</v>
      </c>
      <c r="F130" s="260">
        <v>0</v>
      </c>
      <c r="G130" s="261">
        <f>E130*F130</f>
        <v>0</v>
      </c>
      <c r="H130" s="262">
        <v>0.036</v>
      </c>
      <c r="I130" s="263">
        <f>E130*H130</f>
        <v>0.21599999999999997</v>
      </c>
      <c r="J130" s="262"/>
      <c r="K130" s="263">
        <f>E130*J130</f>
        <v>0</v>
      </c>
      <c r="O130" s="255">
        <v>2</v>
      </c>
      <c r="AA130" s="228">
        <v>12</v>
      </c>
      <c r="AB130" s="228">
        <v>0</v>
      </c>
      <c r="AC130" s="228">
        <v>34</v>
      </c>
      <c r="AZ130" s="228">
        <v>2</v>
      </c>
      <c r="BA130" s="228">
        <f>IF(AZ130=1,G130,0)</f>
        <v>0</v>
      </c>
      <c r="BB130" s="228">
        <f>IF(AZ130=2,G130,0)</f>
        <v>0</v>
      </c>
      <c r="BC130" s="228">
        <f>IF(AZ130=3,G130,0)</f>
        <v>0</v>
      </c>
      <c r="BD130" s="228">
        <f>IF(AZ130=4,G130,0)</f>
        <v>0</v>
      </c>
      <c r="BE130" s="228">
        <f>IF(AZ130=5,G130,0)</f>
        <v>0</v>
      </c>
      <c r="CA130" s="255">
        <v>12</v>
      </c>
      <c r="CB130" s="255">
        <v>0</v>
      </c>
    </row>
    <row r="131" spans="1:15" ht="12.75">
      <c r="A131" s="264"/>
      <c r="B131" s="268"/>
      <c r="C131" s="330" t="s">
        <v>312</v>
      </c>
      <c r="D131" s="331"/>
      <c r="E131" s="269">
        <v>6</v>
      </c>
      <c r="F131" s="270"/>
      <c r="G131" s="271"/>
      <c r="H131" s="272"/>
      <c r="I131" s="266"/>
      <c r="J131" s="273"/>
      <c r="K131" s="266"/>
      <c r="M131" s="267" t="s">
        <v>312</v>
      </c>
      <c r="O131" s="255"/>
    </row>
    <row r="132" spans="1:80" ht="22.5">
      <c r="A132" s="256">
        <v>49</v>
      </c>
      <c r="B132" s="257" t="s">
        <v>318</v>
      </c>
      <c r="C132" s="258" t="s">
        <v>319</v>
      </c>
      <c r="D132" s="259" t="s">
        <v>253</v>
      </c>
      <c r="E132" s="260">
        <v>1</v>
      </c>
      <c r="F132" s="260">
        <v>0</v>
      </c>
      <c r="G132" s="261">
        <f>E132*F132</f>
        <v>0</v>
      </c>
      <c r="H132" s="262">
        <v>0.036</v>
      </c>
      <c r="I132" s="263">
        <f>E132*H132</f>
        <v>0.036</v>
      </c>
      <c r="J132" s="262"/>
      <c r="K132" s="263">
        <f>E132*J132</f>
        <v>0</v>
      </c>
      <c r="O132" s="255">
        <v>2</v>
      </c>
      <c r="AA132" s="228">
        <v>12</v>
      </c>
      <c r="AB132" s="228">
        <v>0</v>
      </c>
      <c r="AC132" s="228">
        <v>63</v>
      </c>
      <c r="AZ132" s="228">
        <v>2</v>
      </c>
      <c r="BA132" s="228">
        <f>IF(AZ132=1,G132,0)</f>
        <v>0</v>
      </c>
      <c r="BB132" s="228">
        <f>IF(AZ132=2,G132,0)</f>
        <v>0</v>
      </c>
      <c r="BC132" s="228">
        <f>IF(AZ132=3,G132,0)</f>
        <v>0</v>
      </c>
      <c r="BD132" s="228">
        <f>IF(AZ132=4,G132,0)</f>
        <v>0</v>
      </c>
      <c r="BE132" s="228">
        <f>IF(AZ132=5,G132,0)</f>
        <v>0</v>
      </c>
      <c r="CA132" s="255">
        <v>12</v>
      </c>
      <c r="CB132" s="255">
        <v>0</v>
      </c>
    </row>
    <row r="133" spans="1:15" ht="12.75">
      <c r="A133" s="264"/>
      <c r="B133" s="268"/>
      <c r="C133" s="330" t="s">
        <v>320</v>
      </c>
      <c r="D133" s="331"/>
      <c r="E133" s="269">
        <v>1</v>
      </c>
      <c r="F133" s="270"/>
      <c r="G133" s="271"/>
      <c r="H133" s="272"/>
      <c r="I133" s="266"/>
      <c r="J133" s="273"/>
      <c r="K133" s="266"/>
      <c r="M133" s="267" t="s">
        <v>320</v>
      </c>
      <c r="O133" s="255"/>
    </row>
    <row r="134" spans="1:80" ht="22.5">
      <c r="A134" s="256">
        <v>50</v>
      </c>
      <c r="B134" s="257" t="s">
        <v>321</v>
      </c>
      <c r="C134" s="258" t="s">
        <v>322</v>
      </c>
      <c r="D134" s="259" t="s">
        <v>253</v>
      </c>
      <c r="E134" s="260">
        <v>7</v>
      </c>
      <c r="F134" s="260">
        <v>0</v>
      </c>
      <c r="G134" s="261">
        <f>E134*F134</f>
        <v>0</v>
      </c>
      <c r="H134" s="262">
        <v>0.036</v>
      </c>
      <c r="I134" s="263">
        <f>E134*H134</f>
        <v>0.252</v>
      </c>
      <c r="J134" s="262"/>
      <c r="K134" s="263">
        <f>E134*J134</f>
        <v>0</v>
      </c>
      <c r="O134" s="255">
        <v>2</v>
      </c>
      <c r="AA134" s="228">
        <v>12</v>
      </c>
      <c r="AB134" s="228">
        <v>0</v>
      </c>
      <c r="AC134" s="228">
        <v>69</v>
      </c>
      <c r="AZ134" s="228">
        <v>2</v>
      </c>
      <c r="BA134" s="228">
        <f>IF(AZ134=1,G134,0)</f>
        <v>0</v>
      </c>
      <c r="BB134" s="228">
        <f>IF(AZ134=2,G134,0)</f>
        <v>0</v>
      </c>
      <c r="BC134" s="228">
        <f>IF(AZ134=3,G134,0)</f>
        <v>0</v>
      </c>
      <c r="BD134" s="228">
        <f>IF(AZ134=4,G134,0)</f>
        <v>0</v>
      </c>
      <c r="BE134" s="228">
        <f>IF(AZ134=5,G134,0)</f>
        <v>0</v>
      </c>
      <c r="CA134" s="255">
        <v>12</v>
      </c>
      <c r="CB134" s="255">
        <v>0</v>
      </c>
    </row>
    <row r="135" spans="1:15" ht="12.75">
      <c r="A135" s="264"/>
      <c r="B135" s="268"/>
      <c r="C135" s="330" t="s">
        <v>323</v>
      </c>
      <c r="D135" s="331"/>
      <c r="E135" s="269">
        <v>7</v>
      </c>
      <c r="F135" s="270"/>
      <c r="G135" s="271"/>
      <c r="H135" s="272"/>
      <c r="I135" s="266"/>
      <c r="J135" s="273"/>
      <c r="K135" s="266"/>
      <c r="M135" s="267" t="s">
        <v>323</v>
      </c>
      <c r="O135" s="255"/>
    </row>
    <row r="136" spans="1:80" ht="22.5">
      <c r="A136" s="256">
        <v>51</v>
      </c>
      <c r="B136" s="257" t="s">
        <v>324</v>
      </c>
      <c r="C136" s="258" t="s">
        <v>325</v>
      </c>
      <c r="D136" s="259" t="s">
        <v>253</v>
      </c>
      <c r="E136" s="260">
        <v>1</v>
      </c>
      <c r="F136" s="260">
        <v>0</v>
      </c>
      <c r="G136" s="261">
        <f>E136*F136</f>
        <v>0</v>
      </c>
      <c r="H136" s="262">
        <v>0.036</v>
      </c>
      <c r="I136" s="263">
        <f>E136*H136</f>
        <v>0.036</v>
      </c>
      <c r="J136" s="262"/>
      <c r="K136" s="263">
        <f>E136*J136</f>
        <v>0</v>
      </c>
      <c r="O136" s="255">
        <v>2</v>
      </c>
      <c r="AA136" s="228">
        <v>12</v>
      </c>
      <c r="AB136" s="228">
        <v>0</v>
      </c>
      <c r="AC136" s="228">
        <v>70</v>
      </c>
      <c r="AZ136" s="228">
        <v>2</v>
      </c>
      <c r="BA136" s="228">
        <f>IF(AZ136=1,G136,0)</f>
        <v>0</v>
      </c>
      <c r="BB136" s="228">
        <f>IF(AZ136=2,G136,0)</f>
        <v>0</v>
      </c>
      <c r="BC136" s="228">
        <f>IF(AZ136=3,G136,0)</f>
        <v>0</v>
      </c>
      <c r="BD136" s="228">
        <f>IF(AZ136=4,G136,0)</f>
        <v>0</v>
      </c>
      <c r="BE136" s="228">
        <f>IF(AZ136=5,G136,0)</f>
        <v>0</v>
      </c>
      <c r="CA136" s="255">
        <v>12</v>
      </c>
      <c r="CB136" s="255">
        <v>0</v>
      </c>
    </row>
    <row r="137" spans="1:15" ht="12.75">
      <c r="A137" s="264"/>
      <c r="B137" s="268"/>
      <c r="C137" s="330" t="s">
        <v>326</v>
      </c>
      <c r="D137" s="331"/>
      <c r="E137" s="269">
        <v>1</v>
      </c>
      <c r="F137" s="270"/>
      <c r="G137" s="271"/>
      <c r="H137" s="272"/>
      <c r="I137" s="266"/>
      <c r="J137" s="273"/>
      <c r="K137" s="266"/>
      <c r="M137" s="267" t="s">
        <v>326</v>
      </c>
      <c r="O137" s="255"/>
    </row>
    <row r="138" spans="1:80" ht="12.75">
      <c r="A138" s="256">
        <v>52</v>
      </c>
      <c r="B138" s="257" t="s">
        <v>327</v>
      </c>
      <c r="C138" s="258" t="s">
        <v>328</v>
      </c>
      <c r="D138" s="259" t="s">
        <v>142</v>
      </c>
      <c r="E138" s="260">
        <v>87.36</v>
      </c>
      <c r="F138" s="260">
        <v>0</v>
      </c>
      <c r="G138" s="261">
        <f>E138*F138</f>
        <v>0</v>
      </c>
      <c r="H138" s="262">
        <v>0</v>
      </c>
      <c r="I138" s="263">
        <f>E138*H138</f>
        <v>0</v>
      </c>
      <c r="J138" s="262"/>
      <c r="K138" s="263">
        <f>E138*J138</f>
        <v>0</v>
      </c>
      <c r="O138" s="255">
        <v>2</v>
      </c>
      <c r="AA138" s="228">
        <v>12</v>
      </c>
      <c r="AB138" s="228">
        <v>0</v>
      </c>
      <c r="AC138" s="228">
        <v>58</v>
      </c>
      <c r="AZ138" s="228">
        <v>2</v>
      </c>
      <c r="BA138" s="228">
        <f>IF(AZ138=1,G138,0)</f>
        <v>0</v>
      </c>
      <c r="BB138" s="228">
        <f>IF(AZ138=2,G138,0)</f>
        <v>0</v>
      </c>
      <c r="BC138" s="228">
        <f>IF(AZ138=3,G138,0)</f>
        <v>0</v>
      </c>
      <c r="BD138" s="228">
        <f>IF(AZ138=4,G138,0)</f>
        <v>0</v>
      </c>
      <c r="BE138" s="228">
        <f>IF(AZ138=5,G138,0)</f>
        <v>0</v>
      </c>
      <c r="CA138" s="255">
        <v>12</v>
      </c>
      <c r="CB138" s="255">
        <v>0</v>
      </c>
    </row>
    <row r="139" spans="1:15" ht="12.75">
      <c r="A139" s="264"/>
      <c r="B139" s="268"/>
      <c r="C139" s="330" t="s">
        <v>329</v>
      </c>
      <c r="D139" s="331"/>
      <c r="E139" s="269">
        <v>0</v>
      </c>
      <c r="F139" s="270"/>
      <c r="G139" s="271"/>
      <c r="H139" s="272"/>
      <c r="I139" s="266"/>
      <c r="J139" s="273"/>
      <c r="K139" s="266"/>
      <c r="M139" s="267" t="s">
        <v>329</v>
      </c>
      <c r="O139" s="255"/>
    </row>
    <row r="140" spans="1:15" ht="12.75">
      <c r="A140" s="264"/>
      <c r="B140" s="268"/>
      <c r="C140" s="330" t="s">
        <v>330</v>
      </c>
      <c r="D140" s="331"/>
      <c r="E140" s="269">
        <v>28.62</v>
      </c>
      <c r="F140" s="270"/>
      <c r="G140" s="271"/>
      <c r="H140" s="272"/>
      <c r="I140" s="266"/>
      <c r="J140" s="273"/>
      <c r="K140" s="266"/>
      <c r="M140" s="267" t="s">
        <v>330</v>
      </c>
      <c r="O140" s="255"/>
    </row>
    <row r="141" spans="1:15" ht="12.75">
      <c r="A141" s="264"/>
      <c r="B141" s="268"/>
      <c r="C141" s="330" t="s">
        <v>161</v>
      </c>
      <c r="D141" s="331"/>
      <c r="E141" s="269">
        <v>58.74</v>
      </c>
      <c r="F141" s="270"/>
      <c r="G141" s="271"/>
      <c r="H141" s="272"/>
      <c r="I141" s="266"/>
      <c r="J141" s="273"/>
      <c r="K141" s="266"/>
      <c r="M141" s="267" t="s">
        <v>161</v>
      </c>
      <c r="O141" s="255"/>
    </row>
    <row r="142" spans="1:80" ht="12.75">
      <c r="A142" s="256">
        <v>53</v>
      </c>
      <c r="B142" s="257" t="s">
        <v>331</v>
      </c>
      <c r="C142" s="258" t="s">
        <v>332</v>
      </c>
      <c r="D142" s="259" t="s">
        <v>142</v>
      </c>
      <c r="E142" s="260">
        <v>6.1182</v>
      </c>
      <c r="F142" s="260">
        <v>0</v>
      </c>
      <c r="G142" s="261">
        <f>E142*F142</f>
        <v>0</v>
      </c>
      <c r="H142" s="262">
        <v>0.0016</v>
      </c>
      <c r="I142" s="263">
        <f>E142*H142</f>
        <v>0.00978912</v>
      </c>
      <c r="J142" s="262"/>
      <c r="K142" s="263">
        <f>E142*J142</f>
        <v>0</v>
      </c>
      <c r="O142" s="255">
        <v>2</v>
      </c>
      <c r="AA142" s="228">
        <v>3</v>
      </c>
      <c r="AB142" s="228">
        <v>1</v>
      </c>
      <c r="AC142" s="228">
        <v>55346626</v>
      </c>
      <c r="AZ142" s="228">
        <v>2</v>
      </c>
      <c r="BA142" s="228">
        <f>IF(AZ142=1,G142,0)</f>
        <v>0</v>
      </c>
      <c r="BB142" s="228">
        <f>IF(AZ142=2,G142,0)</f>
        <v>0</v>
      </c>
      <c r="BC142" s="228">
        <f>IF(AZ142=3,G142,0)</f>
        <v>0</v>
      </c>
      <c r="BD142" s="228">
        <f>IF(AZ142=4,G142,0)</f>
        <v>0</v>
      </c>
      <c r="BE142" s="228">
        <f>IF(AZ142=5,G142,0)</f>
        <v>0</v>
      </c>
      <c r="CA142" s="255">
        <v>3</v>
      </c>
      <c r="CB142" s="255">
        <v>1</v>
      </c>
    </row>
    <row r="143" spans="1:15" ht="12.75">
      <c r="A143" s="264"/>
      <c r="B143" s="268"/>
      <c r="C143" s="330" t="s">
        <v>333</v>
      </c>
      <c r="D143" s="331"/>
      <c r="E143" s="269">
        <v>6.1182</v>
      </c>
      <c r="F143" s="270"/>
      <c r="G143" s="271"/>
      <c r="H143" s="272"/>
      <c r="I143" s="266"/>
      <c r="J143" s="273"/>
      <c r="K143" s="266"/>
      <c r="M143" s="267" t="s">
        <v>333</v>
      </c>
      <c r="O143" s="255"/>
    </row>
    <row r="144" spans="1:80" ht="12.75">
      <c r="A144" s="256">
        <v>54</v>
      </c>
      <c r="B144" s="257" t="s">
        <v>334</v>
      </c>
      <c r="C144" s="258" t="s">
        <v>335</v>
      </c>
      <c r="D144" s="259" t="s">
        <v>142</v>
      </c>
      <c r="E144" s="260">
        <v>19.467</v>
      </c>
      <c r="F144" s="260">
        <v>0</v>
      </c>
      <c r="G144" s="261">
        <f>E144*F144</f>
        <v>0</v>
      </c>
      <c r="H144" s="262">
        <v>0.0016</v>
      </c>
      <c r="I144" s="263">
        <f>E144*H144</f>
        <v>0.0311472</v>
      </c>
      <c r="J144" s="262"/>
      <c r="K144" s="263">
        <f>E144*J144</f>
        <v>0</v>
      </c>
      <c r="O144" s="255">
        <v>2</v>
      </c>
      <c r="AA144" s="228">
        <v>3</v>
      </c>
      <c r="AB144" s="228">
        <v>7</v>
      </c>
      <c r="AC144" s="228">
        <v>55346627</v>
      </c>
      <c r="AZ144" s="228">
        <v>2</v>
      </c>
      <c r="BA144" s="228">
        <f>IF(AZ144=1,G144,0)</f>
        <v>0</v>
      </c>
      <c r="BB144" s="228">
        <f>IF(AZ144=2,G144,0)</f>
        <v>0</v>
      </c>
      <c r="BC144" s="228">
        <f>IF(AZ144=3,G144,0)</f>
        <v>0</v>
      </c>
      <c r="BD144" s="228">
        <f>IF(AZ144=4,G144,0)</f>
        <v>0</v>
      </c>
      <c r="BE144" s="228">
        <f>IF(AZ144=5,G144,0)</f>
        <v>0</v>
      </c>
      <c r="CA144" s="255">
        <v>3</v>
      </c>
      <c r="CB144" s="255">
        <v>7</v>
      </c>
    </row>
    <row r="145" spans="1:15" ht="12.75">
      <c r="A145" s="264"/>
      <c r="B145" s="268"/>
      <c r="C145" s="330" t="s">
        <v>336</v>
      </c>
      <c r="D145" s="331"/>
      <c r="E145" s="269">
        <v>19.467</v>
      </c>
      <c r="F145" s="270"/>
      <c r="G145" s="271"/>
      <c r="H145" s="272"/>
      <c r="I145" s="266"/>
      <c r="J145" s="273"/>
      <c r="K145" s="266"/>
      <c r="M145" s="267" t="s">
        <v>336</v>
      </c>
      <c r="O145" s="255"/>
    </row>
    <row r="146" spans="1:80" ht="12.75">
      <c r="A146" s="256">
        <v>55</v>
      </c>
      <c r="B146" s="257" t="s">
        <v>337</v>
      </c>
      <c r="C146" s="258" t="s">
        <v>338</v>
      </c>
      <c r="D146" s="259" t="s">
        <v>142</v>
      </c>
      <c r="E146" s="260">
        <v>60.5022</v>
      </c>
      <c r="F146" s="260">
        <v>0</v>
      </c>
      <c r="G146" s="261">
        <f>E146*F146</f>
        <v>0</v>
      </c>
      <c r="H146" s="262">
        <v>0.0016</v>
      </c>
      <c r="I146" s="263">
        <f>E146*H146</f>
        <v>0.09680352</v>
      </c>
      <c r="J146" s="262"/>
      <c r="K146" s="263">
        <f>E146*J146</f>
        <v>0</v>
      </c>
      <c r="O146" s="255">
        <v>2</v>
      </c>
      <c r="AA146" s="228">
        <v>3</v>
      </c>
      <c r="AB146" s="228">
        <v>7</v>
      </c>
      <c r="AC146" s="228">
        <v>55346629</v>
      </c>
      <c r="AZ146" s="228">
        <v>2</v>
      </c>
      <c r="BA146" s="228">
        <f>IF(AZ146=1,G146,0)</f>
        <v>0</v>
      </c>
      <c r="BB146" s="228">
        <f>IF(AZ146=2,G146,0)</f>
        <v>0</v>
      </c>
      <c r="BC146" s="228">
        <f>IF(AZ146=3,G146,0)</f>
        <v>0</v>
      </c>
      <c r="BD146" s="228">
        <f>IF(AZ146=4,G146,0)</f>
        <v>0</v>
      </c>
      <c r="BE146" s="228">
        <f>IF(AZ146=5,G146,0)</f>
        <v>0</v>
      </c>
      <c r="CA146" s="255">
        <v>3</v>
      </c>
      <c r="CB146" s="255">
        <v>7</v>
      </c>
    </row>
    <row r="147" spans="1:15" ht="12.75">
      <c r="A147" s="264"/>
      <c r="B147" s="268"/>
      <c r="C147" s="330" t="s">
        <v>339</v>
      </c>
      <c r="D147" s="331"/>
      <c r="E147" s="269">
        <v>60.5022</v>
      </c>
      <c r="F147" s="270"/>
      <c r="G147" s="271"/>
      <c r="H147" s="272"/>
      <c r="I147" s="266"/>
      <c r="J147" s="273"/>
      <c r="K147" s="266"/>
      <c r="M147" s="267" t="s">
        <v>339</v>
      </c>
      <c r="O147" s="255"/>
    </row>
    <row r="148" spans="1:80" ht="12.75">
      <c r="A148" s="256">
        <v>56</v>
      </c>
      <c r="B148" s="257" t="s">
        <v>340</v>
      </c>
      <c r="C148" s="258" t="s">
        <v>341</v>
      </c>
      <c r="D148" s="259" t="s">
        <v>12</v>
      </c>
      <c r="E148" s="260"/>
      <c r="F148" s="260">
        <v>0</v>
      </c>
      <c r="G148" s="261">
        <f>E148*F148</f>
        <v>0</v>
      </c>
      <c r="H148" s="262">
        <v>0</v>
      </c>
      <c r="I148" s="263">
        <f>E148*H148</f>
        <v>0</v>
      </c>
      <c r="J148" s="262"/>
      <c r="K148" s="263">
        <f>E148*J148</f>
        <v>0</v>
      </c>
      <c r="O148" s="255">
        <v>2</v>
      </c>
      <c r="AA148" s="228">
        <v>7</v>
      </c>
      <c r="AB148" s="228">
        <v>1002</v>
      </c>
      <c r="AC148" s="228">
        <v>5</v>
      </c>
      <c r="AZ148" s="228">
        <v>2</v>
      </c>
      <c r="BA148" s="228">
        <f>IF(AZ148=1,G148,0)</f>
        <v>0</v>
      </c>
      <c r="BB148" s="228">
        <f>IF(AZ148=2,G148,0)</f>
        <v>0</v>
      </c>
      <c r="BC148" s="228">
        <f>IF(AZ148=3,G148,0)</f>
        <v>0</v>
      </c>
      <c r="BD148" s="228">
        <f>IF(AZ148=4,G148,0)</f>
        <v>0</v>
      </c>
      <c r="BE148" s="228">
        <f>IF(AZ148=5,G148,0)</f>
        <v>0</v>
      </c>
      <c r="CA148" s="255">
        <v>7</v>
      </c>
      <c r="CB148" s="255">
        <v>1002</v>
      </c>
    </row>
    <row r="149" spans="1:57" ht="12.75">
      <c r="A149" s="274"/>
      <c r="B149" s="275" t="s">
        <v>98</v>
      </c>
      <c r="C149" s="276" t="s">
        <v>306</v>
      </c>
      <c r="D149" s="277"/>
      <c r="E149" s="278"/>
      <c r="F149" s="279"/>
      <c r="G149" s="280">
        <f>SUM(G123:G148)</f>
        <v>0</v>
      </c>
      <c r="H149" s="281"/>
      <c r="I149" s="282">
        <f>SUM(I123:I148)</f>
        <v>0.95925864</v>
      </c>
      <c r="J149" s="281"/>
      <c r="K149" s="282">
        <f>SUM(K123:K148)</f>
        <v>0</v>
      </c>
      <c r="O149" s="255">
        <v>4</v>
      </c>
      <c r="BA149" s="283">
        <f>SUM(BA123:BA148)</f>
        <v>0</v>
      </c>
      <c r="BB149" s="283">
        <f>SUM(BB123:BB148)</f>
        <v>0</v>
      </c>
      <c r="BC149" s="283">
        <f>SUM(BC123:BC148)</f>
        <v>0</v>
      </c>
      <c r="BD149" s="283">
        <f>SUM(BD123:BD148)</f>
        <v>0</v>
      </c>
      <c r="BE149" s="283">
        <f>SUM(BE123:BE148)</f>
        <v>0</v>
      </c>
    </row>
    <row r="150" spans="1:15" ht="12.75">
      <c r="A150" s="245" t="s">
        <v>97</v>
      </c>
      <c r="B150" s="246" t="s">
        <v>342</v>
      </c>
      <c r="C150" s="247" t="s">
        <v>343</v>
      </c>
      <c r="D150" s="248"/>
      <c r="E150" s="249"/>
      <c r="F150" s="249"/>
      <c r="G150" s="250"/>
      <c r="H150" s="251"/>
      <c r="I150" s="252"/>
      <c r="J150" s="253"/>
      <c r="K150" s="254"/>
      <c r="O150" s="255">
        <v>1</v>
      </c>
    </row>
    <row r="151" spans="1:80" ht="12.75">
      <c r="A151" s="256">
        <v>57</v>
      </c>
      <c r="B151" s="257" t="s">
        <v>345</v>
      </c>
      <c r="C151" s="258" t="s">
        <v>346</v>
      </c>
      <c r="D151" s="259" t="s">
        <v>142</v>
      </c>
      <c r="E151" s="260">
        <v>18.9</v>
      </c>
      <c r="F151" s="260">
        <v>0</v>
      </c>
      <c r="G151" s="261">
        <f>E151*F151</f>
        <v>0</v>
      </c>
      <c r="H151" s="262">
        <v>0</v>
      </c>
      <c r="I151" s="263">
        <f>E151*H151</f>
        <v>0</v>
      </c>
      <c r="J151" s="262">
        <v>0</v>
      </c>
      <c r="K151" s="263">
        <f>E151*J151</f>
        <v>0</v>
      </c>
      <c r="O151" s="255">
        <v>2</v>
      </c>
      <c r="AA151" s="228">
        <v>1</v>
      </c>
      <c r="AB151" s="228">
        <v>7</v>
      </c>
      <c r="AC151" s="228">
        <v>7</v>
      </c>
      <c r="AZ151" s="228">
        <v>2</v>
      </c>
      <c r="BA151" s="228">
        <f>IF(AZ151=1,G151,0)</f>
        <v>0</v>
      </c>
      <c r="BB151" s="228">
        <f>IF(AZ151=2,G151,0)</f>
        <v>0</v>
      </c>
      <c r="BC151" s="228">
        <f>IF(AZ151=3,G151,0)</f>
        <v>0</v>
      </c>
      <c r="BD151" s="228">
        <f>IF(AZ151=4,G151,0)</f>
        <v>0</v>
      </c>
      <c r="BE151" s="228">
        <f>IF(AZ151=5,G151,0)</f>
        <v>0</v>
      </c>
      <c r="CA151" s="255">
        <v>1</v>
      </c>
      <c r="CB151" s="255">
        <v>7</v>
      </c>
    </row>
    <row r="152" spans="1:15" ht="12.75">
      <c r="A152" s="264"/>
      <c r="B152" s="268"/>
      <c r="C152" s="330" t="s">
        <v>347</v>
      </c>
      <c r="D152" s="331"/>
      <c r="E152" s="269">
        <v>18.9</v>
      </c>
      <c r="F152" s="270"/>
      <c r="G152" s="271"/>
      <c r="H152" s="272"/>
      <c r="I152" s="266"/>
      <c r="J152" s="273"/>
      <c r="K152" s="266"/>
      <c r="M152" s="267" t="s">
        <v>347</v>
      </c>
      <c r="O152" s="255"/>
    </row>
    <row r="153" spans="1:80" ht="22.5">
      <c r="A153" s="256">
        <v>58</v>
      </c>
      <c r="B153" s="257" t="s">
        <v>324</v>
      </c>
      <c r="C153" s="258" t="s">
        <v>348</v>
      </c>
      <c r="D153" s="259" t="s">
        <v>253</v>
      </c>
      <c r="E153" s="260">
        <v>7</v>
      </c>
      <c r="F153" s="260">
        <v>0</v>
      </c>
      <c r="G153" s="261">
        <f>E153*F153</f>
        <v>0</v>
      </c>
      <c r="H153" s="262">
        <v>0.036</v>
      </c>
      <c r="I153" s="263">
        <f>E153*H153</f>
        <v>0.252</v>
      </c>
      <c r="J153" s="262"/>
      <c r="K153" s="263">
        <f>E153*J153</f>
        <v>0</v>
      </c>
      <c r="O153" s="255">
        <v>2</v>
      </c>
      <c r="AA153" s="228">
        <v>12</v>
      </c>
      <c r="AB153" s="228">
        <v>0</v>
      </c>
      <c r="AC153" s="228">
        <v>71</v>
      </c>
      <c r="AZ153" s="228">
        <v>2</v>
      </c>
      <c r="BA153" s="228">
        <f>IF(AZ153=1,G153,0)</f>
        <v>0</v>
      </c>
      <c r="BB153" s="228">
        <f>IF(AZ153=2,G153,0)</f>
        <v>0</v>
      </c>
      <c r="BC153" s="228">
        <f>IF(AZ153=3,G153,0)</f>
        <v>0</v>
      </c>
      <c r="BD153" s="228">
        <f>IF(AZ153=4,G153,0)</f>
        <v>0</v>
      </c>
      <c r="BE153" s="228">
        <f>IF(AZ153=5,G153,0)</f>
        <v>0</v>
      </c>
      <c r="CA153" s="255">
        <v>12</v>
      </c>
      <c r="CB153" s="255">
        <v>0</v>
      </c>
    </row>
    <row r="154" spans="1:15" ht="12.75">
      <c r="A154" s="264"/>
      <c r="B154" s="268"/>
      <c r="C154" s="330" t="s">
        <v>323</v>
      </c>
      <c r="D154" s="331"/>
      <c r="E154" s="269">
        <v>7</v>
      </c>
      <c r="F154" s="270"/>
      <c r="G154" s="271"/>
      <c r="H154" s="272"/>
      <c r="I154" s="266"/>
      <c r="J154" s="273"/>
      <c r="K154" s="266"/>
      <c r="M154" s="267" t="s">
        <v>323</v>
      </c>
      <c r="O154" s="255"/>
    </row>
    <row r="155" spans="1:80" ht="22.5">
      <c r="A155" s="256">
        <v>59</v>
      </c>
      <c r="B155" s="257" t="s">
        <v>349</v>
      </c>
      <c r="C155" s="258" t="s">
        <v>350</v>
      </c>
      <c r="D155" s="259" t="s">
        <v>253</v>
      </c>
      <c r="E155" s="260">
        <v>1</v>
      </c>
      <c r="F155" s="260">
        <v>0</v>
      </c>
      <c r="G155" s="261">
        <f>E155*F155</f>
        <v>0</v>
      </c>
      <c r="H155" s="262">
        <v>0.036</v>
      </c>
      <c r="I155" s="263">
        <f>E155*H155</f>
        <v>0.036</v>
      </c>
      <c r="J155" s="262"/>
      <c r="K155" s="263">
        <f>E155*J155</f>
        <v>0</v>
      </c>
      <c r="O155" s="255">
        <v>2</v>
      </c>
      <c r="AA155" s="228">
        <v>12</v>
      </c>
      <c r="AB155" s="228">
        <v>0</v>
      </c>
      <c r="AC155" s="228">
        <v>72</v>
      </c>
      <c r="AZ155" s="228">
        <v>2</v>
      </c>
      <c r="BA155" s="228">
        <f>IF(AZ155=1,G155,0)</f>
        <v>0</v>
      </c>
      <c r="BB155" s="228">
        <f>IF(AZ155=2,G155,0)</f>
        <v>0</v>
      </c>
      <c r="BC155" s="228">
        <f>IF(AZ155=3,G155,0)</f>
        <v>0</v>
      </c>
      <c r="BD155" s="228">
        <f>IF(AZ155=4,G155,0)</f>
        <v>0</v>
      </c>
      <c r="BE155" s="228">
        <f>IF(AZ155=5,G155,0)</f>
        <v>0</v>
      </c>
      <c r="CA155" s="255">
        <v>12</v>
      </c>
      <c r="CB155" s="255">
        <v>0</v>
      </c>
    </row>
    <row r="156" spans="1:15" ht="12.75">
      <c r="A156" s="264"/>
      <c r="B156" s="268"/>
      <c r="C156" s="330" t="s">
        <v>326</v>
      </c>
      <c r="D156" s="331"/>
      <c r="E156" s="269">
        <v>1</v>
      </c>
      <c r="F156" s="270"/>
      <c r="G156" s="271"/>
      <c r="H156" s="272"/>
      <c r="I156" s="266"/>
      <c r="J156" s="273"/>
      <c r="K156" s="266"/>
      <c r="M156" s="267" t="s">
        <v>326</v>
      </c>
      <c r="O156" s="255"/>
    </row>
    <row r="157" spans="1:80" ht="12.75">
      <c r="A157" s="256">
        <v>60</v>
      </c>
      <c r="B157" s="257" t="s">
        <v>351</v>
      </c>
      <c r="C157" s="258" t="s">
        <v>352</v>
      </c>
      <c r="D157" s="259" t="s">
        <v>12</v>
      </c>
      <c r="E157" s="260"/>
      <c r="F157" s="260">
        <v>0</v>
      </c>
      <c r="G157" s="261">
        <f>E157*F157</f>
        <v>0</v>
      </c>
      <c r="H157" s="262">
        <v>0</v>
      </c>
      <c r="I157" s="263">
        <f>E157*H157</f>
        <v>0</v>
      </c>
      <c r="J157" s="262"/>
      <c r="K157" s="263">
        <f>E157*J157</f>
        <v>0</v>
      </c>
      <c r="O157" s="255">
        <v>2</v>
      </c>
      <c r="AA157" s="228">
        <v>7</v>
      </c>
      <c r="AB157" s="228">
        <v>1002</v>
      </c>
      <c r="AC157" s="228">
        <v>5</v>
      </c>
      <c r="AZ157" s="228">
        <v>2</v>
      </c>
      <c r="BA157" s="228">
        <f>IF(AZ157=1,G157,0)</f>
        <v>0</v>
      </c>
      <c r="BB157" s="228">
        <f>IF(AZ157=2,G157,0)</f>
        <v>0</v>
      </c>
      <c r="BC157" s="228">
        <f>IF(AZ157=3,G157,0)</f>
        <v>0</v>
      </c>
      <c r="BD157" s="228">
        <f>IF(AZ157=4,G157,0)</f>
        <v>0</v>
      </c>
      <c r="BE157" s="228">
        <f>IF(AZ157=5,G157,0)</f>
        <v>0</v>
      </c>
      <c r="CA157" s="255">
        <v>7</v>
      </c>
      <c r="CB157" s="255">
        <v>1002</v>
      </c>
    </row>
    <row r="158" spans="1:57" ht="12.75">
      <c r="A158" s="274"/>
      <c r="B158" s="275" t="s">
        <v>98</v>
      </c>
      <c r="C158" s="276" t="s">
        <v>344</v>
      </c>
      <c r="D158" s="277"/>
      <c r="E158" s="278"/>
      <c r="F158" s="279"/>
      <c r="G158" s="280">
        <f>SUM(G150:G157)</f>
        <v>0</v>
      </c>
      <c r="H158" s="281"/>
      <c r="I158" s="282">
        <f>SUM(I150:I157)</f>
        <v>0.288</v>
      </c>
      <c r="J158" s="281"/>
      <c r="K158" s="282">
        <f>SUM(K150:K157)</f>
        <v>0</v>
      </c>
      <c r="O158" s="255">
        <v>4</v>
      </c>
      <c r="BA158" s="283">
        <f>SUM(BA150:BA157)</f>
        <v>0</v>
      </c>
      <c r="BB158" s="283">
        <f>SUM(BB150:BB157)</f>
        <v>0</v>
      </c>
      <c r="BC158" s="283">
        <f>SUM(BC150:BC157)</f>
        <v>0</v>
      </c>
      <c r="BD158" s="283">
        <f>SUM(BD150:BD157)</f>
        <v>0</v>
      </c>
      <c r="BE158" s="283">
        <f>SUM(BE150:BE157)</f>
        <v>0</v>
      </c>
    </row>
    <row r="159" spans="1:15" ht="12.75">
      <c r="A159" s="245" t="s">
        <v>97</v>
      </c>
      <c r="B159" s="246" t="s">
        <v>353</v>
      </c>
      <c r="C159" s="247" t="s">
        <v>354</v>
      </c>
      <c r="D159" s="248"/>
      <c r="E159" s="249"/>
      <c r="F159" s="249"/>
      <c r="G159" s="250"/>
      <c r="H159" s="251"/>
      <c r="I159" s="252"/>
      <c r="J159" s="253"/>
      <c r="K159" s="254"/>
      <c r="O159" s="255">
        <v>1</v>
      </c>
    </row>
    <row r="160" spans="1:80" ht="12.75">
      <c r="A160" s="256">
        <v>61</v>
      </c>
      <c r="B160" s="257" t="s">
        <v>356</v>
      </c>
      <c r="C160" s="258" t="s">
        <v>357</v>
      </c>
      <c r="D160" s="259" t="s">
        <v>142</v>
      </c>
      <c r="E160" s="260">
        <v>37.8</v>
      </c>
      <c r="F160" s="260">
        <v>0</v>
      </c>
      <c r="G160" s="261">
        <f>E160*F160</f>
        <v>0</v>
      </c>
      <c r="H160" s="262">
        <v>0.00032</v>
      </c>
      <c r="I160" s="263">
        <f>E160*H160</f>
        <v>0.012096</v>
      </c>
      <c r="J160" s="262">
        <v>0</v>
      </c>
      <c r="K160" s="263">
        <f>E160*J160</f>
        <v>0</v>
      </c>
      <c r="O160" s="255">
        <v>2</v>
      </c>
      <c r="AA160" s="228">
        <v>1</v>
      </c>
      <c r="AB160" s="228">
        <v>7</v>
      </c>
      <c r="AC160" s="228">
        <v>7</v>
      </c>
      <c r="AZ160" s="228">
        <v>2</v>
      </c>
      <c r="BA160" s="228">
        <f>IF(AZ160=1,G160,0)</f>
        <v>0</v>
      </c>
      <c r="BB160" s="228">
        <f>IF(AZ160=2,G160,0)</f>
        <v>0</v>
      </c>
      <c r="BC160" s="228">
        <f>IF(AZ160=3,G160,0)</f>
        <v>0</v>
      </c>
      <c r="BD160" s="228">
        <f>IF(AZ160=4,G160,0)</f>
        <v>0</v>
      </c>
      <c r="BE160" s="228">
        <f>IF(AZ160=5,G160,0)</f>
        <v>0</v>
      </c>
      <c r="CA160" s="255">
        <v>1</v>
      </c>
      <c r="CB160" s="255">
        <v>7</v>
      </c>
    </row>
    <row r="161" spans="1:15" ht="12.75">
      <c r="A161" s="264"/>
      <c r="B161" s="268"/>
      <c r="C161" s="330" t="s">
        <v>358</v>
      </c>
      <c r="D161" s="331"/>
      <c r="E161" s="269">
        <v>37.8</v>
      </c>
      <c r="F161" s="270"/>
      <c r="G161" s="271"/>
      <c r="H161" s="272"/>
      <c r="I161" s="266"/>
      <c r="J161" s="273"/>
      <c r="K161" s="266"/>
      <c r="M161" s="267" t="s">
        <v>358</v>
      </c>
      <c r="O161" s="255"/>
    </row>
    <row r="162" spans="1:57" ht="12.75">
      <c r="A162" s="274"/>
      <c r="B162" s="275" t="s">
        <v>98</v>
      </c>
      <c r="C162" s="276" t="s">
        <v>355</v>
      </c>
      <c r="D162" s="277"/>
      <c r="E162" s="278"/>
      <c r="F162" s="279"/>
      <c r="G162" s="280">
        <f>SUM(G159:G161)</f>
        <v>0</v>
      </c>
      <c r="H162" s="281"/>
      <c r="I162" s="282">
        <f>SUM(I159:I161)</f>
        <v>0.012096</v>
      </c>
      <c r="J162" s="281"/>
      <c r="K162" s="282">
        <f>SUM(K159:K161)</f>
        <v>0</v>
      </c>
      <c r="O162" s="255">
        <v>4</v>
      </c>
      <c r="BA162" s="283">
        <f>SUM(BA159:BA161)</f>
        <v>0</v>
      </c>
      <c r="BB162" s="283">
        <f>SUM(BB159:BB161)</f>
        <v>0</v>
      </c>
      <c r="BC162" s="283">
        <f>SUM(BC159:BC161)</f>
        <v>0</v>
      </c>
      <c r="BD162" s="283">
        <f>SUM(BD159:BD161)</f>
        <v>0</v>
      </c>
      <c r="BE162" s="283">
        <f>SUM(BE159:BE161)</f>
        <v>0</v>
      </c>
    </row>
    <row r="163" spans="1:15" ht="12.75">
      <c r="A163" s="245" t="s">
        <v>97</v>
      </c>
      <c r="B163" s="246" t="s">
        <v>359</v>
      </c>
      <c r="C163" s="247" t="s">
        <v>360</v>
      </c>
      <c r="D163" s="248"/>
      <c r="E163" s="249"/>
      <c r="F163" s="249"/>
      <c r="G163" s="250"/>
      <c r="H163" s="251"/>
      <c r="I163" s="252"/>
      <c r="J163" s="253"/>
      <c r="K163" s="254"/>
      <c r="O163" s="255">
        <v>1</v>
      </c>
    </row>
    <row r="164" spans="1:80" ht="12.75">
      <c r="A164" s="256">
        <v>62</v>
      </c>
      <c r="B164" s="257" t="s">
        <v>362</v>
      </c>
      <c r="C164" s="258" t="s">
        <v>363</v>
      </c>
      <c r="D164" s="259" t="s">
        <v>142</v>
      </c>
      <c r="E164" s="260">
        <v>16.536</v>
      </c>
      <c r="F164" s="260">
        <v>0</v>
      </c>
      <c r="G164" s="261">
        <f>E164*F164</f>
        <v>0</v>
      </c>
      <c r="H164" s="262">
        <v>7E-05</v>
      </c>
      <c r="I164" s="263">
        <f>E164*H164</f>
        <v>0.00115752</v>
      </c>
      <c r="J164" s="262">
        <v>0</v>
      </c>
      <c r="K164" s="263">
        <f>E164*J164</f>
        <v>0</v>
      </c>
      <c r="O164" s="255">
        <v>2</v>
      </c>
      <c r="AA164" s="228">
        <v>1</v>
      </c>
      <c r="AB164" s="228">
        <v>7</v>
      </c>
      <c r="AC164" s="228">
        <v>7</v>
      </c>
      <c r="AZ164" s="228">
        <v>2</v>
      </c>
      <c r="BA164" s="228">
        <f>IF(AZ164=1,G164,0)</f>
        <v>0</v>
      </c>
      <c r="BB164" s="228">
        <f>IF(AZ164=2,G164,0)</f>
        <v>0</v>
      </c>
      <c r="BC164" s="228">
        <f>IF(AZ164=3,G164,0)</f>
        <v>0</v>
      </c>
      <c r="BD164" s="228">
        <f>IF(AZ164=4,G164,0)</f>
        <v>0</v>
      </c>
      <c r="BE164" s="228">
        <f>IF(AZ164=5,G164,0)</f>
        <v>0</v>
      </c>
      <c r="CA164" s="255">
        <v>1</v>
      </c>
      <c r="CB164" s="255">
        <v>7</v>
      </c>
    </row>
    <row r="165" spans="1:15" ht="12.75">
      <c r="A165" s="264"/>
      <c r="B165" s="268"/>
      <c r="C165" s="330" t="s">
        <v>364</v>
      </c>
      <c r="D165" s="331"/>
      <c r="E165" s="269">
        <v>16.536</v>
      </c>
      <c r="F165" s="270"/>
      <c r="G165" s="271"/>
      <c r="H165" s="272"/>
      <c r="I165" s="266"/>
      <c r="J165" s="273"/>
      <c r="K165" s="266"/>
      <c r="M165" s="267" t="s">
        <v>364</v>
      </c>
      <c r="O165" s="255"/>
    </row>
    <row r="166" spans="1:80" ht="12.75">
      <c r="A166" s="256">
        <v>63</v>
      </c>
      <c r="B166" s="257" t="s">
        <v>365</v>
      </c>
      <c r="C166" s="258" t="s">
        <v>366</v>
      </c>
      <c r="D166" s="259" t="s">
        <v>142</v>
      </c>
      <c r="E166" s="260">
        <v>318.8635</v>
      </c>
      <c r="F166" s="260">
        <v>0</v>
      </c>
      <c r="G166" s="261">
        <f>E166*F166</f>
        <v>0</v>
      </c>
      <c r="H166" s="262">
        <v>0.00016</v>
      </c>
      <c r="I166" s="263">
        <f>E166*H166</f>
        <v>0.05101816</v>
      </c>
      <c r="J166" s="262">
        <v>0</v>
      </c>
      <c r="K166" s="263">
        <f>E166*J166</f>
        <v>0</v>
      </c>
      <c r="O166" s="255">
        <v>2</v>
      </c>
      <c r="AA166" s="228">
        <v>1</v>
      </c>
      <c r="AB166" s="228">
        <v>7</v>
      </c>
      <c r="AC166" s="228">
        <v>7</v>
      </c>
      <c r="AZ166" s="228">
        <v>2</v>
      </c>
      <c r="BA166" s="228">
        <f>IF(AZ166=1,G166,0)</f>
        <v>0</v>
      </c>
      <c r="BB166" s="228">
        <f>IF(AZ166=2,G166,0)</f>
        <v>0</v>
      </c>
      <c r="BC166" s="228">
        <f>IF(AZ166=3,G166,0)</f>
        <v>0</v>
      </c>
      <c r="BD166" s="228">
        <f>IF(AZ166=4,G166,0)</f>
        <v>0</v>
      </c>
      <c r="BE166" s="228">
        <f>IF(AZ166=5,G166,0)</f>
        <v>0</v>
      </c>
      <c r="CA166" s="255">
        <v>1</v>
      </c>
      <c r="CB166" s="255">
        <v>7</v>
      </c>
    </row>
    <row r="167" spans="1:15" ht="12.75">
      <c r="A167" s="264"/>
      <c r="B167" s="268"/>
      <c r="C167" s="330" t="s">
        <v>367</v>
      </c>
      <c r="D167" s="331"/>
      <c r="E167" s="269">
        <v>16.536</v>
      </c>
      <c r="F167" s="270"/>
      <c r="G167" s="271"/>
      <c r="H167" s="272"/>
      <c r="I167" s="266"/>
      <c r="J167" s="273"/>
      <c r="K167" s="266"/>
      <c r="M167" s="267" t="s">
        <v>367</v>
      </c>
      <c r="O167" s="255"/>
    </row>
    <row r="168" spans="1:15" ht="12.75">
      <c r="A168" s="264"/>
      <c r="B168" s="268"/>
      <c r="C168" s="330" t="s">
        <v>368</v>
      </c>
      <c r="D168" s="331"/>
      <c r="E168" s="269">
        <v>0</v>
      </c>
      <c r="F168" s="270"/>
      <c r="G168" s="271"/>
      <c r="H168" s="272"/>
      <c r="I168" s="266"/>
      <c r="J168" s="273"/>
      <c r="K168" s="266"/>
      <c r="M168" s="267" t="s">
        <v>368</v>
      </c>
      <c r="O168" s="255"/>
    </row>
    <row r="169" spans="1:15" ht="12.75">
      <c r="A169" s="264"/>
      <c r="B169" s="268"/>
      <c r="C169" s="330" t="s">
        <v>369</v>
      </c>
      <c r="D169" s="331"/>
      <c r="E169" s="269">
        <v>35.7</v>
      </c>
      <c r="F169" s="270"/>
      <c r="G169" s="271"/>
      <c r="H169" s="272"/>
      <c r="I169" s="266"/>
      <c r="J169" s="273"/>
      <c r="K169" s="266"/>
      <c r="M169" s="267" t="s">
        <v>369</v>
      </c>
      <c r="O169" s="255"/>
    </row>
    <row r="170" spans="1:15" ht="12.75">
      <c r="A170" s="264"/>
      <c r="B170" s="268"/>
      <c r="C170" s="330" t="s">
        <v>370</v>
      </c>
      <c r="D170" s="331"/>
      <c r="E170" s="269">
        <v>20.385</v>
      </c>
      <c r="F170" s="270"/>
      <c r="G170" s="271"/>
      <c r="H170" s="272"/>
      <c r="I170" s="266"/>
      <c r="J170" s="273"/>
      <c r="K170" s="266"/>
      <c r="M170" s="267" t="s">
        <v>370</v>
      </c>
      <c r="O170" s="255"/>
    </row>
    <row r="171" spans="1:15" ht="12.75">
      <c r="A171" s="264"/>
      <c r="B171" s="268"/>
      <c r="C171" s="330" t="s">
        <v>371</v>
      </c>
      <c r="D171" s="331"/>
      <c r="E171" s="269">
        <v>0</v>
      </c>
      <c r="F171" s="270"/>
      <c r="G171" s="271"/>
      <c r="H171" s="272"/>
      <c r="I171" s="266"/>
      <c r="J171" s="273"/>
      <c r="K171" s="266"/>
      <c r="M171" s="267" t="s">
        <v>371</v>
      </c>
      <c r="O171" s="255"/>
    </row>
    <row r="172" spans="1:15" ht="22.5">
      <c r="A172" s="264"/>
      <c r="B172" s="268"/>
      <c r="C172" s="330" t="s">
        <v>372</v>
      </c>
      <c r="D172" s="331"/>
      <c r="E172" s="269">
        <v>100.3475</v>
      </c>
      <c r="F172" s="270"/>
      <c r="G172" s="271"/>
      <c r="H172" s="272"/>
      <c r="I172" s="266"/>
      <c r="J172" s="273"/>
      <c r="K172" s="266"/>
      <c r="M172" s="267" t="s">
        <v>372</v>
      </c>
      <c r="O172" s="255"/>
    </row>
    <row r="173" spans="1:15" ht="12.75">
      <c r="A173" s="264"/>
      <c r="B173" s="268"/>
      <c r="C173" s="330" t="s">
        <v>373</v>
      </c>
      <c r="D173" s="331"/>
      <c r="E173" s="269">
        <v>0.045</v>
      </c>
      <c r="F173" s="270"/>
      <c r="G173" s="271"/>
      <c r="H173" s="272"/>
      <c r="I173" s="266"/>
      <c r="J173" s="273"/>
      <c r="K173" s="266"/>
      <c r="M173" s="267" t="s">
        <v>373</v>
      </c>
      <c r="O173" s="255"/>
    </row>
    <row r="174" spans="1:15" ht="12.75">
      <c r="A174" s="264"/>
      <c r="B174" s="268"/>
      <c r="C174" s="330" t="s">
        <v>374</v>
      </c>
      <c r="D174" s="331"/>
      <c r="E174" s="269">
        <v>42.8</v>
      </c>
      <c r="F174" s="270"/>
      <c r="G174" s="271"/>
      <c r="H174" s="272"/>
      <c r="I174" s="266"/>
      <c r="J174" s="273"/>
      <c r="K174" s="266"/>
      <c r="M174" s="267" t="s">
        <v>374</v>
      </c>
      <c r="O174" s="255"/>
    </row>
    <row r="175" spans="1:15" ht="12.75">
      <c r="A175" s="264"/>
      <c r="B175" s="268"/>
      <c r="C175" s="330" t="s">
        <v>375</v>
      </c>
      <c r="D175" s="331"/>
      <c r="E175" s="269">
        <v>43.4</v>
      </c>
      <c r="F175" s="270"/>
      <c r="G175" s="271"/>
      <c r="H175" s="272"/>
      <c r="I175" s="266"/>
      <c r="J175" s="273"/>
      <c r="K175" s="266"/>
      <c r="M175" s="267" t="s">
        <v>375</v>
      </c>
      <c r="O175" s="255"/>
    </row>
    <row r="176" spans="1:15" ht="12.75">
      <c r="A176" s="264"/>
      <c r="B176" s="268"/>
      <c r="C176" s="330" t="s">
        <v>376</v>
      </c>
      <c r="D176" s="331"/>
      <c r="E176" s="269">
        <v>59.65</v>
      </c>
      <c r="F176" s="270"/>
      <c r="G176" s="271"/>
      <c r="H176" s="272"/>
      <c r="I176" s="266"/>
      <c r="J176" s="273"/>
      <c r="K176" s="266"/>
      <c r="M176" s="267" t="s">
        <v>376</v>
      </c>
      <c r="O176" s="255"/>
    </row>
    <row r="177" spans="1:57" ht="12.75">
      <c r="A177" s="274"/>
      <c r="B177" s="275" t="s">
        <v>98</v>
      </c>
      <c r="C177" s="276" t="s">
        <v>361</v>
      </c>
      <c r="D177" s="277"/>
      <c r="E177" s="278"/>
      <c r="F177" s="279"/>
      <c r="G177" s="280">
        <f>SUM(G163:G176)</f>
        <v>0</v>
      </c>
      <c r="H177" s="281"/>
      <c r="I177" s="282">
        <f>SUM(I163:I176)</f>
        <v>0.05217568</v>
      </c>
      <c r="J177" s="281"/>
      <c r="K177" s="282">
        <f>SUM(K163:K176)</f>
        <v>0</v>
      </c>
      <c r="O177" s="255">
        <v>4</v>
      </c>
      <c r="BA177" s="283">
        <f>SUM(BA163:BA176)</f>
        <v>0</v>
      </c>
      <c r="BB177" s="283">
        <f>SUM(BB163:BB176)</f>
        <v>0</v>
      </c>
      <c r="BC177" s="283">
        <f>SUM(BC163:BC176)</f>
        <v>0</v>
      </c>
      <c r="BD177" s="283">
        <f>SUM(BD163:BD176)</f>
        <v>0</v>
      </c>
      <c r="BE177" s="283">
        <f>SUM(BE163:BE176)</f>
        <v>0</v>
      </c>
    </row>
    <row r="178" ht="12.75">
      <c r="E178" s="228"/>
    </row>
    <row r="179" ht="12.75">
      <c r="E179" s="228"/>
    </row>
    <row r="180" ht="12.75">
      <c r="E180" s="228"/>
    </row>
    <row r="181" ht="12.75">
      <c r="E181" s="228"/>
    </row>
    <row r="182" ht="12.75">
      <c r="E182" s="228"/>
    </row>
    <row r="183" ht="12.75">
      <c r="E183" s="228"/>
    </row>
    <row r="184" ht="12.75">
      <c r="E184" s="228"/>
    </row>
    <row r="185" ht="12.75">
      <c r="E185" s="228"/>
    </row>
    <row r="186" ht="12.75">
      <c r="E186" s="228"/>
    </row>
    <row r="187" ht="12.75">
      <c r="E187" s="228"/>
    </row>
    <row r="188" ht="12.75">
      <c r="E188" s="228"/>
    </row>
    <row r="189" ht="12.75">
      <c r="E189" s="228"/>
    </row>
    <row r="190" ht="12.75">
      <c r="E190" s="228"/>
    </row>
    <row r="191" ht="12.75">
      <c r="E191" s="228"/>
    </row>
    <row r="192" ht="12.75">
      <c r="E192" s="228"/>
    </row>
    <row r="193" ht="12.75">
      <c r="E193" s="228"/>
    </row>
    <row r="194" ht="12.75">
      <c r="E194" s="228"/>
    </row>
    <row r="195" ht="12.75">
      <c r="E195" s="228"/>
    </row>
    <row r="196" ht="12.75">
      <c r="E196" s="228"/>
    </row>
    <row r="197" ht="12.75">
      <c r="E197" s="228"/>
    </row>
    <row r="198" ht="12.75">
      <c r="E198" s="228"/>
    </row>
    <row r="199" ht="12.75">
      <c r="E199" s="228"/>
    </row>
    <row r="200" ht="12.75">
      <c r="E200" s="228"/>
    </row>
    <row r="201" spans="1:7" ht="12.75">
      <c r="A201" s="273"/>
      <c r="B201" s="273"/>
      <c r="C201" s="273"/>
      <c r="D201" s="273"/>
      <c r="E201" s="273"/>
      <c r="F201" s="273"/>
      <c r="G201" s="273"/>
    </row>
    <row r="202" spans="1:7" ht="12.75">
      <c r="A202" s="273"/>
      <c r="B202" s="273"/>
      <c r="C202" s="273"/>
      <c r="D202" s="273"/>
      <c r="E202" s="273"/>
      <c r="F202" s="273"/>
      <c r="G202" s="273"/>
    </row>
    <row r="203" spans="1:7" ht="12.75">
      <c r="A203" s="273"/>
      <c r="B203" s="273"/>
      <c r="C203" s="273"/>
      <c r="D203" s="273"/>
      <c r="E203" s="273"/>
      <c r="F203" s="273"/>
      <c r="G203" s="273"/>
    </row>
    <row r="204" spans="1:7" ht="12.75">
      <c r="A204" s="273"/>
      <c r="B204" s="273"/>
      <c r="C204" s="273"/>
      <c r="D204" s="273"/>
      <c r="E204" s="273"/>
      <c r="F204" s="273"/>
      <c r="G204" s="273"/>
    </row>
    <row r="205" ht="12.75">
      <c r="E205" s="228"/>
    </row>
    <row r="206" ht="12.75">
      <c r="E206" s="228"/>
    </row>
    <row r="207" ht="12.75">
      <c r="E207" s="228"/>
    </row>
    <row r="208" ht="12.75">
      <c r="E208" s="228"/>
    </row>
    <row r="209" ht="12.75">
      <c r="E209" s="228"/>
    </row>
    <row r="210" ht="12.75">
      <c r="E210" s="228"/>
    </row>
    <row r="211" ht="12.75">
      <c r="E211" s="228"/>
    </row>
    <row r="212" ht="12.75">
      <c r="E212" s="228"/>
    </row>
    <row r="213" ht="12.75">
      <c r="E213" s="228"/>
    </row>
    <row r="214" ht="12.75">
      <c r="E214" s="228"/>
    </row>
    <row r="215" ht="12.75">
      <c r="E215" s="228"/>
    </row>
    <row r="216" ht="12.75">
      <c r="E216" s="228"/>
    </row>
    <row r="217" ht="12.75">
      <c r="E217" s="228"/>
    </row>
    <row r="218" ht="12.75">
      <c r="E218" s="228"/>
    </row>
    <row r="219" ht="12.75">
      <c r="E219" s="228"/>
    </row>
    <row r="220" ht="12.75">
      <c r="E220" s="228"/>
    </row>
    <row r="221" ht="12.75">
      <c r="E221" s="228"/>
    </row>
    <row r="222" ht="12.75">
      <c r="E222" s="228"/>
    </row>
    <row r="223" ht="12.75">
      <c r="E223" s="228"/>
    </row>
    <row r="224" ht="12.75">
      <c r="E224" s="228"/>
    </row>
    <row r="225" ht="12.75">
      <c r="E225" s="228"/>
    </row>
    <row r="226" ht="12.75">
      <c r="E226" s="228"/>
    </row>
    <row r="227" ht="12.75">
      <c r="E227" s="228"/>
    </row>
    <row r="228" ht="12.75">
      <c r="E228" s="228"/>
    </row>
    <row r="229" ht="12.75">
      <c r="E229" s="228"/>
    </row>
    <row r="230" ht="12.75">
      <c r="E230" s="228"/>
    </row>
    <row r="231" ht="12.75">
      <c r="E231" s="228"/>
    </row>
    <row r="232" ht="12.75">
      <c r="E232" s="228"/>
    </row>
    <row r="233" ht="12.75">
      <c r="E233" s="228"/>
    </row>
    <row r="234" ht="12.75">
      <c r="E234" s="228"/>
    </row>
    <row r="235" ht="12.75">
      <c r="E235" s="228"/>
    </row>
    <row r="236" spans="1:2" ht="12.75">
      <c r="A236" s="284"/>
      <c r="B236" s="284"/>
    </row>
    <row r="237" spans="1:7" ht="12.75">
      <c r="A237" s="273"/>
      <c r="B237" s="273"/>
      <c r="C237" s="285"/>
      <c r="D237" s="285"/>
      <c r="E237" s="286"/>
      <c r="F237" s="285"/>
      <c r="G237" s="287"/>
    </row>
    <row r="238" spans="1:7" ht="12.75">
      <c r="A238" s="288"/>
      <c r="B238" s="288"/>
      <c r="C238" s="273"/>
      <c r="D238" s="273"/>
      <c r="E238" s="289"/>
      <c r="F238" s="273"/>
      <c r="G238" s="273"/>
    </row>
    <row r="239" spans="1:7" ht="12.75">
      <c r="A239" s="273"/>
      <c r="B239" s="273"/>
      <c r="C239" s="273"/>
      <c r="D239" s="273"/>
      <c r="E239" s="289"/>
      <c r="F239" s="273"/>
      <c r="G239" s="273"/>
    </row>
    <row r="240" spans="1:7" ht="12.75">
      <c r="A240" s="273"/>
      <c r="B240" s="273"/>
      <c r="C240" s="273"/>
      <c r="D240" s="273"/>
      <c r="E240" s="289"/>
      <c r="F240" s="273"/>
      <c r="G240" s="273"/>
    </row>
    <row r="241" spans="1:7" ht="12.75">
      <c r="A241" s="273"/>
      <c r="B241" s="273"/>
      <c r="C241" s="273"/>
      <c r="D241" s="273"/>
      <c r="E241" s="289"/>
      <c r="F241" s="273"/>
      <c r="G241" s="273"/>
    </row>
    <row r="242" spans="1:7" ht="12.75">
      <c r="A242" s="273"/>
      <c r="B242" s="273"/>
      <c r="C242" s="273"/>
      <c r="D242" s="273"/>
      <c r="E242" s="289"/>
      <c r="F242" s="273"/>
      <c r="G242" s="273"/>
    </row>
    <row r="243" spans="1:7" ht="12.75">
      <c r="A243" s="273"/>
      <c r="B243" s="273"/>
      <c r="C243" s="273"/>
      <c r="D243" s="273"/>
      <c r="E243" s="289"/>
      <c r="F243" s="273"/>
      <c r="G243" s="273"/>
    </row>
    <row r="244" spans="1:7" ht="12.75">
      <c r="A244" s="273"/>
      <c r="B244" s="273"/>
      <c r="C244" s="273"/>
      <c r="D244" s="273"/>
      <c r="E244" s="289"/>
      <c r="F244" s="273"/>
      <c r="G244" s="273"/>
    </row>
    <row r="245" spans="1:7" ht="12.75">
      <c r="A245" s="273"/>
      <c r="B245" s="273"/>
      <c r="C245" s="273"/>
      <c r="D245" s="273"/>
      <c r="E245" s="289"/>
      <c r="F245" s="273"/>
      <c r="G245" s="273"/>
    </row>
    <row r="246" spans="1:7" ht="12.75">
      <c r="A246" s="273"/>
      <c r="B246" s="273"/>
      <c r="C246" s="273"/>
      <c r="D246" s="273"/>
      <c r="E246" s="289"/>
      <c r="F246" s="273"/>
      <c r="G246" s="273"/>
    </row>
    <row r="247" spans="1:7" ht="12.75">
      <c r="A247" s="273"/>
      <c r="B247" s="273"/>
      <c r="C247" s="273"/>
      <c r="D247" s="273"/>
      <c r="E247" s="289"/>
      <c r="F247" s="273"/>
      <c r="G247" s="273"/>
    </row>
    <row r="248" spans="1:7" ht="12.75">
      <c r="A248" s="273"/>
      <c r="B248" s="273"/>
      <c r="C248" s="273"/>
      <c r="D248" s="273"/>
      <c r="E248" s="289"/>
      <c r="F248" s="273"/>
      <c r="G248" s="273"/>
    </row>
    <row r="249" spans="1:7" ht="12.75">
      <c r="A249" s="273"/>
      <c r="B249" s="273"/>
      <c r="C249" s="273"/>
      <c r="D249" s="273"/>
      <c r="E249" s="289"/>
      <c r="F249" s="273"/>
      <c r="G249" s="273"/>
    </row>
    <row r="250" spans="1:7" ht="12.75">
      <c r="A250" s="273"/>
      <c r="B250" s="273"/>
      <c r="C250" s="273"/>
      <c r="D250" s="273"/>
      <c r="E250" s="289"/>
      <c r="F250" s="273"/>
      <c r="G250" s="273"/>
    </row>
  </sheetData>
  <sheetProtection/>
  <mergeCells count="84">
    <mergeCell ref="C27:D27"/>
    <mergeCell ref="C29:D29"/>
    <mergeCell ref="A1:G1"/>
    <mergeCell ref="A3:B3"/>
    <mergeCell ref="A4:B4"/>
    <mergeCell ref="E4:G4"/>
    <mergeCell ref="C9:D9"/>
    <mergeCell ref="C11:D11"/>
    <mergeCell ref="C12:D12"/>
    <mergeCell ref="C14:D14"/>
    <mergeCell ref="C16:D16"/>
    <mergeCell ref="C20:D20"/>
    <mergeCell ref="C21:D21"/>
    <mergeCell ref="C23:D23"/>
    <mergeCell ref="C24:D24"/>
    <mergeCell ref="C26:D26"/>
    <mergeCell ref="C46:D46"/>
    <mergeCell ref="C47:D47"/>
    <mergeCell ref="C48:D48"/>
    <mergeCell ref="C31:D31"/>
    <mergeCell ref="C33:D33"/>
    <mergeCell ref="C37:G37"/>
    <mergeCell ref="C38:D38"/>
    <mergeCell ref="C39:D39"/>
    <mergeCell ref="C40:D40"/>
    <mergeCell ref="C42:D42"/>
    <mergeCell ref="C60:D60"/>
    <mergeCell ref="C62:D62"/>
    <mergeCell ref="C64:D64"/>
    <mergeCell ref="C66:D66"/>
    <mergeCell ref="C67:D67"/>
    <mergeCell ref="C52:D52"/>
    <mergeCell ref="C54:D54"/>
    <mergeCell ref="C56:D56"/>
    <mergeCell ref="C91:D91"/>
    <mergeCell ref="C93:D93"/>
    <mergeCell ref="C71:D71"/>
    <mergeCell ref="C72:D72"/>
    <mergeCell ref="C73:D73"/>
    <mergeCell ref="C75:D75"/>
    <mergeCell ref="C76:D76"/>
    <mergeCell ref="C95:D95"/>
    <mergeCell ref="C97:D97"/>
    <mergeCell ref="C99:D99"/>
    <mergeCell ref="C101:D101"/>
    <mergeCell ref="C80:D80"/>
    <mergeCell ref="C82:D82"/>
    <mergeCell ref="C84:D84"/>
    <mergeCell ref="C86:D86"/>
    <mergeCell ref="C88:D88"/>
    <mergeCell ref="C89:D89"/>
    <mergeCell ref="C137:D137"/>
    <mergeCell ref="C139:D139"/>
    <mergeCell ref="C118:D118"/>
    <mergeCell ref="C120:D120"/>
    <mergeCell ref="C103:D103"/>
    <mergeCell ref="C105:D105"/>
    <mergeCell ref="C106:D106"/>
    <mergeCell ref="C125:D125"/>
    <mergeCell ref="C127:D127"/>
    <mergeCell ref="C129:D129"/>
    <mergeCell ref="C131:D131"/>
    <mergeCell ref="C133:D133"/>
    <mergeCell ref="C135:D135"/>
    <mergeCell ref="C147:D147"/>
    <mergeCell ref="C152:D152"/>
    <mergeCell ref="C154:D154"/>
    <mergeCell ref="C156:D156"/>
    <mergeCell ref="C140:D140"/>
    <mergeCell ref="C141:D141"/>
    <mergeCell ref="C143:D143"/>
    <mergeCell ref="C145:D145"/>
    <mergeCell ref="C172:D172"/>
    <mergeCell ref="C173:D173"/>
    <mergeCell ref="C174:D174"/>
    <mergeCell ref="C161:D161"/>
    <mergeCell ref="C175:D175"/>
    <mergeCell ref="C176:D176"/>
    <mergeCell ref="C165:D165"/>
    <mergeCell ref="C167:D167"/>
    <mergeCell ref="C168:D168"/>
    <mergeCell ref="C169:D169"/>
    <mergeCell ref="C170:D170"/>
    <mergeCell ref="C171:D171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****</cp:lastModifiedBy>
  <cp:lastPrinted>2013-07-10T10:44:11Z</cp:lastPrinted>
  <dcterms:created xsi:type="dcterms:W3CDTF">2013-07-09T16:20:36Z</dcterms:created>
  <dcterms:modified xsi:type="dcterms:W3CDTF">2013-07-10T10:44:14Z</dcterms:modified>
  <cp:category/>
  <cp:version/>
  <cp:contentType/>
  <cp:contentStatus/>
</cp:coreProperties>
</file>