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320" windowHeight="1425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'Položky'!$A$1:$G$40</definedName>
    <definedName name="_xlnm.Print_Area" localSheetId="1">'Rekapitulace'!$A$1:$I$39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Mode="manual" fullCalcOnLoad="1"/>
</workbook>
</file>

<file path=xl/sharedStrings.xml><?xml version="1.0" encoding="utf-8"?>
<sst xmlns="http://schemas.openxmlformats.org/spreadsheetml/2006/main" count="211" uniqueCount="161">
  <si>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</si>
  <si>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</si>
  <si>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</si>
  <si>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</si>
  <si>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</si>
  <si>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</si>
  <si>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</si>
  <si>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</si>
  <si>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</si>
  <si>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</si>
  <si>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</si>
  <si>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</si>
  <si>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</si>
  <si>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</si>
  <si>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</si>
  <si>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</si>
  <si>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</si>
  <si>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</si>
  <si>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</si>
  <si>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</si>
  <si>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</si>
  <si>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</si>
  <si>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</si>
  <si>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</si>
  <si>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</si>
  <si>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</si>
  <si>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</si>
  <si>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</si>
  <si>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</si>
  <si>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</si>
  <si>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</si>
  <si>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</si>
  <si>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</si>
  <si>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</si>
  <si>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</si>
  <si>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</si>
  <si>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</si>
  <si>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</si>
  <si>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</si>
  <si>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</si>
  <si>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</si>
  <si>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</si>
  <si>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</si>
  <si>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</si>
  <si>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</si>
  <si>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</si>
  <si>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</si>
  <si>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</si>
  <si>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</si>
  <si>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</si>
  <si>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</si>
  <si>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</si>
  <si>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</si>
  <si>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</si>
  <si>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</si>
  <si>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</si>
  <si>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</si>
  <si>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</si>
  <si>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</si>
  <si>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</si>
  <si>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</si>
  <si>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</si>
  <si>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</si>
  <si>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</si>
  <si>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</si>
  <si>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</si>
  <si>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</si>
  <si>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</si>
  <si>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</si>
  <si>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</si>
  <si>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</si>
  <si>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</si>
  <si>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</si>
  <si>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</si>
  <si>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</si>
  <si>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</si>
  <si>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</si>
  <si>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PČR Uherské Hradiště</t>
  </si>
  <si>
    <t>ÚO Uherské Hradiště, Velehradská 1217</t>
  </si>
  <si>
    <t>99</t>
  </si>
  <si>
    <t>Staveništní přesun hmot</t>
  </si>
  <si>
    <t>171156610600</t>
  </si>
  <si>
    <t xml:space="preserve">Svislá doprava materiálu </t>
  </si>
  <si>
    <t>soubor</t>
  </si>
  <si>
    <t>712</t>
  </si>
  <si>
    <t>Živičné krytiny</t>
  </si>
  <si>
    <t>711111011R00</t>
  </si>
  <si>
    <t xml:space="preserve">Izolace proti vlhk.vodor. nátěr asf.susp. za stud. </t>
  </si>
  <si>
    <t>m2</t>
  </si>
  <si>
    <t>712300832R99</t>
  </si>
  <si>
    <t>Srovnání povrchu střechy, vyřezání bublin penetrační nátěr, asf. pás PYE G200 S4, 15%</t>
  </si>
  <si>
    <t>712341559R00</t>
  </si>
  <si>
    <t>Povlaková krytina střech do 10°, přitavením vrchní pás</t>
  </si>
  <si>
    <t>712341559R01</t>
  </si>
  <si>
    <t>Povlaková krytina střech do 10°, přitavením podkladní pás</t>
  </si>
  <si>
    <t>11163150</t>
  </si>
  <si>
    <t>Lak asfaltový izolační ALP/S PENETRAL sud nevratný</t>
  </si>
  <si>
    <t>T</t>
  </si>
  <si>
    <t>62842033</t>
  </si>
  <si>
    <t>Pás modifikovaný asfalt, typu PYE G200 S4 (podkladní pás)</t>
  </si>
  <si>
    <t>62852256</t>
  </si>
  <si>
    <t>Pás modifikovaný asfalt, typu  PYE PV 250 S5 Dekor (vrchní pás)</t>
  </si>
  <si>
    <t>998712202R00</t>
  </si>
  <si>
    <t xml:space="preserve">Přesun hmot pro povlakové krytiny, výšky do 12 m </t>
  </si>
  <si>
    <t>764</t>
  </si>
  <si>
    <t>Konstrukce klempířské</t>
  </si>
  <si>
    <t>764233420R10</t>
  </si>
  <si>
    <t>Krycí lišta z Ti Zn zdí, plochých střech rš 150 mm</t>
  </si>
  <si>
    <t>m</t>
  </si>
  <si>
    <t>764233420R11</t>
  </si>
  <si>
    <t>Kotvící lišta  z Ti Zn zdí, plochých střech rš 100 mm</t>
  </si>
  <si>
    <t>764430840R00</t>
  </si>
  <si>
    <t xml:space="preserve">Demontáž oplechování zdí,rš od 330 do 500 mm </t>
  </si>
  <si>
    <t>764530440R00</t>
  </si>
  <si>
    <t xml:space="preserve">Oplechování zdí z Ti Zn plechu, rš 500 mm </t>
  </si>
  <si>
    <t>764NC001</t>
  </si>
  <si>
    <t>D+M střešní vpusti z CU, do D=150mm, s limcem vč. ochran. košíku</t>
  </si>
  <si>
    <t>kus</t>
  </si>
  <si>
    <t>764NC003</t>
  </si>
  <si>
    <t xml:space="preserve">D+M nového větracího komínků </t>
  </si>
  <si>
    <t>764NC004</t>
  </si>
  <si>
    <t xml:space="preserve">Zatmelení krycí lišty, silik tmel </t>
  </si>
  <si>
    <t>998764202R00</t>
  </si>
  <si>
    <t xml:space="preserve">Přesun hmot pro klempířské konstr., výšky do 12 m </t>
  </si>
  <si>
    <t>799</t>
  </si>
  <si>
    <t>Ostatní</t>
  </si>
  <si>
    <t>799NC004</t>
  </si>
  <si>
    <t>Demontáž + zpětná montáž bet. dlažby 30x30 cm podložení asf. pás</t>
  </si>
  <si>
    <t>M21</t>
  </si>
  <si>
    <t>Elektromontáže</t>
  </si>
  <si>
    <t>M21NC055R001</t>
  </si>
  <si>
    <t xml:space="preserve">Demontáž  hromosvodu </t>
  </si>
  <si>
    <t>M21NC066R005</t>
  </si>
  <si>
    <t xml:space="preserve">Montáž a dodávka nového hromosvodu </t>
  </si>
  <si>
    <t>M21NC077R04</t>
  </si>
  <si>
    <t xml:space="preserve">Revize hromosvodu </t>
  </si>
  <si>
    <t>D96</t>
  </si>
  <si>
    <t>Přesuny suti a vybouraných hmot</t>
  </si>
  <si>
    <t>D96NC001</t>
  </si>
  <si>
    <t>Doprava vybouraného materiálu  na skládku poplatek za uložení, (asf. pásy)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</si>
  <si>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</si>
  <si>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</si>
  <si>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</si>
  <si>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</si>
  <si>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</si>
  <si>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</si>
  <si>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</si>
  <si>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</si>
  <si>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PROHLÁŠENÍ NABÍZEJÍCÍHO </t>
  </si>
  <si>
    <t>a) Zhotovitel prohlašuje, že podmínky a rozsah poptávky (výkresové a textové části a soupis výkonů - výkaz výměr) podrobně prostudoval, že jsou mu zcela jasné a jednoznačné, a tim bere na vědomí, že na veškeré nároky, které vyplynou dodatečně, z důvodu nepochopení či nerespektování těchto podmínek, nebude brán zřetel</t>
  </si>
  <si>
    <t>b) Zpracovatel nabídky prověřil specifikace a výměry uvedené v soupisu výkonů s vlastní poptávkou. V případě zjištěných rozdílů na tyto písemně upozornil v nabídce. Následné změny výměr v průběhu realizace nebudou akceptovány</t>
  </si>
  <si>
    <t xml:space="preserve">POZNÁMKA K VÝKAZU VÝMER </t>
  </si>
  <si>
    <t>a) Veškeré náklady na přípomoce, lešení, přesun hmot a suti, uložení hnot a suti na skládku vč.poplatků, dopravu, montáž, zpevněné montážní plochy a vše další neobsažené ve výkazu výměr, jsou zahrnuty v jednotlívých jednotkových cenách</t>
  </si>
  <si>
    <t>b) Součástí dodávky je zpracování dokumentace skutečného provedení: půdorys střechy, řez a skladba nové střešní konstrukce (2x tištěná verze, 1x elektronicky)</t>
  </si>
  <si>
    <t>c) Součástí dodávky je kompletní dokladová část ke zrealizovanému stavebnímu dílu, veškeré revize</t>
  </si>
  <si>
    <t>d) V rozsahu prací zhotovitele jsou rovněž jakékoliv prvky, zařízení, práce a pomocné materiály, neuvedené v tomto soupisu výkonů, které jsou ale nezbytně nutné k dodání, dokončení a provozování díla (např. nátěry, pomocné konstrukce, montážní materiály, materiály a práce nezbytné z důvodu koordinace s ostatními profesemi, speciální nářadí a nástroje, speciální opatření při provádění prací,  atd.) které je provedeno řádně a je plně funkční a je v souladu se zákony a předpisy platnými v České reppublice</t>
  </si>
  <si>
    <t>e) Součástí jednotkových cen jsou i vícenáklady související s výstavbou v zimním období, průběžným úklidem staveniště a přilehlých komunikací, likvidace odpadů, dočasným dopravním omezením atd…</t>
  </si>
  <si>
    <t>Střecha 07</t>
  </si>
  <si>
    <t>Oprava střešní kce - jídelna , kuchyň</t>
  </si>
  <si>
    <t>Oprava střešní kce - jídelna, kuchyň</t>
  </si>
  <si>
    <t>OSNM - KŘP ZLK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</si>
</sst>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34" borderId="0" xfId="0" applyFont="1" applyFill="1" applyAlignment="1">
      <alignment horizontal="left" wrapTex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left" shrinkToFit="1"/>
      <protection/>
    </xf>
    <xf numFmtId="0" fontId="3" fillId="0" borderId="52" xfId="46" applyFont="1" applyBorder="1" applyAlignment="1">
      <alignment horizontal="left" shrinkToFit="1"/>
      <protection/>
    </xf>
    <xf numFmtId="0" fontId="3" fillId="0" borderId="68" xfId="46" applyFont="1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">
        <v>157</v>
      </c>
      <c r="D2" s="5" t="s">
        <v>158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/>
      <c r="B5" s="18"/>
      <c r="C5" s="19" t="s">
        <v>78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/>
      <c r="B7" s="25"/>
      <c r="C7" s="26" t="s">
        <v>77</v>
      </c>
      <c r="D7" s="27"/>
      <c r="E7" s="27"/>
      <c r="F7" s="28" t="s">
        <v>10</v>
      </c>
      <c r="G7" s="22"/>
    </row>
    <row r="8" spans="1:9" ht="12.75">
      <c r="A8" s="29" t="s">
        <v>11</v>
      </c>
      <c r="B8" s="13"/>
      <c r="C8" s="198"/>
      <c r="D8" s="198"/>
      <c r="E8" s="199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198" t="s">
        <v>160</v>
      </c>
      <c r="D9" s="198"/>
      <c r="E9" s="199"/>
      <c r="F9" s="13"/>
      <c r="G9" s="34"/>
      <c r="H9" s="35"/>
    </row>
    <row r="10" spans="1:8" ht="12.75">
      <c r="A10" s="29" t="s">
        <v>14</v>
      </c>
      <c r="B10" s="13"/>
      <c r="C10" s="198"/>
      <c r="D10" s="198"/>
      <c r="E10" s="198"/>
      <c r="F10" s="36"/>
      <c r="G10" s="37"/>
      <c r="H10" s="38"/>
    </row>
    <row r="11" spans="1:57" ht="13.5" customHeight="1">
      <c r="A11" s="29" t="s">
        <v>15</v>
      </c>
      <c r="B11" s="13"/>
      <c r="C11" s="198"/>
      <c r="D11" s="198"/>
      <c r="E11" s="198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0"/>
      <c r="D12" s="200"/>
      <c r="E12" s="200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Rekapitulace!A18</f>
        <v>Ztížené výrobní podmínky</v>
      </c>
      <c r="E15" s="58"/>
      <c r="F15" s="59"/>
      <c r="G15" s="56">
        <f>Rekapitulace!I18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Rekapitulace!A19</f>
        <v>Oborová přirážka</v>
      </c>
      <c r="E16" s="60"/>
      <c r="F16" s="61"/>
      <c r="G16" s="56">
        <f>Rekapitulace!I19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Rekapitulace!A20</f>
        <v>Přesun stavebních kapacit</v>
      </c>
      <c r="E17" s="60"/>
      <c r="F17" s="61"/>
      <c r="G17" s="56">
        <f>Rekapitulace!I20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Rekapitulace!A21</f>
        <v>Mimostaveništní doprava</v>
      </c>
      <c r="E18" s="60"/>
      <c r="F18" s="61"/>
      <c r="G18" s="56">
        <f>Rekapitulace!I21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Rekapitulace!A22</f>
        <v>Zařízení staveniště</v>
      </c>
      <c r="E19" s="60"/>
      <c r="F19" s="61"/>
      <c r="G19" s="56">
        <f>Rekapitulace!I22</f>
        <v>0</v>
      </c>
    </row>
    <row r="20" spans="1:7" ht="15.75" customHeight="1">
      <c r="A20" s="64"/>
      <c r="B20" s="55"/>
      <c r="C20" s="56"/>
      <c r="D20" s="9" t="str">
        <f>Rekapitulace!A23</f>
        <v>Provoz investora</v>
      </c>
      <c r="E20" s="60"/>
      <c r="F20" s="61"/>
      <c r="G20" s="56">
        <f>Rekapitulace!I23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Rekapitulace!A24</f>
        <v>Kompletační činnost (IČD)</v>
      </c>
      <c r="E21" s="60"/>
      <c r="F21" s="61"/>
      <c r="G21" s="56">
        <f>Rekapitulace!I24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01" t="s">
        <v>33</v>
      </c>
      <c r="B23" s="202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3">
        <f>C23-F32</f>
        <v>0</v>
      </c>
      <c r="G30" s="204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3">
        <f>ROUND(PRODUCT(F30,C31/100),0)</f>
        <v>0</v>
      </c>
      <c r="G31" s="204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3">
        <v>0</v>
      </c>
      <c r="G32" s="204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3">
        <f>ROUND(PRODUCT(F32,C33/100),0)</f>
        <v>0</v>
      </c>
      <c r="G33" s="204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5">
        <f>ROUND(SUM(F30:F33),0)</f>
        <v>0</v>
      </c>
      <c r="G34" s="206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7"/>
      <c r="C37" s="207"/>
      <c r="D37" s="207"/>
      <c r="E37" s="207"/>
      <c r="F37" s="207"/>
      <c r="G37" s="207"/>
      <c r="H37" t="s">
        <v>5</v>
      </c>
    </row>
    <row r="38" spans="1:8" ht="12.75" customHeight="1">
      <c r="A38" s="96"/>
      <c r="B38" s="207"/>
      <c r="C38" s="207"/>
      <c r="D38" s="207"/>
      <c r="E38" s="207"/>
      <c r="F38" s="207"/>
      <c r="G38" s="207"/>
      <c r="H38" t="s">
        <v>5</v>
      </c>
    </row>
    <row r="39" spans="1:8" ht="12.75">
      <c r="A39" s="96"/>
      <c r="B39" s="207"/>
      <c r="C39" s="207"/>
      <c r="D39" s="207"/>
      <c r="E39" s="207"/>
      <c r="F39" s="207"/>
      <c r="G39" s="207"/>
      <c r="H39" t="s">
        <v>5</v>
      </c>
    </row>
    <row r="40" spans="1:8" ht="12.75">
      <c r="A40" s="96"/>
      <c r="B40" s="207"/>
      <c r="C40" s="207"/>
      <c r="D40" s="207"/>
      <c r="E40" s="207"/>
      <c r="F40" s="207"/>
      <c r="G40" s="207"/>
      <c r="H40" t="s">
        <v>5</v>
      </c>
    </row>
    <row r="41" spans="1:8" ht="12.75">
      <c r="A41" s="96"/>
      <c r="B41" s="207"/>
      <c r="C41" s="207"/>
      <c r="D41" s="207"/>
      <c r="E41" s="207"/>
      <c r="F41" s="207"/>
      <c r="G41" s="207"/>
      <c r="H41" t="s">
        <v>5</v>
      </c>
    </row>
    <row r="42" spans="1:8" ht="12.75">
      <c r="A42" s="96"/>
      <c r="B42" s="207"/>
      <c r="C42" s="207"/>
      <c r="D42" s="207"/>
      <c r="E42" s="207"/>
      <c r="F42" s="207"/>
      <c r="G42" s="207"/>
      <c r="H42" t="s">
        <v>5</v>
      </c>
    </row>
    <row r="43" spans="1:8" ht="12.75">
      <c r="A43" s="96"/>
      <c r="B43" s="207"/>
      <c r="C43" s="207"/>
      <c r="D43" s="207"/>
      <c r="E43" s="207"/>
      <c r="F43" s="207"/>
      <c r="G43" s="207"/>
      <c r="H43" t="s">
        <v>5</v>
      </c>
    </row>
    <row r="44" spans="1:8" ht="12.75">
      <c r="A44" s="96"/>
      <c r="B44" s="207"/>
      <c r="C44" s="207"/>
      <c r="D44" s="207"/>
      <c r="E44" s="207"/>
      <c r="F44" s="207"/>
      <c r="G44" s="207"/>
      <c r="H44" t="s">
        <v>5</v>
      </c>
    </row>
    <row r="45" spans="1:8" ht="0.75" customHeight="1">
      <c r="A45" s="96"/>
      <c r="B45" s="207"/>
      <c r="C45" s="207"/>
      <c r="D45" s="207"/>
      <c r="E45" s="207"/>
      <c r="F45" s="207"/>
      <c r="G45" s="207"/>
      <c r="H45" t="s">
        <v>5</v>
      </c>
    </row>
    <row r="46" spans="2:7" ht="12.75">
      <c r="B46" s="208"/>
      <c r="C46" s="208"/>
      <c r="D46" s="208"/>
      <c r="E46" s="208"/>
      <c r="F46" s="208"/>
      <c r="G46" s="208"/>
    </row>
    <row r="47" spans="2:7" ht="12.75">
      <c r="B47" s="208"/>
      <c r="C47" s="208"/>
      <c r="D47" s="208"/>
      <c r="E47" s="208"/>
      <c r="F47" s="208"/>
      <c r="G47" s="208"/>
    </row>
    <row r="48" spans="2:7" ht="12.75">
      <c r="B48" s="208"/>
      <c r="C48" s="208"/>
      <c r="D48" s="208"/>
      <c r="E48" s="208"/>
      <c r="F48" s="208"/>
      <c r="G48" s="208"/>
    </row>
    <row r="49" spans="2:7" ht="12.75">
      <c r="B49" s="208"/>
      <c r="C49" s="208"/>
      <c r="D49" s="208"/>
      <c r="E49" s="208"/>
      <c r="F49" s="208"/>
      <c r="G49" s="208"/>
    </row>
    <row r="50" spans="2:7" ht="12.75">
      <c r="B50" s="208"/>
      <c r="C50" s="208"/>
      <c r="D50" s="208"/>
      <c r="E50" s="208"/>
      <c r="F50" s="208"/>
      <c r="G50" s="208"/>
    </row>
    <row r="51" spans="2:7" ht="12.75">
      <c r="B51" s="208"/>
      <c r="C51" s="208"/>
      <c r="D51" s="208"/>
      <c r="E51" s="208"/>
      <c r="F51" s="208"/>
      <c r="G51" s="208"/>
    </row>
    <row r="52" spans="2:7" ht="12.75">
      <c r="B52" s="208"/>
      <c r="C52" s="208"/>
      <c r="D52" s="208"/>
      <c r="E52" s="208"/>
      <c r="F52" s="208"/>
      <c r="G52" s="208"/>
    </row>
    <row r="53" spans="2:7" ht="12.75">
      <c r="B53" s="208"/>
      <c r="C53" s="208"/>
      <c r="D53" s="208"/>
      <c r="E53" s="208"/>
      <c r="F53" s="208"/>
      <c r="G53" s="208"/>
    </row>
    <row r="54" spans="2:7" ht="12.75">
      <c r="B54" s="208"/>
      <c r="C54" s="208"/>
      <c r="D54" s="208"/>
      <c r="E54" s="208"/>
      <c r="F54" s="208"/>
      <c r="G54" s="208"/>
    </row>
    <row r="55" spans="2:7" ht="12.75">
      <c r="B55" s="208"/>
      <c r="C55" s="208"/>
      <c r="D55" s="208"/>
      <c r="E55" s="208"/>
      <c r="F55" s="208"/>
      <c r="G55" s="208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tabSelected="1" zoomScalePageLayoutView="0" workbookViewId="0" topLeftCell="A10">
      <selection activeCell="L20" sqref="L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48</v>
      </c>
      <c r="B1" s="213"/>
      <c r="C1" s="97" t="str">
        <f>CONCATENATE(cislostavby," ",nazevstavby)</f>
        <v> PČR Uherské Hradiště</v>
      </c>
      <c r="D1" s="98"/>
      <c r="E1" s="99"/>
      <c r="F1" s="98"/>
      <c r="G1" s="100" t="s">
        <v>49</v>
      </c>
      <c r="H1" s="101" t="s">
        <v>157</v>
      </c>
      <c r="I1" s="102"/>
    </row>
    <row r="2" spans="1:9" ht="13.5" thickBot="1">
      <c r="A2" s="214" t="s">
        <v>50</v>
      </c>
      <c r="B2" s="215"/>
      <c r="C2" s="103" t="str">
        <f>CONCATENATE(cisloobjektu," ",nazevobjektu)</f>
        <v> ÚO Uherské Hradiště, Velehradská 1217</v>
      </c>
      <c r="D2" s="104"/>
      <c r="E2" s="105"/>
      <c r="F2" s="104"/>
      <c r="G2" s="216" t="s">
        <v>159</v>
      </c>
      <c r="H2" s="217"/>
      <c r="I2" s="218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4" t="str">
        <f>Položky!B7</f>
        <v>99</v>
      </c>
      <c r="B7" s="115" t="str">
        <f>Položky!C7</f>
        <v>Staveništní přesun hmot</v>
      </c>
      <c r="C7" s="66"/>
      <c r="D7" s="116"/>
      <c r="E7" s="195">
        <f>Položky!BA9</f>
        <v>0</v>
      </c>
      <c r="F7" s="196">
        <f>Položky!BB9</f>
        <v>0</v>
      </c>
      <c r="G7" s="196">
        <f>Položky!BC9</f>
        <v>0</v>
      </c>
      <c r="H7" s="196">
        <f>Položky!BD9</f>
        <v>0</v>
      </c>
      <c r="I7" s="197">
        <f>Položky!BE9</f>
        <v>0</v>
      </c>
    </row>
    <row r="8" spans="1:9" s="35" customFormat="1" ht="12.75">
      <c r="A8" s="194" t="str">
        <f>Položky!B10</f>
        <v>712</v>
      </c>
      <c r="B8" s="115" t="str">
        <f>Položky!C10</f>
        <v>Živičné krytiny</v>
      </c>
      <c r="C8" s="66"/>
      <c r="D8" s="116"/>
      <c r="E8" s="195">
        <f>Položky!BA19</f>
        <v>0</v>
      </c>
      <c r="F8" s="196">
        <f>Položky!BB19</f>
        <v>0</v>
      </c>
      <c r="G8" s="196">
        <f>Položky!BC19</f>
        <v>0</v>
      </c>
      <c r="H8" s="196">
        <f>Položky!BD19</f>
        <v>0</v>
      </c>
      <c r="I8" s="197">
        <f>Položky!BE19</f>
        <v>0</v>
      </c>
    </row>
    <row r="9" spans="1:9" s="35" customFormat="1" ht="12.75">
      <c r="A9" s="194" t="str">
        <f>Položky!B20</f>
        <v>764</v>
      </c>
      <c r="B9" s="115" t="str">
        <f>Položky!C20</f>
        <v>Konstrukce klempířské</v>
      </c>
      <c r="C9" s="66"/>
      <c r="D9" s="116"/>
      <c r="E9" s="195">
        <f>Položky!BA29</f>
        <v>0</v>
      </c>
      <c r="F9" s="196">
        <f>Položky!BB29</f>
        <v>0</v>
      </c>
      <c r="G9" s="196">
        <f>Položky!BC29</f>
        <v>0</v>
      </c>
      <c r="H9" s="196">
        <f>Položky!BD29</f>
        <v>0</v>
      </c>
      <c r="I9" s="197">
        <f>Položky!BE29</f>
        <v>0</v>
      </c>
    </row>
    <row r="10" spans="1:9" s="35" customFormat="1" ht="12.75">
      <c r="A10" s="194" t="str">
        <f>Položky!B30</f>
        <v>799</v>
      </c>
      <c r="B10" s="115" t="str">
        <f>Položky!C30</f>
        <v>Ostatní</v>
      </c>
      <c r="C10" s="66"/>
      <c r="D10" s="116"/>
      <c r="E10" s="195">
        <f>Položky!BA32</f>
        <v>0</v>
      </c>
      <c r="F10" s="196">
        <f>Položky!BB32</f>
        <v>0</v>
      </c>
      <c r="G10" s="196">
        <f>Položky!BC32</f>
        <v>0</v>
      </c>
      <c r="H10" s="196">
        <f>Položky!BD32</f>
        <v>0</v>
      </c>
      <c r="I10" s="197">
        <f>Položky!BE32</f>
        <v>0</v>
      </c>
    </row>
    <row r="11" spans="1:9" s="35" customFormat="1" ht="12.75">
      <c r="A11" s="194" t="str">
        <f>Položky!B33</f>
        <v>M21</v>
      </c>
      <c r="B11" s="115" t="str">
        <f>Položky!C33</f>
        <v>Elektromontáže</v>
      </c>
      <c r="C11" s="66"/>
      <c r="D11" s="116"/>
      <c r="E11" s="195">
        <f>Položky!BA37</f>
        <v>0</v>
      </c>
      <c r="F11" s="196">
        <f>Položky!BB37</f>
        <v>0</v>
      </c>
      <c r="G11" s="196">
        <f>Položky!BC37</f>
        <v>0</v>
      </c>
      <c r="H11" s="196">
        <f>Položky!BD37</f>
        <v>0</v>
      </c>
      <c r="I11" s="197">
        <f>Položky!BE37</f>
        <v>0</v>
      </c>
    </row>
    <row r="12" spans="1:9" s="35" customFormat="1" ht="13.5" thickBot="1">
      <c r="A12" s="194" t="str">
        <f>Položky!B38</f>
        <v>D96</v>
      </c>
      <c r="B12" s="115" t="str">
        <f>Položky!C38</f>
        <v>Přesuny suti a vybouraných hmot</v>
      </c>
      <c r="C12" s="66"/>
      <c r="D12" s="116"/>
      <c r="E12" s="195">
        <f>Položky!BA40</f>
        <v>0</v>
      </c>
      <c r="F12" s="196">
        <f>Položky!BB40</f>
        <v>0</v>
      </c>
      <c r="G12" s="196">
        <f>Položky!BC40</f>
        <v>0</v>
      </c>
      <c r="H12" s="196">
        <f>Položky!BD40</f>
        <v>0</v>
      </c>
      <c r="I12" s="197">
        <f>Položky!BE40</f>
        <v>0</v>
      </c>
    </row>
    <row r="13" spans="1:9" s="123" customFormat="1" ht="13.5" thickBot="1">
      <c r="A13" s="117"/>
      <c r="B13" s="118" t="s">
        <v>57</v>
      </c>
      <c r="C13" s="118"/>
      <c r="D13" s="119"/>
      <c r="E13" s="120">
        <f>SUM(E7:E12)</f>
        <v>0</v>
      </c>
      <c r="F13" s="121">
        <f>SUM(F7:F12)</f>
        <v>0</v>
      </c>
      <c r="G13" s="121">
        <f>SUM(G7:G12)</f>
        <v>0</v>
      </c>
      <c r="H13" s="121">
        <f>SUM(H7:H12)</f>
        <v>0</v>
      </c>
      <c r="I13" s="122">
        <f>SUM(I7:I12)</f>
        <v>0</v>
      </c>
    </row>
    <row r="14" spans="1:9" ht="12.75">
      <c r="A14" s="66"/>
      <c r="B14" s="66"/>
      <c r="C14" s="66"/>
      <c r="D14" s="66"/>
      <c r="E14" s="66"/>
      <c r="F14" s="66"/>
      <c r="G14" s="66"/>
      <c r="H14" s="66"/>
      <c r="I14" s="66"/>
    </row>
    <row r="15" spans="1:57" ht="19.5" customHeight="1">
      <c r="A15" s="107" t="s">
        <v>58</v>
      </c>
      <c r="B15" s="107"/>
      <c r="C15" s="107"/>
      <c r="D15" s="107"/>
      <c r="E15" s="107"/>
      <c r="F15" s="107"/>
      <c r="G15" s="124"/>
      <c r="H15" s="107"/>
      <c r="I15" s="107"/>
      <c r="BA15" s="41"/>
      <c r="BB15" s="41"/>
      <c r="BC15" s="41"/>
      <c r="BD15" s="41"/>
      <c r="BE15" s="41"/>
    </row>
    <row r="16" spans="1:9" ht="13.5" thickBot="1">
      <c r="A16" s="77"/>
      <c r="B16" s="77"/>
      <c r="C16" s="77"/>
      <c r="D16" s="77"/>
      <c r="E16" s="77"/>
      <c r="F16" s="77"/>
      <c r="G16" s="77"/>
      <c r="H16" s="77"/>
      <c r="I16" s="77"/>
    </row>
    <row r="17" spans="1:9" ht="12.75">
      <c r="A17" s="71" t="s">
        <v>59</v>
      </c>
      <c r="B17" s="72"/>
      <c r="C17" s="72"/>
      <c r="D17" s="125"/>
      <c r="E17" s="126" t="s">
        <v>60</v>
      </c>
      <c r="F17" s="127" t="s">
        <v>61</v>
      </c>
      <c r="G17" s="128" t="s">
        <v>62</v>
      </c>
      <c r="H17" s="129"/>
      <c r="I17" s="130" t="s">
        <v>60</v>
      </c>
    </row>
    <row r="18" spans="1:53" ht="12.75">
      <c r="A18" s="64" t="s">
        <v>140</v>
      </c>
      <c r="B18" s="55"/>
      <c r="C18" s="55"/>
      <c r="D18" s="131"/>
      <c r="E18" s="132"/>
      <c r="F18" s="133"/>
      <c r="G18" s="134">
        <f aca="true" t="shared" si="0" ref="G18:G25">CHOOSE(BA18+1,HSV+PSV,HSV+PSV+Mont,HSV+PSV+Dodavka+Mont,HSV,PSV,Mont,Dodavka,Mont+Dodavka,0)</f>
        <v>0</v>
      </c>
      <c r="H18" s="135"/>
      <c r="I18" s="136">
        <f aca="true" t="shared" si="1" ref="I18:I25">E18+F18*G18/100</f>
        <v>0</v>
      </c>
      <c r="BA18">
        <v>0</v>
      </c>
    </row>
    <row r="19" spans="1:53" ht="12.75">
      <c r="A19" s="64" t="s">
        <v>141</v>
      </c>
      <c r="B19" s="55"/>
      <c r="C19" s="55"/>
      <c r="D19" s="131"/>
      <c r="E19" s="132"/>
      <c r="F19" s="133"/>
      <c r="G19" s="134">
        <f t="shared" si="0"/>
        <v>0</v>
      </c>
      <c r="H19" s="135"/>
      <c r="I19" s="136">
        <f t="shared" si="1"/>
        <v>0</v>
      </c>
      <c r="BA19">
        <v>0</v>
      </c>
    </row>
    <row r="20" spans="1:53" ht="12.75">
      <c r="A20" s="64" t="s">
        <v>142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143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144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1</v>
      </c>
    </row>
    <row r="23" spans="1:53" ht="12.75">
      <c r="A23" s="64" t="s">
        <v>145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1</v>
      </c>
    </row>
    <row r="24" spans="1:53" ht="12.75">
      <c r="A24" s="64" t="s">
        <v>146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53" ht="12.75">
      <c r="A25" s="64" t="s">
        <v>147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9" ht="13.5" thickBot="1">
      <c r="A26" s="137"/>
      <c r="B26" s="138" t="s">
        <v>63</v>
      </c>
      <c r="C26" s="139"/>
      <c r="D26" s="140"/>
      <c r="E26" s="141"/>
      <c r="F26" s="142"/>
      <c r="G26" s="142"/>
      <c r="H26" s="219">
        <f>SUM(I18:I25)</f>
        <v>0</v>
      </c>
      <c r="I26" s="220"/>
    </row>
    <row r="28" spans="2:9" ht="12.75">
      <c r="B28" s="123"/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1:9" ht="12.75">
      <c r="A30" s="208" t="s">
        <v>47</v>
      </c>
      <c r="B30" s="208"/>
      <c r="C30" s="208"/>
      <c r="D30" s="208"/>
      <c r="E30" s="208"/>
      <c r="F30" s="208"/>
      <c r="G30" s="208"/>
      <c r="H30" s="208"/>
      <c r="I30" s="208"/>
    </row>
    <row r="31" spans="1:9" ht="12.75">
      <c r="A31" s="211" t="s">
        <v>148</v>
      </c>
      <c r="B31" s="211"/>
      <c r="C31" s="211"/>
      <c r="D31" s="211"/>
      <c r="E31" s="211"/>
      <c r="F31" s="211"/>
      <c r="G31" s="211"/>
      <c r="H31" s="211"/>
      <c r="I31" s="211"/>
    </row>
    <row r="32" spans="1:9" ht="39.75" customHeight="1">
      <c r="A32" s="209" t="s">
        <v>149</v>
      </c>
      <c r="B32" s="209"/>
      <c r="C32" s="209"/>
      <c r="D32" s="209"/>
      <c r="E32" s="209"/>
      <c r="F32" s="209"/>
      <c r="G32" s="209"/>
      <c r="H32" s="209"/>
      <c r="I32" s="209"/>
    </row>
    <row r="33" spans="1:9" ht="27" customHeight="1">
      <c r="A33" s="210" t="s">
        <v>150</v>
      </c>
      <c r="B33" s="210"/>
      <c r="C33" s="210"/>
      <c r="D33" s="210"/>
      <c r="E33" s="210"/>
      <c r="F33" s="210"/>
      <c r="G33" s="210"/>
      <c r="H33" s="210"/>
      <c r="I33" s="210"/>
    </row>
    <row r="34" spans="1:9" ht="17.25" customHeight="1">
      <c r="A34" s="211" t="s">
        <v>151</v>
      </c>
      <c r="B34" s="211"/>
      <c r="C34" s="211"/>
      <c r="D34" s="211"/>
      <c r="E34" s="211"/>
      <c r="F34" s="211"/>
      <c r="G34" s="211"/>
      <c r="H34" s="211"/>
      <c r="I34" s="211"/>
    </row>
    <row r="35" spans="1:9" ht="31.5" customHeight="1">
      <c r="A35" s="210" t="s">
        <v>152</v>
      </c>
      <c r="B35" s="210"/>
      <c r="C35" s="210"/>
      <c r="D35" s="210"/>
      <c r="E35" s="210"/>
      <c r="F35" s="210"/>
      <c r="G35" s="210"/>
      <c r="H35" s="210"/>
      <c r="I35" s="210"/>
    </row>
    <row r="36" spans="1:9" ht="33" customHeight="1">
      <c r="A36" s="210" t="s">
        <v>153</v>
      </c>
      <c r="B36" s="210"/>
      <c r="C36" s="210"/>
      <c r="D36" s="210"/>
      <c r="E36" s="210"/>
      <c r="F36" s="210"/>
      <c r="G36" s="210"/>
      <c r="H36" s="210"/>
      <c r="I36" s="210"/>
    </row>
    <row r="37" spans="1:9" ht="22.5" customHeight="1">
      <c r="A37" s="210" t="s">
        <v>154</v>
      </c>
      <c r="B37" s="210"/>
      <c r="C37" s="210"/>
      <c r="D37" s="210"/>
      <c r="E37" s="210"/>
      <c r="F37" s="210"/>
      <c r="G37" s="210"/>
      <c r="H37" s="210"/>
      <c r="I37" s="210"/>
    </row>
    <row r="38" spans="1:9" ht="53.25" customHeight="1">
      <c r="A38" s="209" t="s">
        <v>155</v>
      </c>
      <c r="B38" s="209"/>
      <c r="C38" s="209"/>
      <c r="D38" s="209"/>
      <c r="E38" s="209"/>
      <c r="F38" s="209"/>
      <c r="G38" s="209"/>
      <c r="H38" s="209"/>
      <c r="I38" s="209"/>
    </row>
    <row r="39" spans="1:9" ht="28.5" customHeight="1">
      <c r="A39" s="210" t="s">
        <v>156</v>
      </c>
      <c r="B39" s="210"/>
      <c r="C39" s="210"/>
      <c r="D39" s="210"/>
      <c r="E39" s="210"/>
      <c r="F39" s="210"/>
      <c r="G39" s="210"/>
      <c r="H39" s="210"/>
      <c r="I39" s="210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</sheetData>
  <sheetProtection/>
  <mergeCells count="14">
    <mergeCell ref="A1:B1"/>
    <mergeCell ref="A2:B2"/>
    <mergeCell ref="G2:I2"/>
    <mergeCell ref="H26:I26"/>
    <mergeCell ref="A30:I30"/>
    <mergeCell ref="A31:I31"/>
    <mergeCell ref="A38:I38"/>
    <mergeCell ref="A39:I39"/>
    <mergeCell ref="A32:I32"/>
    <mergeCell ref="A33:I33"/>
    <mergeCell ref="A34:I34"/>
    <mergeCell ref="A35:I35"/>
    <mergeCell ref="A36:I36"/>
    <mergeCell ref="A37:I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3"/>
  <sheetViews>
    <sheetView showGridLines="0" showZeros="0" tabSelected="1" zoomScalePageLayoutView="0" workbookViewId="0" topLeftCell="A1">
      <selection activeCell="L20" sqref="L20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1" t="s">
        <v>76</v>
      </c>
      <c r="B1" s="221"/>
      <c r="C1" s="221"/>
      <c r="D1" s="221"/>
      <c r="E1" s="221"/>
      <c r="F1" s="221"/>
      <c r="G1" s="221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2" t="s">
        <v>48</v>
      </c>
      <c r="B3" s="213"/>
      <c r="C3" s="97" t="str">
        <f>CONCATENATE(cislostavby," ",nazevstavby)</f>
        <v> PČR Uherské Hradiště</v>
      </c>
      <c r="D3" s="151"/>
      <c r="E3" s="152" t="s">
        <v>64</v>
      </c>
      <c r="F3" s="153" t="str">
        <f>Rekapitulace!H1</f>
        <v>Střecha 07</v>
      </c>
      <c r="G3" s="154"/>
    </row>
    <row r="4" spans="1:7" ht="13.5" thickBot="1">
      <c r="A4" s="222" t="s">
        <v>50</v>
      </c>
      <c r="B4" s="215"/>
      <c r="C4" s="103" t="str">
        <f>CONCATENATE(cisloobjektu," ",nazevobjektu)</f>
        <v> ÚO Uherské Hradiště, Velehradská 1217</v>
      </c>
      <c r="D4" s="155"/>
      <c r="E4" s="223" t="str">
        <f>Rekapitulace!G2</f>
        <v>Oprava střešní kce - jídelna, kuchyň</v>
      </c>
      <c r="F4" s="224"/>
      <c r="G4" s="225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79</v>
      </c>
      <c r="C7" s="165" t="s">
        <v>80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81</v>
      </c>
      <c r="C8" s="173" t="s">
        <v>82</v>
      </c>
      <c r="D8" s="174" t="s">
        <v>83</v>
      </c>
      <c r="E8" s="175">
        <v>1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57" ht="12.75">
      <c r="A9" s="178"/>
      <c r="B9" s="179" t="s">
        <v>74</v>
      </c>
      <c r="C9" s="180" t="str">
        <f>CONCATENATE(B7," ",C7)</f>
        <v>99 Staveništní přesun hmot</v>
      </c>
      <c r="D9" s="181"/>
      <c r="E9" s="182"/>
      <c r="F9" s="183"/>
      <c r="G9" s="184">
        <f>SUM(G7:G8)</f>
        <v>0</v>
      </c>
      <c r="O9" s="170">
        <v>4</v>
      </c>
      <c r="BA9" s="185">
        <f>SUM(BA7:BA8)</f>
        <v>0</v>
      </c>
      <c r="BB9" s="185">
        <f>SUM(BB7:BB8)</f>
        <v>0</v>
      </c>
      <c r="BC9" s="185">
        <f>SUM(BC7:BC8)</f>
        <v>0</v>
      </c>
      <c r="BD9" s="185">
        <f>SUM(BD7:BD8)</f>
        <v>0</v>
      </c>
      <c r="BE9" s="185">
        <f>SUM(BE7:BE8)</f>
        <v>0</v>
      </c>
    </row>
    <row r="10" spans="1:15" ht="12.75">
      <c r="A10" s="163" t="s">
        <v>72</v>
      </c>
      <c r="B10" s="164" t="s">
        <v>84</v>
      </c>
      <c r="C10" s="165" t="s">
        <v>85</v>
      </c>
      <c r="D10" s="166"/>
      <c r="E10" s="167"/>
      <c r="F10" s="167"/>
      <c r="G10" s="168"/>
      <c r="H10" s="169"/>
      <c r="I10" s="169"/>
      <c r="O10" s="170">
        <v>1</v>
      </c>
    </row>
    <row r="11" spans="1:104" ht="12.75">
      <c r="A11" s="171">
        <v>2</v>
      </c>
      <c r="B11" s="172" t="s">
        <v>86</v>
      </c>
      <c r="C11" s="173" t="s">
        <v>87</v>
      </c>
      <c r="D11" s="174" t="s">
        <v>88</v>
      </c>
      <c r="E11" s="175">
        <v>374</v>
      </c>
      <c r="F11" s="175">
        <v>0</v>
      </c>
      <c r="G11" s="176">
        <f aca="true" t="shared" si="0" ref="G11:G18">E11*F11</f>
        <v>0</v>
      </c>
      <c r="O11" s="170">
        <v>2</v>
      </c>
      <c r="AA11" s="146">
        <v>1</v>
      </c>
      <c r="AB11" s="146">
        <v>7</v>
      </c>
      <c r="AC11" s="146">
        <v>7</v>
      </c>
      <c r="AZ11" s="146">
        <v>2</v>
      </c>
      <c r="BA11" s="146">
        <f aca="true" t="shared" si="1" ref="BA11:BA18">IF(AZ11=1,G11,0)</f>
        <v>0</v>
      </c>
      <c r="BB11" s="146">
        <f aca="true" t="shared" si="2" ref="BB11:BB18">IF(AZ11=2,G11,0)</f>
        <v>0</v>
      </c>
      <c r="BC11" s="146">
        <f aca="true" t="shared" si="3" ref="BC11:BC18">IF(AZ11=3,G11,0)</f>
        <v>0</v>
      </c>
      <c r="BD11" s="146">
        <f aca="true" t="shared" si="4" ref="BD11:BD18">IF(AZ11=4,G11,0)</f>
        <v>0</v>
      </c>
      <c r="BE11" s="146">
        <f aca="true" t="shared" si="5" ref="BE11:BE18">IF(AZ11=5,G11,0)</f>
        <v>0</v>
      </c>
      <c r="CA11" s="177">
        <v>1</v>
      </c>
      <c r="CB11" s="177">
        <v>7</v>
      </c>
      <c r="CZ11" s="146">
        <v>0</v>
      </c>
    </row>
    <row r="12" spans="1:104" ht="22.5">
      <c r="A12" s="171">
        <v>3</v>
      </c>
      <c r="B12" s="172" t="s">
        <v>89</v>
      </c>
      <c r="C12" s="173" t="s">
        <v>90</v>
      </c>
      <c r="D12" s="174" t="s">
        <v>88</v>
      </c>
      <c r="E12" s="175">
        <v>56.1</v>
      </c>
      <c r="F12" s="175">
        <v>0</v>
      </c>
      <c r="G12" s="176">
        <f t="shared" si="0"/>
        <v>0</v>
      </c>
      <c r="O12" s="170">
        <v>2</v>
      </c>
      <c r="AA12" s="146">
        <v>1</v>
      </c>
      <c r="AB12" s="146">
        <v>7</v>
      </c>
      <c r="AC12" s="146">
        <v>7</v>
      </c>
      <c r="AZ12" s="146">
        <v>2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7">
        <v>1</v>
      </c>
      <c r="CB12" s="177">
        <v>7</v>
      </c>
      <c r="CZ12" s="146">
        <v>0</v>
      </c>
    </row>
    <row r="13" spans="1:104" ht="12.75">
      <c r="A13" s="171">
        <v>4</v>
      </c>
      <c r="B13" s="172" t="s">
        <v>91</v>
      </c>
      <c r="C13" s="173" t="s">
        <v>92</v>
      </c>
      <c r="D13" s="174" t="s">
        <v>88</v>
      </c>
      <c r="E13" s="175">
        <v>374</v>
      </c>
      <c r="F13" s="175">
        <v>0</v>
      </c>
      <c r="G13" s="176">
        <f t="shared" si="0"/>
        <v>0</v>
      </c>
      <c r="O13" s="170">
        <v>2</v>
      </c>
      <c r="AA13" s="146">
        <v>1</v>
      </c>
      <c r="AB13" s="146">
        <v>7</v>
      </c>
      <c r="AC13" s="146">
        <v>7</v>
      </c>
      <c r="AZ13" s="146">
        <v>2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7">
        <v>1</v>
      </c>
      <c r="CB13" s="177">
        <v>7</v>
      </c>
      <c r="CZ13" s="146">
        <v>0.00035</v>
      </c>
    </row>
    <row r="14" spans="1:104" ht="22.5">
      <c r="A14" s="171">
        <v>5</v>
      </c>
      <c r="B14" s="172" t="s">
        <v>93</v>
      </c>
      <c r="C14" s="173" t="s">
        <v>94</v>
      </c>
      <c r="D14" s="174" t="s">
        <v>88</v>
      </c>
      <c r="E14" s="175">
        <v>374</v>
      </c>
      <c r="F14" s="175">
        <v>0</v>
      </c>
      <c r="G14" s="176">
        <f t="shared" si="0"/>
        <v>0</v>
      </c>
      <c r="O14" s="170">
        <v>2</v>
      </c>
      <c r="AA14" s="146">
        <v>1</v>
      </c>
      <c r="AB14" s="146">
        <v>7</v>
      </c>
      <c r="AC14" s="146">
        <v>7</v>
      </c>
      <c r="AZ14" s="146">
        <v>2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1</v>
      </c>
      <c r="CB14" s="177">
        <v>7</v>
      </c>
      <c r="CZ14" s="146">
        <v>0.00035</v>
      </c>
    </row>
    <row r="15" spans="1:104" ht="12.75">
      <c r="A15" s="171">
        <v>6</v>
      </c>
      <c r="B15" s="172" t="s">
        <v>95</v>
      </c>
      <c r="C15" s="173" t="s">
        <v>96</v>
      </c>
      <c r="D15" s="174" t="s">
        <v>97</v>
      </c>
      <c r="E15" s="175">
        <v>0.374</v>
      </c>
      <c r="F15" s="175">
        <v>0</v>
      </c>
      <c r="G15" s="176">
        <f t="shared" si="0"/>
        <v>0</v>
      </c>
      <c r="O15" s="170">
        <v>2</v>
      </c>
      <c r="AA15" s="146">
        <v>3</v>
      </c>
      <c r="AB15" s="146">
        <v>7</v>
      </c>
      <c r="AC15" s="146">
        <v>11163150</v>
      </c>
      <c r="AZ15" s="146">
        <v>2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3</v>
      </c>
      <c r="CB15" s="177">
        <v>7</v>
      </c>
      <c r="CZ15" s="146">
        <v>1</v>
      </c>
    </row>
    <row r="16" spans="1:104" ht="22.5">
      <c r="A16" s="171">
        <v>7</v>
      </c>
      <c r="B16" s="172" t="s">
        <v>98</v>
      </c>
      <c r="C16" s="173" t="s">
        <v>99</v>
      </c>
      <c r="D16" s="174" t="s">
        <v>88</v>
      </c>
      <c r="E16" s="175">
        <v>437.58</v>
      </c>
      <c r="F16" s="175">
        <v>0</v>
      </c>
      <c r="G16" s="176">
        <f t="shared" si="0"/>
        <v>0</v>
      </c>
      <c r="O16" s="170">
        <v>2</v>
      </c>
      <c r="AA16" s="146">
        <v>3</v>
      </c>
      <c r="AB16" s="146">
        <v>7</v>
      </c>
      <c r="AC16" s="146">
        <v>62842033</v>
      </c>
      <c r="AZ16" s="146">
        <v>2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3</v>
      </c>
      <c r="CB16" s="177">
        <v>7</v>
      </c>
      <c r="CZ16" s="146">
        <v>0.00195</v>
      </c>
    </row>
    <row r="17" spans="1:104" ht="22.5">
      <c r="A17" s="171">
        <v>8</v>
      </c>
      <c r="B17" s="172" t="s">
        <v>100</v>
      </c>
      <c r="C17" s="173" t="s">
        <v>101</v>
      </c>
      <c r="D17" s="174" t="s">
        <v>88</v>
      </c>
      <c r="E17" s="175">
        <v>437.58</v>
      </c>
      <c r="F17" s="175">
        <v>0</v>
      </c>
      <c r="G17" s="176">
        <f t="shared" si="0"/>
        <v>0</v>
      </c>
      <c r="O17" s="170">
        <v>2</v>
      </c>
      <c r="AA17" s="146">
        <v>3</v>
      </c>
      <c r="AB17" s="146">
        <v>7</v>
      </c>
      <c r="AC17" s="146">
        <v>62852256</v>
      </c>
      <c r="AZ17" s="146">
        <v>2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3</v>
      </c>
      <c r="CB17" s="177">
        <v>7</v>
      </c>
      <c r="CZ17" s="146">
        <v>0.0048</v>
      </c>
    </row>
    <row r="18" spans="1:104" ht="12.75">
      <c r="A18" s="171">
        <v>9</v>
      </c>
      <c r="B18" s="172" t="s">
        <v>102</v>
      </c>
      <c r="C18" s="173" t="s">
        <v>103</v>
      </c>
      <c r="D18" s="174" t="s">
        <v>61</v>
      </c>
      <c r="E18" s="175"/>
      <c r="F18" s="175">
        <v>0</v>
      </c>
      <c r="G18" s="176">
        <f t="shared" si="0"/>
        <v>0</v>
      </c>
      <c r="O18" s="170">
        <v>2</v>
      </c>
      <c r="AA18" s="146">
        <v>7</v>
      </c>
      <c r="AB18" s="146">
        <v>1002</v>
      </c>
      <c r="AC18" s="146">
        <v>5</v>
      </c>
      <c r="AZ18" s="146">
        <v>2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7</v>
      </c>
      <c r="CB18" s="177">
        <v>1002</v>
      </c>
      <c r="CZ18" s="146">
        <v>0</v>
      </c>
    </row>
    <row r="19" spans="1:57" ht="12.75">
      <c r="A19" s="178"/>
      <c r="B19" s="179" t="s">
        <v>74</v>
      </c>
      <c r="C19" s="180" t="str">
        <f>CONCATENATE(B10," ",C10)</f>
        <v>712 Živičné krytiny</v>
      </c>
      <c r="D19" s="181"/>
      <c r="E19" s="182"/>
      <c r="F19" s="183"/>
      <c r="G19" s="184">
        <f>SUM(G10:G18)</f>
        <v>0</v>
      </c>
      <c r="O19" s="170">
        <v>4</v>
      </c>
      <c r="BA19" s="185">
        <f>SUM(BA10:BA18)</f>
        <v>0</v>
      </c>
      <c r="BB19" s="185">
        <f>SUM(BB10:BB18)</f>
        <v>0</v>
      </c>
      <c r="BC19" s="185">
        <f>SUM(BC10:BC18)</f>
        <v>0</v>
      </c>
      <c r="BD19" s="185">
        <f>SUM(BD10:BD18)</f>
        <v>0</v>
      </c>
      <c r="BE19" s="185">
        <f>SUM(BE10:BE18)</f>
        <v>0</v>
      </c>
    </row>
    <row r="20" spans="1:15" ht="12.75">
      <c r="A20" s="163" t="s">
        <v>72</v>
      </c>
      <c r="B20" s="164" t="s">
        <v>104</v>
      </c>
      <c r="C20" s="165" t="s">
        <v>105</v>
      </c>
      <c r="D20" s="166"/>
      <c r="E20" s="167"/>
      <c r="F20" s="167"/>
      <c r="G20" s="168"/>
      <c r="H20" s="169"/>
      <c r="I20" s="169"/>
      <c r="O20" s="170">
        <v>1</v>
      </c>
    </row>
    <row r="21" spans="1:104" ht="12.75">
      <c r="A21" s="171">
        <v>10</v>
      </c>
      <c r="B21" s="172" t="s">
        <v>106</v>
      </c>
      <c r="C21" s="173" t="s">
        <v>107</v>
      </c>
      <c r="D21" s="174" t="s">
        <v>108</v>
      </c>
      <c r="E21" s="175">
        <v>15</v>
      </c>
      <c r="F21" s="175">
        <v>0</v>
      </c>
      <c r="G21" s="176">
        <f aca="true" t="shared" si="6" ref="G21:G28">E21*F21</f>
        <v>0</v>
      </c>
      <c r="O21" s="170">
        <v>2</v>
      </c>
      <c r="AA21" s="146">
        <v>1</v>
      </c>
      <c r="AB21" s="146">
        <v>7</v>
      </c>
      <c r="AC21" s="146">
        <v>7</v>
      </c>
      <c r="AZ21" s="146">
        <v>2</v>
      </c>
      <c r="BA21" s="146">
        <f aca="true" t="shared" si="7" ref="BA21:BA28">IF(AZ21=1,G21,0)</f>
        <v>0</v>
      </c>
      <c r="BB21" s="146">
        <f aca="true" t="shared" si="8" ref="BB21:BB28">IF(AZ21=2,G21,0)</f>
        <v>0</v>
      </c>
      <c r="BC21" s="146">
        <f aca="true" t="shared" si="9" ref="BC21:BC28">IF(AZ21=3,G21,0)</f>
        <v>0</v>
      </c>
      <c r="BD21" s="146">
        <f aca="true" t="shared" si="10" ref="BD21:BD28">IF(AZ21=4,G21,0)</f>
        <v>0</v>
      </c>
      <c r="BE21" s="146">
        <f aca="true" t="shared" si="11" ref="BE21:BE28">IF(AZ21=5,G21,0)</f>
        <v>0</v>
      </c>
      <c r="CA21" s="177">
        <v>1</v>
      </c>
      <c r="CB21" s="177">
        <v>7</v>
      </c>
      <c r="CZ21" s="146">
        <v>0.00367</v>
      </c>
    </row>
    <row r="22" spans="1:104" ht="12.75">
      <c r="A22" s="171">
        <v>11</v>
      </c>
      <c r="B22" s="172" t="s">
        <v>109</v>
      </c>
      <c r="C22" s="173" t="s">
        <v>110</v>
      </c>
      <c r="D22" s="174" t="s">
        <v>108</v>
      </c>
      <c r="E22" s="175">
        <v>15</v>
      </c>
      <c r="F22" s="175">
        <v>0</v>
      </c>
      <c r="G22" s="176">
        <f t="shared" si="6"/>
        <v>0</v>
      </c>
      <c r="O22" s="170">
        <v>2</v>
      </c>
      <c r="AA22" s="146">
        <v>1</v>
      </c>
      <c r="AB22" s="146">
        <v>7</v>
      </c>
      <c r="AC22" s="146">
        <v>7</v>
      </c>
      <c r="AZ22" s="146">
        <v>2</v>
      </c>
      <c r="BA22" s="146">
        <f t="shared" si="7"/>
        <v>0</v>
      </c>
      <c r="BB22" s="146">
        <f t="shared" si="8"/>
        <v>0</v>
      </c>
      <c r="BC22" s="146">
        <f t="shared" si="9"/>
        <v>0</v>
      </c>
      <c r="BD22" s="146">
        <f t="shared" si="10"/>
        <v>0</v>
      </c>
      <c r="BE22" s="146">
        <f t="shared" si="11"/>
        <v>0</v>
      </c>
      <c r="CA22" s="177">
        <v>1</v>
      </c>
      <c r="CB22" s="177">
        <v>7</v>
      </c>
      <c r="CZ22" s="146">
        <v>0.00367</v>
      </c>
    </row>
    <row r="23" spans="1:104" ht="12.75">
      <c r="A23" s="171">
        <v>12</v>
      </c>
      <c r="B23" s="172" t="s">
        <v>111</v>
      </c>
      <c r="C23" s="173" t="s">
        <v>112</v>
      </c>
      <c r="D23" s="174" t="s">
        <v>108</v>
      </c>
      <c r="E23" s="175">
        <v>85</v>
      </c>
      <c r="F23" s="175">
        <v>0</v>
      </c>
      <c r="G23" s="176">
        <f t="shared" si="6"/>
        <v>0</v>
      </c>
      <c r="O23" s="170">
        <v>2</v>
      </c>
      <c r="AA23" s="146">
        <v>1</v>
      </c>
      <c r="AB23" s="146">
        <v>7</v>
      </c>
      <c r="AC23" s="146">
        <v>7</v>
      </c>
      <c r="AZ23" s="146">
        <v>2</v>
      </c>
      <c r="BA23" s="146">
        <f t="shared" si="7"/>
        <v>0</v>
      </c>
      <c r="BB23" s="146">
        <f t="shared" si="8"/>
        <v>0</v>
      </c>
      <c r="BC23" s="146">
        <f t="shared" si="9"/>
        <v>0</v>
      </c>
      <c r="BD23" s="146">
        <f t="shared" si="10"/>
        <v>0</v>
      </c>
      <c r="BE23" s="146">
        <f t="shared" si="11"/>
        <v>0</v>
      </c>
      <c r="CA23" s="177">
        <v>1</v>
      </c>
      <c r="CB23" s="177">
        <v>7</v>
      </c>
      <c r="CZ23" s="146">
        <v>0</v>
      </c>
    </row>
    <row r="24" spans="1:104" ht="12.75">
      <c r="A24" s="171">
        <v>13</v>
      </c>
      <c r="B24" s="172" t="s">
        <v>113</v>
      </c>
      <c r="C24" s="173" t="s">
        <v>114</v>
      </c>
      <c r="D24" s="174" t="s">
        <v>108</v>
      </c>
      <c r="E24" s="175">
        <v>85</v>
      </c>
      <c r="F24" s="175">
        <v>0</v>
      </c>
      <c r="G24" s="176">
        <f t="shared" si="6"/>
        <v>0</v>
      </c>
      <c r="O24" s="170">
        <v>2</v>
      </c>
      <c r="AA24" s="146">
        <v>1</v>
      </c>
      <c r="AB24" s="146">
        <v>7</v>
      </c>
      <c r="AC24" s="146">
        <v>7</v>
      </c>
      <c r="AZ24" s="146">
        <v>2</v>
      </c>
      <c r="BA24" s="146">
        <f t="shared" si="7"/>
        <v>0</v>
      </c>
      <c r="BB24" s="146">
        <f t="shared" si="8"/>
        <v>0</v>
      </c>
      <c r="BC24" s="146">
        <f t="shared" si="9"/>
        <v>0</v>
      </c>
      <c r="BD24" s="146">
        <f t="shared" si="10"/>
        <v>0</v>
      </c>
      <c r="BE24" s="146">
        <f t="shared" si="11"/>
        <v>0</v>
      </c>
      <c r="CA24" s="177">
        <v>1</v>
      </c>
      <c r="CB24" s="177">
        <v>7</v>
      </c>
      <c r="CZ24" s="146">
        <v>0.00428</v>
      </c>
    </row>
    <row r="25" spans="1:104" ht="22.5">
      <c r="A25" s="171">
        <v>14</v>
      </c>
      <c r="B25" s="172" t="s">
        <v>115</v>
      </c>
      <c r="C25" s="173" t="s">
        <v>116</v>
      </c>
      <c r="D25" s="174" t="s">
        <v>117</v>
      </c>
      <c r="E25" s="175">
        <v>2</v>
      </c>
      <c r="F25" s="175">
        <v>0</v>
      </c>
      <c r="G25" s="176">
        <f t="shared" si="6"/>
        <v>0</v>
      </c>
      <c r="O25" s="170">
        <v>2</v>
      </c>
      <c r="AA25" s="146">
        <v>1</v>
      </c>
      <c r="AB25" s="146">
        <v>7</v>
      </c>
      <c r="AC25" s="146">
        <v>7</v>
      </c>
      <c r="AZ25" s="146">
        <v>2</v>
      </c>
      <c r="BA25" s="146">
        <f t="shared" si="7"/>
        <v>0</v>
      </c>
      <c r="BB25" s="146">
        <f t="shared" si="8"/>
        <v>0</v>
      </c>
      <c r="BC25" s="146">
        <f t="shared" si="9"/>
        <v>0</v>
      </c>
      <c r="BD25" s="146">
        <f t="shared" si="10"/>
        <v>0</v>
      </c>
      <c r="BE25" s="146">
        <f t="shared" si="11"/>
        <v>0</v>
      </c>
      <c r="CA25" s="177">
        <v>1</v>
      </c>
      <c r="CB25" s="177">
        <v>7</v>
      </c>
      <c r="CZ25" s="146">
        <v>0.00369</v>
      </c>
    </row>
    <row r="26" spans="1:104" ht="12.75">
      <c r="A26" s="171">
        <v>15</v>
      </c>
      <c r="B26" s="172" t="s">
        <v>118</v>
      </c>
      <c r="C26" s="173" t="s">
        <v>119</v>
      </c>
      <c r="D26" s="174" t="s">
        <v>73</v>
      </c>
      <c r="E26" s="175">
        <v>4</v>
      </c>
      <c r="F26" s="175">
        <v>0</v>
      </c>
      <c r="G26" s="176">
        <f t="shared" si="6"/>
        <v>0</v>
      </c>
      <c r="O26" s="170">
        <v>2</v>
      </c>
      <c r="AA26" s="146">
        <v>1</v>
      </c>
      <c r="AB26" s="146">
        <v>7</v>
      </c>
      <c r="AC26" s="146">
        <v>7</v>
      </c>
      <c r="AZ26" s="146">
        <v>2</v>
      </c>
      <c r="BA26" s="146">
        <f t="shared" si="7"/>
        <v>0</v>
      </c>
      <c r="BB26" s="146">
        <f t="shared" si="8"/>
        <v>0</v>
      </c>
      <c r="BC26" s="146">
        <f t="shared" si="9"/>
        <v>0</v>
      </c>
      <c r="BD26" s="146">
        <f t="shared" si="10"/>
        <v>0</v>
      </c>
      <c r="BE26" s="146">
        <f t="shared" si="11"/>
        <v>0</v>
      </c>
      <c r="CA26" s="177">
        <v>1</v>
      </c>
      <c r="CB26" s="177">
        <v>7</v>
      </c>
      <c r="CZ26" s="146">
        <v>0</v>
      </c>
    </row>
    <row r="27" spans="1:104" ht="12.75">
      <c r="A27" s="171">
        <v>16</v>
      </c>
      <c r="B27" s="172" t="s">
        <v>120</v>
      </c>
      <c r="C27" s="173" t="s">
        <v>121</v>
      </c>
      <c r="D27" s="174" t="s">
        <v>108</v>
      </c>
      <c r="E27" s="175">
        <v>15</v>
      </c>
      <c r="F27" s="175">
        <v>0</v>
      </c>
      <c r="G27" s="176">
        <f t="shared" si="6"/>
        <v>0</v>
      </c>
      <c r="O27" s="170">
        <v>2</v>
      </c>
      <c r="AA27" s="146">
        <v>1</v>
      </c>
      <c r="AB27" s="146">
        <v>0</v>
      </c>
      <c r="AC27" s="146">
        <v>0</v>
      </c>
      <c r="AZ27" s="146">
        <v>2</v>
      </c>
      <c r="BA27" s="146">
        <f t="shared" si="7"/>
        <v>0</v>
      </c>
      <c r="BB27" s="146">
        <f t="shared" si="8"/>
        <v>0</v>
      </c>
      <c r="BC27" s="146">
        <f t="shared" si="9"/>
        <v>0</v>
      </c>
      <c r="BD27" s="146">
        <f t="shared" si="10"/>
        <v>0</v>
      </c>
      <c r="BE27" s="146">
        <f t="shared" si="11"/>
        <v>0</v>
      </c>
      <c r="CA27" s="177">
        <v>1</v>
      </c>
      <c r="CB27" s="177">
        <v>0</v>
      </c>
      <c r="CZ27" s="146">
        <v>1E-05</v>
      </c>
    </row>
    <row r="28" spans="1:104" ht="12.75">
      <c r="A28" s="171">
        <v>17</v>
      </c>
      <c r="B28" s="172" t="s">
        <v>122</v>
      </c>
      <c r="C28" s="173" t="s">
        <v>123</v>
      </c>
      <c r="D28" s="174" t="s">
        <v>61</v>
      </c>
      <c r="E28" s="175"/>
      <c r="F28" s="175">
        <v>0</v>
      </c>
      <c r="G28" s="176">
        <f t="shared" si="6"/>
        <v>0</v>
      </c>
      <c r="O28" s="170">
        <v>2</v>
      </c>
      <c r="AA28" s="146">
        <v>7</v>
      </c>
      <c r="AB28" s="146">
        <v>1002</v>
      </c>
      <c r="AC28" s="146">
        <v>5</v>
      </c>
      <c r="AZ28" s="146">
        <v>2</v>
      </c>
      <c r="BA28" s="146">
        <f t="shared" si="7"/>
        <v>0</v>
      </c>
      <c r="BB28" s="146">
        <f t="shared" si="8"/>
        <v>0</v>
      </c>
      <c r="BC28" s="146">
        <f t="shared" si="9"/>
        <v>0</v>
      </c>
      <c r="BD28" s="146">
        <f t="shared" si="10"/>
        <v>0</v>
      </c>
      <c r="BE28" s="146">
        <f t="shared" si="11"/>
        <v>0</v>
      </c>
      <c r="CA28" s="177">
        <v>7</v>
      </c>
      <c r="CB28" s="177">
        <v>1002</v>
      </c>
      <c r="CZ28" s="146">
        <v>0</v>
      </c>
    </row>
    <row r="29" spans="1:57" ht="12.75">
      <c r="A29" s="178"/>
      <c r="B29" s="179" t="s">
        <v>74</v>
      </c>
      <c r="C29" s="180" t="str">
        <f>CONCATENATE(B20," ",C20)</f>
        <v>764 Konstrukce klempířské</v>
      </c>
      <c r="D29" s="181"/>
      <c r="E29" s="182"/>
      <c r="F29" s="183"/>
      <c r="G29" s="184">
        <f>SUM(G20:G28)</f>
        <v>0</v>
      </c>
      <c r="O29" s="170">
        <v>4</v>
      </c>
      <c r="BA29" s="185">
        <f>SUM(BA20:BA28)</f>
        <v>0</v>
      </c>
      <c r="BB29" s="185">
        <f>SUM(BB20:BB28)</f>
        <v>0</v>
      </c>
      <c r="BC29" s="185">
        <f>SUM(BC20:BC28)</f>
        <v>0</v>
      </c>
      <c r="BD29" s="185">
        <f>SUM(BD20:BD28)</f>
        <v>0</v>
      </c>
      <c r="BE29" s="185">
        <f>SUM(BE20:BE28)</f>
        <v>0</v>
      </c>
    </row>
    <row r="30" spans="1:15" ht="12.75">
      <c r="A30" s="163" t="s">
        <v>72</v>
      </c>
      <c r="B30" s="164" t="s">
        <v>124</v>
      </c>
      <c r="C30" s="165" t="s">
        <v>125</v>
      </c>
      <c r="D30" s="166"/>
      <c r="E30" s="167"/>
      <c r="F30" s="167"/>
      <c r="G30" s="168"/>
      <c r="H30" s="169"/>
      <c r="I30" s="169"/>
      <c r="O30" s="170">
        <v>1</v>
      </c>
    </row>
    <row r="31" spans="1:104" ht="22.5">
      <c r="A31" s="171">
        <v>18</v>
      </c>
      <c r="B31" s="172" t="s">
        <v>126</v>
      </c>
      <c r="C31" s="173" t="s">
        <v>127</v>
      </c>
      <c r="D31" s="174" t="s">
        <v>83</v>
      </c>
      <c r="E31" s="175">
        <v>1</v>
      </c>
      <c r="F31" s="175">
        <v>0</v>
      </c>
      <c r="G31" s="176">
        <f>E31*F31</f>
        <v>0</v>
      </c>
      <c r="O31" s="170">
        <v>2</v>
      </c>
      <c r="AA31" s="146">
        <v>1</v>
      </c>
      <c r="AB31" s="146">
        <v>7</v>
      </c>
      <c r="AC31" s="146">
        <v>7</v>
      </c>
      <c r="AZ31" s="146">
        <v>2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7</v>
      </c>
      <c r="CZ31" s="146">
        <v>0</v>
      </c>
    </row>
    <row r="32" spans="1:57" ht="12.75">
      <c r="A32" s="178"/>
      <c r="B32" s="179" t="s">
        <v>74</v>
      </c>
      <c r="C32" s="180" t="str">
        <f>CONCATENATE(B30," ",C30)</f>
        <v>799 Ostatní</v>
      </c>
      <c r="D32" s="181"/>
      <c r="E32" s="182"/>
      <c r="F32" s="183"/>
      <c r="G32" s="184">
        <f>SUM(G30:G31)</f>
        <v>0</v>
      </c>
      <c r="O32" s="170">
        <v>4</v>
      </c>
      <c r="BA32" s="185">
        <f>SUM(BA30:BA31)</f>
        <v>0</v>
      </c>
      <c r="BB32" s="185">
        <f>SUM(BB30:BB31)</f>
        <v>0</v>
      </c>
      <c r="BC32" s="185">
        <f>SUM(BC30:BC31)</f>
        <v>0</v>
      </c>
      <c r="BD32" s="185">
        <f>SUM(BD30:BD31)</f>
        <v>0</v>
      </c>
      <c r="BE32" s="185">
        <f>SUM(BE30:BE31)</f>
        <v>0</v>
      </c>
    </row>
    <row r="33" spans="1:15" ht="12.75">
      <c r="A33" s="163" t="s">
        <v>72</v>
      </c>
      <c r="B33" s="164" t="s">
        <v>128</v>
      </c>
      <c r="C33" s="165" t="s">
        <v>129</v>
      </c>
      <c r="D33" s="166"/>
      <c r="E33" s="167"/>
      <c r="F33" s="167"/>
      <c r="G33" s="168"/>
      <c r="H33" s="169"/>
      <c r="I33" s="169"/>
      <c r="O33" s="170">
        <v>1</v>
      </c>
    </row>
    <row r="34" spans="1:104" ht="12.75">
      <c r="A34" s="171">
        <v>19</v>
      </c>
      <c r="B34" s="172" t="s">
        <v>130</v>
      </c>
      <c r="C34" s="173" t="s">
        <v>131</v>
      </c>
      <c r="D34" s="174" t="s">
        <v>88</v>
      </c>
      <c r="E34" s="175">
        <v>374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7</v>
      </c>
      <c r="AC34" s="146">
        <v>7</v>
      </c>
      <c r="AZ34" s="146">
        <v>4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7</v>
      </c>
      <c r="CZ34" s="146">
        <v>0</v>
      </c>
    </row>
    <row r="35" spans="1:104" ht="12.75">
      <c r="A35" s="171">
        <v>20</v>
      </c>
      <c r="B35" s="172" t="s">
        <v>132</v>
      </c>
      <c r="C35" s="173" t="s">
        <v>133</v>
      </c>
      <c r="D35" s="174" t="s">
        <v>88</v>
      </c>
      <c r="E35" s="175">
        <v>374</v>
      </c>
      <c r="F35" s="175">
        <v>0</v>
      </c>
      <c r="G35" s="176">
        <f>E35*F35</f>
        <v>0</v>
      </c>
      <c r="O35" s="170">
        <v>2</v>
      </c>
      <c r="AA35" s="146">
        <v>1</v>
      </c>
      <c r="AB35" s="146">
        <v>9</v>
      </c>
      <c r="AC35" s="146">
        <v>9</v>
      </c>
      <c r="AZ35" s="146">
        <v>4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</v>
      </c>
      <c r="CB35" s="177">
        <v>9</v>
      </c>
      <c r="CZ35" s="146">
        <v>0</v>
      </c>
    </row>
    <row r="36" spans="1:104" ht="12.75">
      <c r="A36" s="171">
        <v>21</v>
      </c>
      <c r="B36" s="172" t="s">
        <v>134</v>
      </c>
      <c r="C36" s="173" t="s">
        <v>135</v>
      </c>
      <c r="D36" s="174" t="s">
        <v>83</v>
      </c>
      <c r="E36" s="175">
        <v>1</v>
      </c>
      <c r="F36" s="175">
        <v>0</v>
      </c>
      <c r="G36" s="176">
        <f>E36*F36</f>
        <v>0</v>
      </c>
      <c r="O36" s="170">
        <v>2</v>
      </c>
      <c r="AA36" s="146">
        <v>1</v>
      </c>
      <c r="AB36" s="146">
        <v>9</v>
      </c>
      <c r="AC36" s="146">
        <v>9</v>
      </c>
      <c r="AZ36" s="146">
        <v>4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</v>
      </c>
      <c r="CB36" s="177">
        <v>9</v>
      </c>
      <c r="CZ36" s="146">
        <v>0</v>
      </c>
    </row>
    <row r="37" spans="1:57" ht="12.75">
      <c r="A37" s="178"/>
      <c r="B37" s="179" t="s">
        <v>74</v>
      </c>
      <c r="C37" s="180" t="str">
        <f>CONCATENATE(B33," ",C33)</f>
        <v>M21 Elektromontáže</v>
      </c>
      <c r="D37" s="181"/>
      <c r="E37" s="182"/>
      <c r="F37" s="183"/>
      <c r="G37" s="184">
        <f>SUM(G33:G36)</f>
        <v>0</v>
      </c>
      <c r="O37" s="170">
        <v>4</v>
      </c>
      <c r="BA37" s="185">
        <f>SUM(BA33:BA36)</f>
        <v>0</v>
      </c>
      <c r="BB37" s="185">
        <f>SUM(BB33:BB36)</f>
        <v>0</v>
      </c>
      <c r="BC37" s="185">
        <f>SUM(BC33:BC36)</f>
        <v>0</v>
      </c>
      <c r="BD37" s="185">
        <f>SUM(BD33:BD36)</f>
        <v>0</v>
      </c>
      <c r="BE37" s="185">
        <f>SUM(BE33:BE36)</f>
        <v>0</v>
      </c>
    </row>
    <row r="38" spans="1:15" ht="12.75">
      <c r="A38" s="163" t="s">
        <v>72</v>
      </c>
      <c r="B38" s="164" t="s">
        <v>136</v>
      </c>
      <c r="C38" s="165" t="s">
        <v>137</v>
      </c>
      <c r="D38" s="166"/>
      <c r="E38" s="167"/>
      <c r="F38" s="167"/>
      <c r="G38" s="168"/>
      <c r="H38" s="169"/>
      <c r="I38" s="169"/>
      <c r="O38" s="170">
        <v>1</v>
      </c>
    </row>
    <row r="39" spans="1:104" ht="22.5">
      <c r="A39" s="171">
        <v>22</v>
      </c>
      <c r="B39" s="172" t="s">
        <v>138</v>
      </c>
      <c r="C39" s="173" t="s">
        <v>139</v>
      </c>
      <c r="D39" s="174" t="s">
        <v>83</v>
      </c>
      <c r="E39" s="175">
        <v>1</v>
      </c>
      <c r="F39" s="175">
        <v>0</v>
      </c>
      <c r="G39" s="176">
        <f>E39*F39</f>
        <v>0</v>
      </c>
      <c r="O39" s="170">
        <v>2</v>
      </c>
      <c r="AA39" s="146">
        <v>1</v>
      </c>
      <c r="AB39" s="146">
        <v>10</v>
      </c>
      <c r="AC39" s="146">
        <v>10</v>
      </c>
      <c r="AZ39" s="146">
        <v>1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10</v>
      </c>
      <c r="CZ39" s="146">
        <v>0</v>
      </c>
    </row>
    <row r="40" spans="1:57" ht="12.75">
      <c r="A40" s="178"/>
      <c r="B40" s="179" t="s">
        <v>74</v>
      </c>
      <c r="C40" s="180" t="str">
        <f>CONCATENATE(B38," ",C38)</f>
        <v>D96 Přesuny suti a vybouraných hmot</v>
      </c>
      <c r="D40" s="181"/>
      <c r="E40" s="182"/>
      <c r="F40" s="183"/>
      <c r="G40" s="184">
        <f>SUM(G38:G39)</f>
        <v>0</v>
      </c>
      <c r="O40" s="170">
        <v>4</v>
      </c>
      <c r="BA40" s="185">
        <f>SUM(BA38:BA39)</f>
        <v>0</v>
      </c>
      <c r="BB40" s="185">
        <f>SUM(BB38:BB39)</f>
        <v>0</v>
      </c>
      <c r="BC40" s="185">
        <f>SUM(BC38:BC39)</f>
        <v>0</v>
      </c>
      <c r="BD40" s="185">
        <f>SUM(BD38:BD39)</f>
        <v>0</v>
      </c>
      <c r="BE40" s="185">
        <f>SUM(BE38:BE39)</f>
        <v>0</v>
      </c>
    </row>
    <row r="41" ht="12.75">
      <c r="E41" s="146"/>
    </row>
    <row r="42" ht="12.75">
      <c r="E42" s="146"/>
    </row>
    <row r="43" ht="12.75">
      <c r="E43" s="146"/>
    </row>
    <row r="44" ht="12.75">
      <c r="E44" s="146"/>
    </row>
    <row r="45" ht="12.75">
      <c r="E45" s="146"/>
    </row>
    <row r="46" ht="12.75">
      <c r="E46" s="146"/>
    </row>
    <row r="47" ht="12.75">
      <c r="E47" s="146"/>
    </row>
    <row r="48" ht="12.75">
      <c r="E48" s="146"/>
    </row>
    <row r="49" ht="12.75">
      <c r="E49" s="146"/>
    </row>
    <row r="50" ht="12.75">
      <c r="E50" s="146"/>
    </row>
    <row r="51" ht="12.75">
      <c r="E51" s="146"/>
    </row>
    <row r="52" ht="12.75">
      <c r="E52" s="146"/>
    </row>
    <row r="53" ht="12.75">
      <c r="E53" s="146"/>
    </row>
    <row r="54" ht="12.75">
      <c r="E54" s="146"/>
    </row>
    <row r="55" ht="12.75">
      <c r="E55" s="146"/>
    </row>
    <row r="56" ht="12.75">
      <c r="E56" s="146"/>
    </row>
    <row r="57" ht="12.75">
      <c r="E57" s="146"/>
    </row>
    <row r="58" ht="12.75">
      <c r="E58" s="146"/>
    </row>
    <row r="59" ht="12.75">
      <c r="E59" s="146"/>
    </row>
    <row r="60" ht="12.75">
      <c r="E60" s="146"/>
    </row>
    <row r="61" ht="12.75">
      <c r="E61" s="146"/>
    </row>
    <row r="62" ht="12.75">
      <c r="E62" s="146"/>
    </row>
    <row r="63" ht="12.75">
      <c r="E63" s="146"/>
    </row>
    <row r="64" spans="1:7" ht="12.75">
      <c r="A64" s="186"/>
      <c r="B64" s="186"/>
      <c r="C64" s="186"/>
      <c r="D64" s="186"/>
      <c r="E64" s="186"/>
      <c r="F64" s="186"/>
      <c r="G64" s="186"/>
    </row>
    <row r="65" spans="1:7" ht="12.75">
      <c r="A65" s="186"/>
      <c r="B65" s="186"/>
      <c r="C65" s="186"/>
      <c r="D65" s="186"/>
      <c r="E65" s="186"/>
      <c r="F65" s="186"/>
      <c r="G65" s="186"/>
    </row>
    <row r="66" spans="1:7" ht="12.75">
      <c r="A66" s="186"/>
      <c r="B66" s="186"/>
      <c r="C66" s="186"/>
      <c r="D66" s="186"/>
      <c r="E66" s="186"/>
      <c r="F66" s="186"/>
      <c r="G66" s="186"/>
    </row>
    <row r="67" spans="1:7" ht="12.75">
      <c r="A67" s="186"/>
      <c r="B67" s="186"/>
      <c r="C67" s="186"/>
      <c r="D67" s="186"/>
      <c r="E67" s="186"/>
      <c r="F67" s="186"/>
      <c r="G67" s="18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spans="1:2" ht="12.75">
      <c r="A99" s="187"/>
      <c r="B99" s="187"/>
    </row>
    <row r="100" spans="1:7" ht="12.75">
      <c r="A100" s="186"/>
      <c r="B100" s="186"/>
      <c r="C100" s="189"/>
      <c r="D100" s="189"/>
      <c r="E100" s="190"/>
      <c r="F100" s="189"/>
      <c r="G100" s="191"/>
    </row>
    <row r="101" spans="1:7" ht="12.75">
      <c r="A101" s="192"/>
      <c r="B101" s="192"/>
      <c r="C101" s="186"/>
      <c r="D101" s="186"/>
      <c r="E101" s="193"/>
      <c r="F101" s="186"/>
      <c r="G101" s="186"/>
    </row>
    <row r="102" spans="1:7" ht="12.75">
      <c r="A102" s="186"/>
      <c r="B102" s="186"/>
      <c r="C102" s="186"/>
      <c r="D102" s="186"/>
      <c r="E102" s="193"/>
      <c r="F102" s="186"/>
      <c r="G102" s="186"/>
    </row>
    <row r="103" spans="1:7" ht="12.75">
      <c r="A103" s="186"/>
      <c r="B103" s="186"/>
      <c r="C103" s="186"/>
      <c r="D103" s="186"/>
      <c r="E103" s="193"/>
      <c r="F103" s="186"/>
      <c r="G103" s="186"/>
    </row>
    <row r="104" spans="1:7" ht="12.75">
      <c r="A104" s="186"/>
      <c r="B104" s="186"/>
      <c r="C104" s="186"/>
      <c r="D104" s="186"/>
      <c r="E104" s="193"/>
      <c r="F104" s="186"/>
      <c r="G104" s="186"/>
    </row>
    <row r="105" spans="1:7" ht="12.75">
      <c r="A105" s="186"/>
      <c r="B105" s="186"/>
      <c r="C105" s="186"/>
      <c r="D105" s="186"/>
      <c r="E105" s="193"/>
      <c r="F105" s="186"/>
      <c r="G105" s="186"/>
    </row>
    <row r="106" spans="1:7" ht="12.75">
      <c r="A106" s="186"/>
      <c r="B106" s="186"/>
      <c r="C106" s="186"/>
      <c r="D106" s="186"/>
      <c r="E106" s="193"/>
      <c r="F106" s="186"/>
      <c r="G106" s="186"/>
    </row>
    <row r="107" spans="1:7" ht="12.75">
      <c r="A107" s="186"/>
      <c r="B107" s="186"/>
      <c r="C107" s="186"/>
      <c r="D107" s="186"/>
      <c r="E107" s="193"/>
      <c r="F107" s="186"/>
      <c r="G107" s="186"/>
    </row>
    <row r="108" spans="1:7" ht="12.75">
      <c r="A108" s="186"/>
      <c r="B108" s="186"/>
      <c r="C108" s="186"/>
      <c r="D108" s="186"/>
      <c r="E108" s="193"/>
      <c r="F108" s="186"/>
      <c r="G108" s="186"/>
    </row>
    <row r="109" spans="1:7" ht="12.75">
      <c r="A109" s="186"/>
      <c r="B109" s="186"/>
      <c r="C109" s="186"/>
      <c r="D109" s="186"/>
      <c r="E109" s="193"/>
      <c r="F109" s="186"/>
      <c r="G109" s="186"/>
    </row>
    <row r="110" spans="1:7" ht="12.75">
      <c r="A110" s="186"/>
      <c r="B110" s="186"/>
      <c r="C110" s="186"/>
      <c r="D110" s="186"/>
      <c r="E110" s="193"/>
      <c r="F110" s="186"/>
      <c r="G110" s="186"/>
    </row>
    <row r="111" spans="1:7" ht="12.75">
      <c r="A111" s="186"/>
      <c r="B111" s="186"/>
      <c r="C111" s="186"/>
      <c r="D111" s="186"/>
      <c r="E111" s="193"/>
      <c r="F111" s="186"/>
      <c r="G111" s="186"/>
    </row>
    <row r="112" spans="1:7" ht="12.75">
      <c r="A112" s="186"/>
      <c r="B112" s="186"/>
      <c r="C112" s="186"/>
      <c r="D112" s="186"/>
      <c r="E112" s="193"/>
      <c r="F112" s="186"/>
      <c r="G112" s="186"/>
    </row>
    <row r="113" spans="1:7" ht="12.75">
      <c r="A113" s="186"/>
      <c r="B113" s="186"/>
      <c r="C113" s="186"/>
      <c r="D113" s="186"/>
      <c r="E113" s="193"/>
      <c r="F113" s="186"/>
      <c r="G113" s="18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Mikulcik</dc:creator>
  <cp:keywords/>
  <dc:description/>
  <cp:lastModifiedBy>kd257231</cp:lastModifiedBy>
  <cp:lastPrinted>2013-07-01T13:52:19Z</cp:lastPrinted>
  <dcterms:created xsi:type="dcterms:W3CDTF">2013-04-03T14:45:27Z</dcterms:created>
  <dcterms:modified xsi:type="dcterms:W3CDTF">2013-07-02T06:13:44Z</dcterms:modified>
  <cp:category/>
  <cp:version/>
  <cp:contentType/>
  <cp:contentStatus/>
</cp:coreProperties>
</file>