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42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'Položky'!$A$1:$G$39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<sst xmlns="http://schemas.openxmlformats.org/spreadsheetml/2006/main" count="208" uniqueCount="158">
  <si>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</si>
  <si>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</si>
  <si>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</si>
  <si>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</si>
  <si>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</si>
  <si>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</si>
  <si>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</si>
  <si>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</si>
  <si>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</si>
  <si>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</si>
  <si>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</si>
  <si>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</si>
  <si>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</si>
  <si>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</si>
  <si>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</si>
  <si>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</si>
  <si>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</si>
  <si>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</si>
  <si>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</si>
  <si>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</si>
  <si>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</si>
  <si>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</si>
  <si>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</si>
  <si>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</si>
  <si>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</si>
  <si>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</si>
  <si>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</si>
  <si>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</si>
  <si>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</si>
  <si>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</si>
  <si>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</si>
  <si>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</si>
  <si>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</si>
  <si>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</si>
  <si>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</si>
  <si>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</si>
  <si>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</si>
  <si>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</si>
  <si>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</si>
  <si>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</si>
  <si>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</si>
  <si>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</si>
  <si>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</si>
  <si>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</si>
  <si>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</si>
  <si>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</si>
  <si>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</si>
  <si>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</si>
  <si>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</si>
  <si>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</si>
  <si>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</si>
  <si>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</si>
  <si>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</si>
  <si>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</si>
  <si>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</si>
  <si>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</si>
  <si>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</si>
  <si>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</si>
  <si>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</si>
  <si>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</si>
  <si>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</si>
  <si>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</si>
  <si>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</si>
  <si>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</si>
  <si>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</si>
  <si>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</si>
  <si>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</si>
  <si>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</si>
  <si>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</si>
  <si>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</si>
  <si>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</si>
  <si>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</si>
  <si>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</si>
  <si>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</si>
  <si>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</si>
  <si>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</si>
  <si>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PČR Uherské Hradiště</t>
  </si>
  <si>
    <t>ÚO Uherské Hradiště, Velehradská 1217</t>
  </si>
  <si>
    <t>99</t>
  </si>
  <si>
    <t>Staveništní přesun hmot</t>
  </si>
  <si>
    <t>171156610600</t>
  </si>
  <si>
    <t xml:space="preserve">Svislá doprava materiálu </t>
  </si>
  <si>
    <t>soubor</t>
  </si>
  <si>
    <t>712</t>
  </si>
  <si>
    <t>Živičné krytiny</t>
  </si>
  <si>
    <t>711111011R00</t>
  </si>
  <si>
    <t xml:space="preserve">Izolace proti vlhk.vodor. nátěr asf.susp. za stud. </t>
  </si>
  <si>
    <t>m2</t>
  </si>
  <si>
    <t>712300832R99</t>
  </si>
  <si>
    <t>Srovnání povrchu střechy, vyřezání bublin penetrační nátěr, asf. pás PYE G200 S4, 15%</t>
  </si>
  <si>
    <t>712341559R00</t>
  </si>
  <si>
    <t>Povlaková krytina střech do 10°, přitavením vrchní pás</t>
  </si>
  <si>
    <t>712341559R01</t>
  </si>
  <si>
    <t>Povlaková krytina střech do 10°, přitavením podkladní pás</t>
  </si>
  <si>
    <t>11163150</t>
  </si>
  <si>
    <t>Lak asfaltový izolační ALP/S PENETRAL sud nevratný</t>
  </si>
  <si>
    <t>T</t>
  </si>
  <si>
    <t>62842033</t>
  </si>
  <si>
    <t>Pás modifikovaný asfalt, typu PYE G200 S4 (podkladní pás)</t>
  </si>
  <si>
    <t>62852256</t>
  </si>
  <si>
    <t>Pás modifikovaný asfalt, typu  PYE PV 250 S5 Dekor (vrchní pás)</t>
  </si>
  <si>
    <t>998712202R00</t>
  </si>
  <si>
    <t xml:space="preserve">Přesun hmot pro povlakové krytiny, výšky do 12 m </t>
  </si>
  <si>
    <t>764</t>
  </si>
  <si>
    <t>Konstrukce klempířské</t>
  </si>
  <si>
    <t>764233420R10</t>
  </si>
  <si>
    <t>Krycí lišta z Ti Zn zdí, plochých střech rš 150 mm</t>
  </si>
  <si>
    <t>m</t>
  </si>
  <si>
    <t>764233420R11</t>
  </si>
  <si>
    <t>Kotvící lišta  z Ti Zn zdí, plochých střech rš 100 mm</t>
  </si>
  <si>
    <t>764430840R00</t>
  </si>
  <si>
    <t xml:space="preserve">Demontáž oplechování zdí,rš od 330 do 500 mm </t>
  </si>
  <si>
    <t>764530440R00</t>
  </si>
  <si>
    <t xml:space="preserve">Oplechování zdí z Ti Zn plechu, rš 500 mm </t>
  </si>
  <si>
    <t>764NC001</t>
  </si>
  <si>
    <t>D+M střešní vpusti z CU, do D=150mm, s limcem vč. ochran. košíku</t>
  </si>
  <si>
    <t>kus</t>
  </si>
  <si>
    <t>764NC004</t>
  </si>
  <si>
    <t xml:space="preserve">Zatmelení krycí lišty, silik tmel </t>
  </si>
  <si>
    <t>998764202R00</t>
  </si>
  <si>
    <t xml:space="preserve">Přesun hmot pro klempířské konstr., výšky do 12 m </t>
  </si>
  <si>
    <t>799</t>
  </si>
  <si>
    <t>Ostatní</t>
  </si>
  <si>
    <t>799NC004</t>
  </si>
  <si>
    <t>Demontáž + zpětná montáž bet. dlažby 30x30 cm podložení asf. pás</t>
  </si>
  <si>
    <t>M21</t>
  </si>
  <si>
    <t>Elektromontáže</t>
  </si>
  <si>
    <t>M21NC055R001</t>
  </si>
  <si>
    <t xml:space="preserve">Demontáž  hromosvodu </t>
  </si>
  <si>
    <t>M21NC066R005</t>
  </si>
  <si>
    <t xml:space="preserve">Montáž a dodávka nového hromosvodu </t>
  </si>
  <si>
    <t>M21NC077R04</t>
  </si>
  <si>
    <t xml:space="preserve">Revize hromosvodu </t>
  </si>
  <si>
    <t>D96</t>
  </si>
  <si>
    <t>Přesuny suti a vybouraných hmot</t>
  </si>
  <si>
    <t>D96NC001</t>
  </si>
  <si>
    <t>Doprava vybouraného materiálu  na skládku poplatek za uložení, (asf. pásy)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</si>
  <si>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</si>
  <si>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</si>
  <si>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</si>
  <si>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</si>
  <si>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</si>
  <si>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</si>
  <si>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</si>
  <si>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</si>
  <si>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Střecha 05</t>
  </si>
  <si>
    <t>Oprava střešní kce - tělocvična</t>
  </si>
  <si>
    <t>OSNM - KŘP ZLK</t>
  </si>
  <si>
    <t>střecha 05</t>
  </si>
  <si>
    <t xml:space="preserve">PROHLÁŠENÍ NABÍZEJÍCÍHO </t>
  </si>
  <si>
    <t>a) Zhotovitel prohlašuje, že podmínky a rozsah poptávky (výkresové a textové části a soupis výkonů - výkaz výměr) podrobně prostudoval, že jsou mu zcela jasné a jednoznačné, a tim bere na vědomí, že na veškeré nároky, které vyplynou dodatečně, z důvodu nepochopení či nerespektování těchto podmínek, nebude brán zřetel.:</t>
  </si>
  <si>
    <t>b) Zpracovatel nabídky prověřil specifikace a výměry uvedené v soupisu výkonů s vlastní poptávkou. V případě zjištěných rozdílů na tyto písemně upozornil v nabídce. Následné změny výměr v průběhu realizace nebudou akceptovány.:</t>
  </si>
  <si>
    <t xml:space="preserve">POZNÁMKA K VÝKAZU VÝMER </t>
  </si>
  <si>
    <t>a) Veškeré náklady na přípomoce, lešení, přesun hmot a suti, uložení hnot a suti na skládku vč.poplatků, dopravu, montáž, zpevněné montážní plochy a vše další neobsažené ve výkazu výměr, jsou zahrnuty v jednotlívých jednotkových cenách.:</t>
  </si>
  <si>
    <t>c) Součástí dodávky je kompletní dokladová část ke zrealizovanému stavebnímu dílu, veškeré revize</t>
  </si>
  <si>
    <t>d) V rozsahu prací zhotovitele jsou rovněž jakékoliv prvky, zařízení, práce a pomocné materiály, neuvedené v tomto soupisu výkonů, které jsou ale nezbytně nutné k dodání, dokončení a provozování díla (např. nátěry, pomocné konstrukce, montážní materiály, materiály a práce nezbytné z důvodu koordinace s ostatními profesemi, speciální nářadí a nástroje, speciální opatření při provádění prací,  atd.) které je provedeno řádně a je plně funkční a je v souladu se zákony a předpisy platnými v České reppublice. :</t>
  </si>
  <si>
    <t>e) Součástí jednotkových cen jsou i vícenáklady související s výstavbou v zimním období, průběžným úklidem staveniště a přilehlých komunikací, likvidace odpadů, dočasným dopravním omezením atd.:</t>
  </si>
  <si>
    <t>b) Součástí dodávky je zpracování dokumentace skutečného provedení: půdorys střechy, řez a skladba nové střešní konstrukce (2x tištěná verze, 1x elektronicky)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</si>
</sst>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20" fillId="34" borderId="0" xfId="46" applyNumberFormat="1" applyFont="1" applyFill="1" applyBorder="1" applyAlignment="1">
      <alignment horizontal="left" vertical="top" wrapText="1"/>
      <protection/>
    </xf>
    <xf numFmtId="49" fontId="20" fillId="34" borderId="0" xfId="46" applyNumberFormat="1" applyFont="1" applyFill="1" applyBorder="1" applyAlignment="1">
      <alignment horizontal="left" vertical="top" wrapText="1"/>
      <protection/>
    </xf>
    <xf numFmtId="49" fontId="20" fillId="35" borderId="0" xfId="46" applyNumberFormat="1" applyFont="1" applyFill="1" applyBorder="1" applyAlignment="1">
      <alignment horizontal="left" vertical="top" wrapText="1"/>
      <protection/>
    </xf>
    <xf numFmtId="0" fontId="21" fillId="36" borderId="0" xfId="46" applyFont="1" applyFill="1" applyBorder="1" applyAlignment="1">
      <alignment horizontal="left" vertical="top" wrapText="1"/>
      <protection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4" fillId="0" borderId="0" xfId="46" applyFont="1" applyBorder="1" applyAlignment="1">
      <alignment horizontal="left"/>
      <protection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left" shrinkToFit="1"/>
      <protection/>
    </xf>
    <xf numFmtId="0" fontId="3" fillId="0" borderId="52" xfId="46" applyFont="1" applyBorder="1" applyAlignment="1">
      <alignment horizontal="left" shrinkToFit="1"/>
      <protection/>
    </xf>
    <xf numFmtId="0" fontId="3" fillId="0" borderId="68" xfId="46" applyFont="1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">
        <v>145</v>
      </c>
      <c r="D2" s="5" t="s">
        <v>146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77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76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4"/>
      <c r="D8" s="204"/>
      <c r="E8" s="205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4" t="s">
        <v>147</v>
      </c>
      <c r="D9" s="204"/>
      <c r="E9" s="205"/>
      <c r="F9" s="13"/>
      <c r="G9" s="34"/>
      <c r="H9" s="35"/>
    </row>
    <row r="10" spans="1:8" ht="12.75">
      <c r="A10" s="29" t="s">
        <v>14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15</v>
      </c>
      <c r="B11" s="13"/>
      <c r="C11" s="204"/>
      <c r="D11" s="204"/>
      <c r="E11" s="204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199">
        <f>C23-F32</f>
        <v>0</v>
      </c>
      <c r="G30" s="200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199">
        <f>ROUND(PRODUCT(F30,C31/100),0)</f>
        <v>0</v>
      </c>
      <c r="G31" s="20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199">
        <v>0</v>
      </c>
      <c r="G32" s="200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199">
        <f>ROUND(PRODUCT(F32,C33/100),0)</f>
        <v>0</v>
      </c>
      <c r="G33" s="200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1">
        <f>ROUND(SUM(F30:F33),0)</f>
        <v>0</v>
      </c>
      <c r="G34" s="202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7" t="str">
        <f>CONCATENATE(cislostavby," ",nazevstavby)</f>
        <v> PČR Uherské Hradiště</v>
      </c>
      <c r="D1" s="98"/>
      <c r="E1" s="99"/>
      <c r="F1" s="98"/>
      <c r="G1" s="100" t="s">
        <v>49</v>
      </c>
      <c r="H1" s="101" t="s">
        <v>148</v>
      </c>
      <c r="I1" s="102"/>
    </row>
    <row r="2" spans="1:9" ht="13.5" thickBot="1">
      <c r="A2" s="215" t="s">
        <v>50</v>
      </c>
      <c r="B2" s="216"/>
      <c r="C2" s="103" t="str">
        <f>CONCATENATE(cisloobjektu," ",nazevobjektu)</f>
        <v> ÚO Uherské Hradiště, Velehradská 1217</v>
      </c>
      <c r="D2" s="104"/>
      <c r="E2" s="105"/>
      <c r="F2" s="104"/>
      <c r="G2" s="217" t="s">
        <v>146</v>
      </c>
      <c r="H2" s="218"/>
      <c r="I2" s="219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99</v>
      </c>
      <c r="B7" s="115" t="str">
        <f>Položky!C7</f>
        <v>Staveništní přesun hmot</v>
      </c>
      <c r="C7" s="66"/>
      <c r="D7" s="116"/>
      <c r="E7" s="195">
        <f>Položky!BA9</f>
        <v>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ht="12.75">
      <c r="A8" s="194" t="str">
        <f>Položky!B10</f>
        <v>712</v>
      </c>
      <c r="B8" s="115" t="str">
        <f>Položky!C10</f>
        <v>Živičné krytiny</v>
      </c>
      <c r="C8" s="66"/>
      <c r="D8" s="116"/>
      <c r="E8" s="195">
        <f>Položky!BA19</f>
        <v>0</v>
      </c>
      <c r="F8" s="196">
        <f>Položky!BB19</f>
        <v>0</v>
      </c>
      <c r="G8" s="196">
        <f>Položky!BC19</f>
        <v>0</v>
      </c>
      <c r="H8" s="196">
        <f>Položky!BD19</f>
        <v>0</v>
      </c>
      <c r="I8" s="197">
        <f>Položky!BE19</f>
        <v>0</v>
      </c>
    </row>
    <row r="9" spans="1:9" s="35" customFormat="1" ht="12.75">
      <c r="A9" s="194" t="str">
        <f>Položky!B20</f>
        <v>764</v>
      </c>
      <c r="B9" s="115" t="str">
        <f>Položky!C20</f>
        <v>Konstrukce klempířské</v>
      </c>
      <c r="C9" s="66"/>
      <c r="D9" s="116"/>
      <c r="E9" s="195">
        <f>Položky!BA28</f>
        <v>0</v>
      </c>
      <c r="F9" s="196">
        <f>Položky!BB28</f>
        <v>0</v>
      </c>
      <c r="G9" s="196">
        <f>Položky!BC28</f>
        <v>0</v>
      </c>
      <c r="H9" s="196">
        <f>Položky!BD28</f>
        <v>0</v>
      </c>
      <c r="I9" s="197">
        <f>Položky!BE28</f>
        <v>0</v>
      </c>
    </row>
    <row r="10" spans="1:9" s="35" customFormat="1" ht="12.75">
      <c r="A10" s="194" t="str">
        <f>Položky!B29</f>
        <v>799</v>
      </c>
      <c r="B10" s="115" t="str">
        <f>Položky!C29</f>
        <v>Ostatní</v>
      </c>
      <c r="C10" s="66"/>
      <c r="D10" s="116"/>
      <c r="E10" s="195">
        <f>Položky!BA31</f>
        <v>0</v>
      </c>
      <c r="F10" s="196">
        <f>Položky!BB31</f>
        <v>0</v>
      </c>
      <c r="G10" s="196">
        <f>Položky!BC31</f>
        <v>0</v>
      </c>
      <c r="H10" s="196">
        <f>Položky!BD31</f>
        <v>0</v>
      </c>
      <c r="I10" s="197">
        <f>Položky!BE31</f>
        <v>0</v>
      </c>
    </row>
    <row r="11" spans="1:9" s="35" customFormat="1" ht="12.75">
      <c r="A11" s="194" t="str">
        <f>Položky!B32</f>
        <v>M21</v>
      </c>
      <c r="B11" s="115" t="str">
        <f>Položky!C32</f>
        <v>Elektromontáže</v>
      </c>
      <c r="C11" s="66"/>
      <c r="D11" s="116"/>
      <c r="E11" s="195">
        <f>Položky!BA36</f>
        <v>0</v>
      </c>
      <c r="F11" s="196">
        <f>Položky!BB36</f>
        <v>0</v>
      </c>
      <c r="G11" s="196">
        <f>Položky!BC36</f>
        <v>0</v>
      </c>
      <c r="H11" s="196">
        <f>Položky!BD36</f>
        <v>0</v>
      </c>
      <c r="I11" s="197">
        <f>Položky!BE36</f>
        <v>0</v>
      </c>
    </row>
    <row r="12" spans="1:9" s="35" customFormat="1" ht="13.5" thickBot="1">
      <c r="A12" s="194" t="str">
        <f>Položky!B37</f>
        <v>D96</v>
      </c>
      <c r="B12" s="115" t="str">
        <f>Položky!C37</f>
        <v>Přesuny suti a vybouraných hmot</v>
      </c>
      <c r="C12" s="66"/>
      <c r="D12" s="116"/>
      <c r="E12" s="195">
        <f>Položky!BA39</f>
        <v>0</v>
      </c>
      <c r="F12" s="196">
        <f>Položky!BB39</f>
        <v>0</v>
      </c>
      <c r="G12" s="196">
        <f>Položky!BC39</f>
        <v>0</v>
      </c>
      <c r="H12" s="196">
        <f>Položky!BD39</f>
        <v>0</v>
      </c>
      <c r="I12" s="197">
        <f>Položky!BE39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137</v>
      </c>
      <c r="B18" s="55"/>
      <c r="C18" s="55"/>
      <c r="D18" s="131"/>
      <c r="E18" s="132"/>
      <c r="F18" s="133"/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138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139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140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141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142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143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144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20">
        <f>SUM(I18:I25)</f>
        <v>0</v>
      </c>
      <c r="I26" s="221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1:9" ht="12.75">
      <c r="A30" s="222" t="s">
        <v>47</v>
      </c>
      <c r="B30" s="222"/>
      <c r="C30" s="222"/>
      <c r="D30" s="222"/>
      <c r="E30" s="222"/>
      <c r="F30" s="222"/>
      <c r="G30" s="222"/>
      <c r="H30" s="222"/>
      <c r="I30" s="222"/>
    </row>
    <row r="31" spans="1:9" ht="12.75" customHeight="1">
      <c r="A31" s="212" t="s">
        <v>149</v>
      </c>
      <c r="B31" s="212"/>
      <c r="C31" s="212"/>
      <c r="D31" s="212"/>
      <c r="E31" s="212"/>
      <c r="F31" s="212"/>
      <c r="G31" s="212"/>
      <c r="H31" s="212"/>
      <c r="I31" s="212"/>
    </row>
    <row r="32" spans="1:9" ht="39" customHeight="1">
      <c r="A32" s="209" t="s">
        <v>150</v>
      </c>
      <c r="B32" s="209"/>
      <c r="C32" s="209"/>
      <c r="D32" s="209"/>
      <c r="E32" s="209"/>
      <c r="F32" s="209"/>
      <c r="G32" s="209"/>
      <c r="H32" s="209"/>
      <c r="I32" s="209"/>
    </row>
    <row r="33" spans="1:9" ht="29.25" customHeight="1">
      <c r="A33" s="210" t="s">
        <v>151</v>
      </c>
      <c r="B33" s="210"/>
      <c r="C33" s="210"/>
      <c r="D33" s="210"/>
      <c r="E33" s="210"/>
      <c r="F33" s="210"/>
      <c r="G33" s="210"/>
      <c r="H33" s="210"/>
      <c r="I33" s="210"/>
    </row>
    <row r="34" spans="1:9" ht="12.75" customHeight="1">
      <c r="A34" s="212" t="s">
        <v>152</v>
      </c>
      <c r="B34" s="212"/>
      <c r="C34" s="212"/>
      <c r="D34" s="212"/>
      <c r="E34" s="212"/>
      <c r="F34" s="212"/>
      <c r="G34" s="212"/>
      <c r="H34" s="212"/>
      <c r="I34" s="212"/>
    </row>
    <row r="35" spans="1:9" ht="27.75" customHeight="1">
      <c r="A35" s="210" t="s">
        <v>153</v>
      </c>
      <c r="B35" s="210"/>
      <c r="C35" s="210"/>
      <c r="D35" s="210"/>
      <c r="E35" s="210"/>
      <c r="F35" s="210"/>
      <c r="G35" s="210"/>
      <c r="H35" s="210"/>
      <c r="I35" s="210"/>
    </row>
    <row r="36" spans="1:9" ht="27" customHeight="1">
      <c r="A36" s="210" t="s">
        <v>157</v>
      </c>
      <c r="B36" s="210"/>
      <c r="C36" s="210"/>
      <c r="D36" s="210"/>
      <c r="E36" s="210"/>
      <c r="F36" s="210"/>
      <c r="G36" s="210"/>
      <c r="H36" s="210"/>
      <c r="I36" s="210"/>
    </row>
    <row r="37" spans="1:9" ht="18.75" customHeight="1">
      <c r="A37" s="211" t="s">
        <v>154</v>
      </c>
      <c r="B37" s="211"/>
      <c r="C37" s="211"/>
      <c r="D37" s="211"/>
      <c r="E37" s="211"/>
      <c r="F37" s="211"/>
      <c r="G37" s="211"/>
      <c r="H37" s="211"/>
      <c r="I37" s="211"/>
    </row>
    <row r="38" spans="1:9" ht="51" customHeight="1">
      <c r="A38" s="209" t="s">
        <v>155</v>
      </c>
      <c r="B38" s="209"/>
      <c r="C38" s="209"/>
      <c r="D38" s="209"/>
      <c r="E38" s="209"/>
      <c r="F38" s="209"/>
      <c r="G38" s="209"/>
      <c r="H38" s="209"/>
      <c r="I38" s="209"/>
    </row>
    <row r="39" spans="1:9" ht="27" customHeight="1">
      <c r="A39" s="210" t="s">
        <v>156</v>
      </c>
      <c r="B39" s="210"/>
      <c r="C39" s="210"/>
      <c r="D39" s="210"/>
      <c r="E39" s="210"/>
      <c r="F39" s="210"/>
      <c r="G39" s="210"/>
      <c r="H39" s="210"/>
      <c r="I39" s="210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14">
    <mergeCell ref="A39:I39"/>
    <mergeCell ref="A34:I34"/>
    <mergeCell ref="A1:B1"/>
    <mergeCell ref="A2:B2"/>
    <mergeCell ref="G2:I2"/>
    <mergeCell ref="H26:I26"/>
    <mergeCell ref="A30:I30"/>
    <mergeCell ref="A31:I31"/>
    <mergeCell ref="A32:I32"/>
    <mergeCell ref="A33:I33"/>
    <mergeCell ref="A35:I35"/>
    <mergeCell ref="A36:I36"/>
    <mergeCell ref="A37:I37"/>
    <mergeCell ref="A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2"/>
  <sheetViews>
    <sheetView showGridLines="0" showZeros="0" zoomScalePageLayoutView="0" workbookViewId="0" topLeftCell="A1">
      <selection activeCell="A7" sqref="A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3" t="s">
        <v>75</v>
      </c>
      <c r="B1" s="223"/>
      <c r="C1" s="223"/>
      <c r="D1" s="223"/>
      <c r="E1" s="223"/>
      <c r="F1" s="223"/>
      <c r="G1" s="223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3" t="s">
        <v>48</v>
      </c>
      <c r="B3" s="214"/>
      <c r="C3" s="97" t="str">
        <f>CONCATENATE(cislostavby," ",nazevstavby)</f>
        <v> PČR Uherské Hradiště</v>
      </c>
      <c r="D3" s="151"/>
      <c r="E3" s="152" t="s">
        <v>64</v>
      </c>
      <c r="F3" s="153" t="str">
        <f>Rekapitulace!H1</f>
        <v>střecha 05</v>
      </c>
      <c r="G3" s="154"/>
    </row>
    <row r="4" spans="1:7" ht="13.5" thickBot="1">
      <c r="A4" s="224" t="s">
        <v>50</v>
      </c>
      <c r="B4" s="216"/>
      <c r="C4" s="103" t="str">
        <f>CONCATENATE(cisloobjektu," ",nazevobjektu)</f>
        <v> ÚO Uherské Hradiště, Velehradská 1217</v>
      </c>
      <c r="D4" s="155"/>
      <c r="E4" s="225" t="str">
        <f>Rekapitulace!G2</f>
        <v>Oprava střešní kce - tělocvična</v>
      </c>
      <c r="F4" s="226"/>
      <c r="G4" s="227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78</v>
      </c>
      <c r="C7" s="165" t="s">
        <v>79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80</v>
      </c>
      <c r="C8" s="173" t="s">
        <v>81</v>
      </c>
      <c r="D8" s="174" t="s">
        <v>82</v>
      </c>
      <c r="E8" s="175">
        <v>1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57" ht="12.75">
      <c r="A9" s="178"/>
      <c r="B9" s="179" t="s">
        <v>73</v>
      </c>
      <c r="C9" s="180" t="str">
        <f>CONCATENATE(B7," ",C7)</f>
        <v>99 Staveništní přesun hmot</v>
      </c>
      <c r="D9" s="181"/>
      <c r="E9" s="182"/>
      <c r="F9" s="183"/>
      <c r="G9" s="184">
        <f>SUM(G7:G8)</f>
        <v>0</v>
      </c>
      <c r="O9" s="170">
        <v>4</v>
      </c>
      <c r="BA9" s="185">
        <f>SUM(BA7:BA8)</f>
        <v>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5" ht="12.75">
      <c r="A10" s="163" t="s">
        <v>72</v>
      </c>
      <c r="B10" s="164" t="s">
        <v>83</v>
      </c>
      <c r="C10" s="165" t="s">
        <v>84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85</v>
      </c>
      <c r="C11" s="173" t="s">
        <v>86</v>
      </c>
      <c r="D11" s="174" t="s">
        <v>87</v>
      </c>
      <c r="E11" s="175">
        <v>465</v>
      </c>
      <c r="F11" s="175"/>
      <c r="G11" s="176">
        <f aca="true" t="shared" si="0" ref="G11:G18">E11*F11</f>
        <v>0</v>
      </c>
      <c r="O11" s="170">
        <v>2</v>
      </c>
      <c r="AA11" s="146">
        <v>1</v>
      </c>
      <c r="AB11" s="146">
        <v>7</v>
      </c>
      <c r="AC11" s="146">
        <v>7</v>
      </c>
      <c r="AZ11" s="146">
        <v>2</v>
      </c>
      <c r="BA11" s="146">
        <f aca="true" t="shared" si="1" ref="BA11:BA18">IF(AZ11=1,G11,0)</f>
        <v>0</v>
      </c>
      <c r="BB11" s="146">
        <f aca="true" t="shared" si="2" ref="BB11:BB18">IF(AZ11=2,G11,0)</f>
        <v>0</v>
      </c>
      <c r="BC11" s="146">
        <f aca="true" t="shared" si="3" ref="BC11:BC18">IF(AZ11=3,G11,0)</f>
        <v>0</v>
      </c>
      <c r="BD11" s="146">
        <f aca="true" t="shared" si="4" ref="BD11:BD18">IF(AZ11=4,G11,0)</f>
        <v>0</v>
      </c>
      <c r="BE11" s="146">
        <f aca="true" t="shared" si="5" ref="BE11:BE18">IF(AZ11=5,G11,0)</f>
        <v>0</v>
      </c>
      <c r="CA11" s="177">
        <v>1</v>
      </c>
      <c r="CB11" s="177">
        <v>7</v>
      </c>
      <c r="CZ11" s="146">
        <v>0</v>
      </c>
    </row>
    <row r="12" spans="1:104" ht="22.5">
      <c r="A12" s="171">
        <v>3</v>
      </c>
      <c r="B12" s="172" t="s">
        <v>88</v>
      </c>
      <c r="C12" s="173" t="s">
        <v>89</v>
      </c>
      <c r="D12" s="174" t="s">
        <v>87</v>
      </c>
      <c r="E12" s="175">
        <v>69.75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7</v>
      </c>
      <c r="AC12" s="146">
        <v>7</v>
      </c>
      <c r="AZ12" s="146">
        <v>2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7</v>
      </c>
      <c r="CZ12" s="146">
        <v>0</v>
      </c>
    </row>
    <row r="13" spans="1:104" ht="12.75">
      <c r="A13" s="171">
        <v>4</v>
      </c>
      <c r="B13" s="172" t="s">
        <v>90</v>
      </c>
      <c r="C13" s="173" t="s">
        <v>91</v>
      </c>
      <c r="D13" s="174" t="s">
        <v>87</v>
      </c>
      <c r="E13" s="175">
        <v>465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7</v>
      </c>
      <c r="AC13" s="146">
        <v>7</v>
      </c>
      <c r="AZ13" s="146">
        <v>2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7</v>
      </c>
      <c r="CZ13" s="146">
        <v>0.00035</v>
      </c>
    </row>
    <row r="14" spans="1:104" ht="22.5">
      <c r="A14" s="171">
        <v>5</v>
      </c>
      <c r="B14" s="172" t="s">
        <v>92</v>
      </c>
      <c r="C14" s="173" t="s">
        <v>93</v>
      </c>
      <c r="D14" s="174" t="s">
        <v>87</v>
      </c>
      <c r="E14" s="175">
        <v>465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7</v>
      </c>
      <c r="AC14" s="146">
        <v>7</v>
      </c>
      <c r="AZ14" s="146">
        <v>2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7</v>
      </c>
      <c r="CZ14" s="146">
        <v>0.00035</v>
      </c>
    </row>
    <row r="15" spans="1:104" ht="12.75">
      <c r="A15" s="171">
        <v>6</v>
      </c>
      <c r="B15" s="172" t="s">
        <v>94</v>
      </c>
      <c r="C15" s="173" t="s">
        <v>95</v>
      </c>
      <c r="D15" s="174" t="s">
        <v>96</v>
      </c>
      <c r="E15" s="175">
        <v>0.465</v>
      </c>
      <c r="F15" s="175">
        <v>0</v>
      </c>
      <c r="G15" s="176">
        <f t="shared" si="0"/>
        <v>0</v>
      </c>
      <c r="O15" s="170">
        <v>2</v>
      </c>
      <c r="AA15" s="146">
        <v>3</v>
      </c>
      <c r="AB15" s="146">
        <v>7</v>
      </c>
      <c r="AC15" s="146">
        <v>11163150</v>
      </c>
      <c r="AZ15" s="146">
        <v>2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3</v>
      </c>
      <c r="CB15" s="177">
        <v>7</v>
      </c>
      <c r="CZ15" s="146">
        <v>1</v>
      </c>
    </row>
    <row r="16" spans="1:104" ht="22.5">
      <c r="A16" s="171">
        <v>7</v>
      </c>
      <c r="B16" s="172" t="s">
        <v>97</v>
      </c>
      <c r="C16" s="173" t="s">
        <v>98</v>
      </c>
      <c r="D16" s="174" t="s">
        <v>87</v>
      </c>
      <c r="E16" s="175">
        <v>544.05</v>
      </c>
      <c r="F16" s="175">
        <v>0</v>
      </c>
      <c r="G16" s="176">
        <f t="shared" si="0"/>
        <v>0</v>
      </c>
      <c r="O16" s="170">
        <v>2</v>
      </c>
      <c r="AA16" s="146">
        <v>3</v>
      </c>
      <c r="AB16" s="146">
        <v>7</v>
      </c>
      <c r="AC16" s="146">
        <v>62842033</v>
      </c>
      <c r="AZ16" s="146">
        <v>2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3</v>
      </c>
      <c r="CB16" s="177">
        <v>7</v>
      </c>
      <c r="CZ16" s="146">
        <v>0.00195</v>
      </c>
    </row>
    <row r="17" spans="1:104" ht="22.5">
      <c r="A17" s="171">
        <v>8</v>
      </c>
      <c r="B17" s="172" t="s">
        <v>99</v>
      </c>
      <c r="C17" s="173" t="s">
        <v>100</v>
      </c>
      <c r="D17" s="174" t="s">
        <v>87</v>
      </c>
      <c r="E17" s="175">
        <v>544.05</v>
      </c>
      <c r="F17" s="175">
        <v>0</v>
      </c>
      <c r="G17" s="176">
        <f t="shared" si="0"/>
        <v>0</v>
      </c>
      <c r="O17" s="170">
        <v>2</v>
      </c>
      <c r="AA17" s="146">
        <v>3</v>
      </c>
      <c r="AB17" s="146">
        <v>7</v>
      </c>
      <c r="AC17" s="146">
        <v>62852256</v>
      </c>
      <c r="AZ17" s="146">
        <v>2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3</v>
      </c>
      <c r="CB17" s="177">
        <v>7</v>
      </c>
      <c r="CZ17" s="146">
        <v>0.0048</v>
      </c>
    </row>
    <row r="18" spans="1:104" ht="12.75">
      <c r="A18" s="171">
        <v>9</v>
      </c>
      <c r="B18" s="172" t="s">
        <v>101</v>
      </c>
      <c r="C18" s="173" t="s">
        <v>102</v>
      </c>
      <c r="D18" s="174" t="s">
        <v>61</v>
      </c>
      <c r="E18" s="175"/>
      <c r="F18" s="175">
        <v>0</v>
      </c>
      <c r="G18" s="176">
        <f t="shared" si="0"/>
        <v>0</v>
      </c>
      <c r="O18" s="170">
        <v>2</v>
      </c>
      <c r="AA18" s="146">
        <v>7</v>
      </c>
      <c r="AB18" s="146">
        <v>1002</v>
      </c>
      <c r="AC18" s="146">
        <v>5</v>
      </c>
      <c r="AZ18" s="146">
        <v>2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7</v>
      </c>
      <c r="CB18" s="177">
        <v>1002</v>
      </c>
      <c r="CZ18" s="146">
        <v>0</v>
      </c>
    </row>
    <row r="19" spans="1:57" ht="12.75">
      <c r="A19" s="178"/>
      <c r="B19" s="179" t="s">
        <v>73</v>
      </c>
      <c r="C19" s="180" t="str">
        <f>CONCATENATE(B10," ",C10)</f>
        <v>712 Živičné krytiny</v>
      </c>
      <c r="D19" s="181"/>
      <c r="E19" s="182"/>
      <c r="F19" s="183"/>
      <c r="G19" s="184">
        <f>SUM(G10:G18)</f>
        <v>0</v>
      </c>
      <c r="O19" s="170">
        <v>4</v>
      </c>
      <c r="BA19" s="185">
        <f>SUM(BA10:BA18)</f>
        <v>0</v>
      </c>
      <c r="BB19" s="185">
        <f>SUM(BB10:BB18)</f>
        <v>0</v>
      </c>
      <c r="BC19" s="185">
        <f>SUM(BC10:BC18)</f>
        <v>0</v>
      </c>
      <c r="BD19" s="185">
        <f>SUM(BD10:BD18)</f>
        <v>0</v>
      </c>
      <c r="BE19" s="185">
        <f>SUM(BE10:BE18)</f>
        <v>0</v>
      </c>
    </row>
    <row r="20" spans="1:15" ht="12.75">
      <c r="A20" s="163" t="s">
        <v>72</v>
      </c>
      <c r="B20" s="164" t="s">
        <v>103</v>
      </c>
      <c r="C20" s="165" t="s">
        <v>104</v>
      </c>
      <c r="D20" s="166"/>
      <c r="E20" s="167"/>
      <c r="F20" s="167"/>
      <c r="G20" s="168"/>
      <c r="H20" s="169"/>
      <c r="I20" s="169"/>
      <c r="O20" s="170">
        <v>1</v>
      </c>
    </row>
    <row r="21" spans="1:104" ht="12.75">
      <c r="A21" s="171">
        <v>10</v>
      </c>
      <c r="B21" s="172" t="s">
        <v>105</v>
      </c>
      <c r="C21" s="173" t="s">
        <v>106</v>
      </c>
      <c r="D21" s="174" t="s">
        <v>107</v>
      </c>
      <c r="E21" s="175">
        <v>5</v>
      </c>
      <c r="F21" s="175"/>
      <c r="G21" s="176">
        <f aca="true" t="shared" si="6" ref="G21:G27">E21*F21</f>
        <v>0</v>
      </c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 aca="true" t="shared" si="7" ref="BA21:BA27">IF(AZ21=1,G21,0)</f>
        <v>0</v>
      </c>
      <c r="BB21" s="146">
        <f aca="true" t="shared" si="8" ref="BB21:BB27">IF(AZ21=2,G21,0)</f>
        <v>0</v>
      </c>
      <c r="BC21" s="146">
        <f aca="true" t="shared" si="9" ref="BC21:BC27">IF(AZ21=3,G21,0)</f>
        <v>0</v>
      </c>
      <c r="BD21" s="146">
        <f aca="true" t="shared" si="10" ref="BD21:BD27">IF(AZ21=4,G21,0)</f>
        <v>0</v>
      </c>
      <c r="BE21" s="146">
        <f aca="true" t="shared" si="11" ref="BE21:BE27">IF(AZ21=5,G21,0)</f>
        <v>0</v>
      </c>
      <c r="CA21" s="177">
        <v>1</v>
      </c>
      <c r="CB21" s="177">
        <v>7</v>
      </c>
      <c r="CZ21" s="146">
        <v>0.00367</v>
      </c>
    </row>
    <row r="22" spans="1:104" ht="12.75">
      <c r="A22" s="171">
        <v>11</v>
      </c>
      <c r="B22" s="172" t="s">
        <v>108</v>
      </c>
      <c r="C22" s="173" t="s">
        <v>109</v>
      </c>
      <c r="D22" s="174" t="s">
        <v>107</v>
      </c>
      <c r="E22" s="175">
        <v>5</v>
      </c>
      <c r="F22" s="175">
        <v>0</v>
      </c>
      <c r="G22" s="176">
        <f t="shared" si="6"/>
        <v>0</v>
      </c>
      <c r="O22" s="170">
        <v>2</v>
      </c>
      <c r="AA22" s="146">
        <v>1</v>
      </c>
      <c r="AB22" s="146">
        <v>7</v>
      </c>
      <c r="AC22" s="146">
        <v>7</v>
      </c>
      <c r="AZ22" s="146">
        <v>2</v>
      </c>
      <c r="BA22" s="146">
        <f t="shared" si="7"/>
        <v>0</v>
      </c>
      <c r="BB22" s="146">
        <f t="shared" si="8"/>
        <v>0</v>
      </c>
      <c r="BC22" s="146">
        <f t="shared" si="9"/>
        <v>0</v>
      </c>
      <c r="BD22" s="146">
        <f t="shared" si="10"/>
        <v>0</v>
      </c>
      <c r="BE22" s="146">
        <f t="shared" si="11"/>
        <v>0</v>
      </c>
      <c r="CA22" s="177">
        <v>1</v>
      </c>
      <c r="CB22" s="177">
        <v>7</v>
      </c>
      <c r="CZ22" s="146">
        <v>0.00367</v>
      </c>
    </row>
    <row r="23" spans="1:104" ht="12.75">
      <c r="A23" s="171">
        <v>12</v>
      </c>
      <c r="B23" s="172" t="s">
        <v>110</v>
      </c>
      <c r="C23" s="173" t="s">
        <v>111</v>
      </c>
      <c r="D23" s="174" t="s">
        <v>107</v>
      </c>
      <c r="E23" s="175">
        <v>92</v>
      </c>
      <c r="F23" s="175">
        <v>0</v>
      </c>
      <c r="G23" s="176">
        <f t="shared" si="6"/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 t="shared" si="7"/>
        <v>0</v>
      </c>
      <c r="BB23" s="146">
        <f t="shared" si="8"/>
        <v>0</v>
      </c>
      <c r="BC23" s="146">
        <f t="shared" si="9"/>
        <v>0</v>
      </c>
      <c r="BD23" s="146">
        <f t="shared" si="10"/>
        <v>0</v>
      </c>
      <c r="BE23" s="146">
        <f t="shared" si="11"/>
        <v>0</v>
      </c>
      <c r="CA23" s="177">
        <v>1</v>
      </c>
      <c r="CB23" s="177">
        <v>7</v>
      </c>
      <c r="CZ23" s="146">
        <v>0</v>
      </c>
    </row>
    <row r="24" spans="1:104" ht="12.75">
      <c r="A24" s="171">
        <v>13</v>
      </c>
      <c r="B24" s="172" t="s">
        <v>112</v>
      </c>
      <c r="C24" s="173" t="s">
        <v>113</v>
      </c>
      <c r="D24" s="174" t="s">
        <v>107</v>
      </c>
      <c r="E24" s="175">
        <v>92</v>
      </c>
      <c r="F24" s="175">
        <v>0</v>
      </c>
      <c r="G24" s="176">
        <f t="shared" si="6"/>
        <v>0</v>
      </c>
      <c r="O24" s="170">
        <v>2</v>
      </c>
      <c r="AA24" s="146">
        <v>1</v>
      </c>
      <c r="AB24" s="146">
        <v>7</v>
      </c>
      <c r="AC24" s="146">
        <v>7</v>
      </c>
      <c r="AZ24" s="146">
        <v>2</v>
      </c>
      <c r="BA24" s="146">
        <f t="shared" si="7"/>
        <v>0</v>
      </c>
      <c r="BB24" s="146">
        <f t="shared" si="8"/>
        <v>0</v>
      </c>
      <c r="BC24" s="146">
        <f t="shared" si="9"/>
        <v>0</v>
      </c>
      <c r="BD24" s="146">
        <f t="shared" si="10"/>
        <v>0</v>
      </c>
      <c r="BE24" s="146">
        <f t="shared" si="11"/>
        <v>0</v>
      </c>
      <c r="CA24" s="177">
        <v>1</v>
      </c>
      <c r="CB24" s="177">
        <v>7</v>
      </c>
      <c r="CZ24" s="146">
        <v>0.00428</v>
      </c>
    </row>
    <row r="25" spans="1:104" ht="22.5">
      <c r="A25" s="171">
        <v>14</v>
      </c>
      <c r="B25" s="172" t="s">
        <v>114</v>
      </c>
      <c r="C25" s="173" t="s">
        <v>115</v>
      </c>
      <c r="D25" s="174" t="s">
        <v>116</v>
      </c>
      <c r="E25" s="175">
        <v>2</v>
      </c>
      <c r="F25" s="175">
        <v>0</v>
      </c>
      <c r="G25" s="176">
        <f t="shared" si="6"/>
        <v>0</v>
      </c>
      <c r="O25" s="170">
        <v>2</v>
      </c>
      <c r="AA25" s="146">
        <v>1</v>
      </c>
      <c r="AB25" s="146">
        <v>7</v>
      </c>
      <c r="AC25" s="146">
        <v>7</v>
      </c>
      <c r="AZ25" s="146">
        <v>2</v>
      </c>
      <c r="BA25" s="146">
        <f t="shared" si="7"/>
        <v>0</v>
      </c>
      <c r="BB25" s="146">
        <f t="shared" si="8"/>
        <v>0</v>
      </c>
      <c r="BC25" s="146">
        <f t="shared" si="9"/>
        <v>0</v>
      </c>
      <c r="BD25" s="146">
        <f t="shared" si="10"/>
        <v>0</v>
      </c>
      <c r="BE25" s="146">
        <f t="shared" si="11"/>
        <v>0</v>
      </c>
      <c r="CA25" s="177">
        <v>1</v>
      </c>
      <c r="CB25" s="177">
        <v>7</v>
      </c>
      <c r="CZ25" s="146">
        <v>0.00369</v>
      </c>
    </row>
    <row r="26" spans="1:104" ht="12.75">
      <c r="A26" s="171">
        <v>15</v>
      </c>
      <c r="B26" s="172" t="s">
        <v>117</v>
      </c>
      <c r="C26" s="173" t="s">
        <v>118</v>
      </c>
      <c r="D26" s="174" t="s">
        <v>107</v>
      </c>
      <c r="E26" s="175">
        <v>5</v>
      </c>
      <c r="F26" s="175">
        <v>0</v>
      </c>
      <c r="G26" s="176">
        <f t="shared" si="6"/>
        <v>0</v>
      </c>
      <c r="O26" s="170">
        <v>2</v>
      </c>
      <c r="AA26" s="146">
        <v>1</v>
      </c>
      <c r="AB26" s="146">
        <v>0</v>
      </c>
      <c r="AC26" s="146">
        <v>0</v>
      </c>
      <c r="AZ26" s="146">
        <v>2</v>
      </c>
      <c r="BA26" s="146">
        <f t="shared" si="7"/>
        <v>0</v>
      </c>
      <c r="BB26" s="146">
        <f t="shared" si="8"/>
        <v>0</v>
      </c>
      <c r="BC26" s="146">
        <f t="shared" si="9"/>
        <v>0</v>
      </c>
      <c r="BD26" s="146">
        <f t="shared" si="10"/>
        <v>0</v>
      </c>
      <c r="BE26" s="146">
        <f t="shared" si="11"/>
        <v>0</v>
      </c>
      <c r="CA26" s="177">
        <v>1</v>
      </c>
      <c r="CB26" s="177">
        <v>0</v>
      </c>
      <c r="CZ26" s="146">
        <v>1E-05</v>
      </c>
    </row>
    <row r="27" spans="1:104" ht="12.75">
      <c r="A27" s="171">
        <v>16</v>
      </c>
      <c r="B27" s="172" t="s">
        <v>119</v>
      </c>
      <c r="C27" s="173" t="s">
        <v>120</v>
      </c>
      <c r="D27" s="174" t="s">
        <v>61</v>
      </c>
      <c r="E27" s="175"/>
      <c r="F27" s="175">
        <v>0</v>
      </c>
      <c r="G27" s="176">
        <f t="shared" si="6"/>
        <v>0</v>
      </c>
      <c r="O27" s="170">
        <v>2</v>
      </c>
      <c r="AA27" s="146">
        <v>7</v>
      </c>
      <c r="AB27" s="146">
        <v>1002</v>
      </c>
      <c r="AC27" s="146">
        <v>5</v>
      </c>
      <c r="AZ27" s="146">
        <v>2</v>
      </c>
      <c r="BA27" s="146">
        <f t="shared" si="7"/>
        <v>0</v>
      </c>
      <c r="BB27" s="146">
        <f t="shared" si="8"/>
        <v>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7">
        <v>7</v>
      </c>
      <c r="CB27" s="177">
        <v>1002</v>
      </c>
      <c r="CZ27" s="146">
        <v>0</v>
      </c>
    </row>
    <row r="28" spans="1:57" ht="12.75">
      <c r="A28" s="178"/>
      <c r="B28" s="179" t="s">
        <v>73</v>
      </c>
      <c r="C28" s="180" t="str">
        <f>CONCATENATE(B20," ",C20)</f>
        <v>764 Konstrukce klempířské</v>
      </c>
      <c r="D28" s="181"/>
      <c r="E28" s="182"/>
      <c r="F28" s="183"/>
      <c r="G28" s="184">
        <f>SUM(G20:G27)</f>
        <v>0</v>
      </c>
      <c r="O28" s="170">
        <v>4</v>
      </c>
      <c r="BA28" s="185">
        <f>SUM(BA20:BA27)</f>
        <v>0</v>
      </c>
      <c r="BB28" s="185">
        <f>SUM(BB20:BB27)</f>
        <v>0</v>
      </c>
      <c r="BC28" s="185">
        <f>SUM(BC20:BC27)</f>
        <v>0</v>
      </c>
      <c r="BD28" s="185">
        <f>SUM(BD20:BD27)</f>
        <v>0</v>
      </c>
      <c r="BE28" s="185">
        <f>SUM(BE20:BE27)</f>
        <v>0</v>
      </c>
    </row>
    <row r="29" spans="1:15" ht="12.75">
      <c r="A29" s="163" t="s">
        <v>72</v>
      </c>
      <c r="B29" s="164" t="s">
        <v>121</v>
      </c>
      <c r="C29" s="165" t="s">
        <v>122</v>
      </c>
      <c r="D29" s="166"/>
      <c r="E29" s="167"/>
      <c r="F29" s="167"/>
      <c r="G29" s="168"/>
      <c r="H29" s="169"/>
      <c r="I29" s="169"/>
      <c r="O29" s="170">
        <v>1</v>
      </c>
    </row>
    <row r="30" spans="1:104" ht="22.5">
      <c r="A30" s="171">
        <v>17</v>
      </c>
      <c r="B30" s="172" t="s">
        <v>123</v>
      </c>
      <c r="C30" s="173" t="s">
        <v>124</v>
      </c>
      <c r="D30" s="174" t="s">
        <v>82</v>
      </c>
      <c r="E30" s="175">
        <v>1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7</v>
      </c>
      <c r="CZ30" s="146">
        <v>0</v>
      </c>
    </row>
    <row r="31" spans="1:57" ht="12.75">
      <c r="A31" s="178"/>
      <c r="B31" s="179" t="s">
        <v>73</v>
      </c>
      <c r="C31" s="180" t="str">
        <f>CONCATENATE(B29," ",C29)</f>
        <v>799 Ostatní</v>
      </c>
      <c r="D31" s="181"/>
      <c r="E31" s="182"/>
      <c r="F31" s="183"/>
      <c r="G31" s="184">
        <f>SUM(G29:G30)</f>
        <v>0</v>
      </c>
      <c r="O31" s="170">
        <v>4</v>
      </c>
      <c r="BA31" s="185">
        <f>SUM(BA29:BA30)</f>
        <v>0</v>
      </c>
      <c r="BB31" s="185">
        <f>SUM(BB29:BB30)</f>
        <v>0</v>
      </c>
      <c r="BC31" s="185">
        <f>SUM(BC29:BC30)</f>
        <v>0</v>
      </c>
      <c r="BD31" s="185">
        <f>SUM(BD29:BD30)</f>
        <v>0</v>
      </c>
      <c r="BE31" s="185">
        <f>SUM(BE29:BE30)</f>
        <v>0</v>
      </c>
    </row>
    <row r="32" spans="1:15" ht="12.75">
      <c r="A32" s="163" t="s">
        <v>72</v>
      </c>
      <c r="B32" s="164" t="s">
        <v>125</v>
      </c>
      <c r="C32" s="165" t="s">
        <v>126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18</v>
      </c>
      <c r="B33" s="172" t="s">
        <v>127</v>
      </c>
      <c r="C33" s="173" t="s">
        <v>128</v>
      </c>
      <c r="D33" s="174" t="s">
        <v>87</v>
      </c>
      <c r="E33" s="175">
        <v>465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4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7</v>
      </c>
      <c r="CZ33" s="146">
        <v>0</v>
      </c>
    </row>
    <row r="34" spans="1:104" ht="12.75">
      <c r="A34" s="171">
        <v>19</v>
      </c>
      <c r="B34" s="172" t="s">
        <v>129</v>
      </c>
      <c r="C34" s="173" t="s">
        <v>130</v>
      </c>
      <c r="D34" s="174" t="s">
        <v>87</v>
      </c>
      <c r="E34" s="175">
        <v>465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9</v>
      </c>
      <c r="AC34" s="146">
        <v>9</v>
      </c>
      <c r="AZ34" s="146">
        <v>4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9</v>
      </c>
      <c r="CZ34" s="146">
        <v>0</v>
      </c>
    </row>
    <row r="35" spans="1:104" ht="12.75">
      <c r="A35" s="171">
        <v>20</v>
      </c>
      <c r="B35" s="172" t="s">
        <v>131</v>
      </c>
      <c r="C35" s="173" t="s">
        <v>132</v>
      </c>
      <c r="D35" s="174" t="s">
        <v>82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9</v>
      </c>
      <c r="AC35" s="146">
        <v>9</v>
      </c>
      <c r="AZ35" s="146">
        <v>4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9</v>
      </c>
      <c r="CZ35" s="146">
        <v>0</v>
      </c>
    </row>
    <row r="36" spans="1:57" ht="12.75">
      <c r="A36" s="178"/>
      <c r="B36" s="179" t="s">
        <v>73</v>
      </c>
      <c r="C36" s="180" t="str">
        <f>CONCATENATE(B32," ",C32)</f>
        <v>M21 Elektromontáže</v>
      </c>
      <c r="D36" s="181"/>
      <c r="E36" s="182"/>
      <c r="F36" s="183"/>
      <c r="G36" s="184">
        <f>SUM(G32:G35)</f>
        <v>0</v>
      </c>
      <c r="O36" s="170">
        <v>4</v>
      </c>
      <c r="BA36" s="185">
        <f>SUM(BA32:BA35)</f>
        <v>0</v>
      </c>
      <c r="BB36" s="185">
        <f>SUM(BB32:BB35)</f>
        <v>0</v>
      </c>
      <c r="BC36" s="185">
        <f>SUM(BC32:BC35)</f>
        <v>0</v>
      </c>
      <c r="BD36" s="185">
        <f>SUM(BD32:BD35)</f>
        <v>0</v>
      </c>
      <c r="BE36" s="185">
        <f>SUM(BE32:BE35)</f>
        <v>0</v>
      </c>
    </row>
    <row r="37" spans="1:15" ht="12.75">
      <c r="A37" s="163" t="s">
        <v>72</v>
      </c>
      <c r="B37" s="164" t="s">
        <v>133</v>
      </c>
      <c r="C37" s="165" t="s">
        <v>134</v>
      </c>
      <c r="D37" s="166"/>
      <c r="E37" s="167"/>
      <c r="F37" s="167"/>
      <c r="G37" s="168"/>
      <c r="H37" s="169"/>
      <c r="I37" s="169"/>
      <c r="O37" s="170">
        <v>1</v>
      </c>
    </row>
    <row r="38" spans="1:104" ht="22.5">
      <c r="A38" s="171">
        <v>21</v>
      </c>
      <c r="B38" s="172" t="s">
        <v>135</v>
      </c>
      <c r="C38" s="173" t="s">
        <v>136</v>
      </c>
      <c r="D38" s="174" t="s">
        <v>82</v>
      </c>
      <c r="E38" s="175">
        <v>1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10</v>
      </c>
      <c r="AC38" s="146">
        <v>10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10</v>
      </c>
      <c r="CZ38" s="146">
        <v>0</v>
      </c>
    </row>
    <row r="39" spans="1:57" ht="12.75">
      <c r="A39" s="178"/>
      <c r="B39" s="179" t="s">
        <v>73</v>
      </c>
      <c r="C39" s="180" t="str">
        <f>CONCATENATE(B37," ",C37)</f>
        <v>D96 Přesuny suti a vybouraných hmot</v>
      </c>
      <c r="D39" s="181"/>
      <c r="E39" s="182"/>
      <c r="F39" s="183"/>
      <c r="G39" s="184">
        <f>SUM(G37:G38)</f>
        <v>0</v>
      </c>
      <c r="O39" s="170">
        <v>4</v>
      </c>
      <c r="BA39" s="185">
        <f>SUM(BA37:BA38)</f>
        <v>0</v>
      </c>
      <c r="BB39" s="185">
        <f>SUM(BB37:BB38)</f>
        <v>0</v>
      </c>
      <c r="BC39" s="185">
        <f>SUM(BC37:BC38)</f>
        <v>0</v>
      </c>
      <c r="BD39" s="185">
        <f>SUM(BD37:BD38)</f>
        <v>0</v>
      </c>
      <c r="BE39" s="185">
        <f>SUM(BE37:BE38)</f>
        <v>0</v>
      </c>
    </row>
    <row r="40" ht="12.75">
      <c r="E40" s="146"/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spans="1:7" ht="12.75">
      <c r="A63" s="186"/>
      <c r="B63" s="186"/>
      <c r="C63" s="186"/>
      <c r="D63" s="186"/>
      <c r="E63" s="186"/>
      <c r="F63" s="186"/>
      <c r="G63" s="186"/>
    </row>
    <row r="64" spans="1:7" ht="12.75">
      <c r="A64" s="186"/>
      <c r="B64" s="186"/>
      <c r="C64" s="186"/>
      <c r="D64" s="186"/>
      <c r="E64" s="186"/>
      <c r="F64" s="186"/>
      <c r="G64" s="186"/>
    </row>
    <row r="65" spans="1:7" ht="12.75">
      <c r="A65" s="186"/>
      <c r="B65" s="186"/>
      <c r="C65" s="186"/>
      <c r="D65" s="186"/>
      <c r="E65" s="186"/>
      <c r="F65" s="186"/>
      <c r="G65" s="186"/>
    </row>
    <row r="66" spans="1:7" ht="12.75">
      <c r="A66" s="186"/>
      <c r="B66" s="186"/>
      <c r="C66" s="186"/>
      <c r="D66" s="186"/>
      <c r="E66" s="186"/>
      <c r="F66" s="186"/>
      <c r="G66" s="18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spans="1:2" ht="12.75">
      <c r="A98" s="187"/>
      <c r="B98" s="187"/>
    </row>
    <row r="99" spans="1:7" ht="12.75">
      <c r="A99" s="186"/>
      <c r="B99" s="186"/>
      <c r="C99" s="189"/>
      <c r="D99" s="189"/>
      <c r="E99" s="190"/>
      <c r="F99" s="189"/>
      <c r="G99" s="191"/>
    </row>
    <row r="100" spans="1:7" ht="12.75">
      <c r="A100" s="192"/>
      <c r="B100" s="192"/>
      <c r="C100" s="186"/>
      <c r="D100" s="186"/>
      <c r="E100" s="193"/>
      <c r="F100" s="186"/>
      <c r="G100" s="186"/>
    </row>
    <row r="101" spans="1:7" ht="12.75">
      <c r="A101" s="186"/>
      <c r="B101" s="186"/>
      <c r="C101" s="186"/>
      <c r="D101" s="186"/>
      <c r="E101" s="193"/>
      <c r="F101" s="186"/>
      <c r="G101" s="186"/>
    </row>
    <row r="102" spans="1:7" ht="12.75">
      <c r="A102" s="186"/>
      <c r="B102" s="186"/>
      <c r="C102" s="186"/>
      <c r="D102" s="186"/>
      <c r="E102" s="193"/>
      <c r="F102" s="186"/>
      <c r="G102" s="186"/>
    </row>
    <row r="103" spans="1:7" ht="12.75">
      <c r="A103" s="186"/>
      <c r="B103" s="186"/>
      <c r="C103" s="186"/>
      <c r="D103" s="186"/>
      <c r="E103" s="193"/>
      <c r="F103" s="186"/>
      <c r="G103" s="186"/>
    </row>
    <row r="104" spans="1:7" ht="12.75">
      <c r="A104" s="186"/>
      <c r="B104" s="186"/>
      <c r="C104" s="186"/>
      <c r="D104" s="186"/>
      <c r="E104" s="193"/>
      <c r="F104" s="186"/>
      <c r="G104" s="186"/>
    </row>
    <row r="105" spans="1:7" ht="12.75">
      <c r="A105" s="186"/>
      <c r="B105" s="186"/>
      <c r="C105" s="186"/>
      <c r="D105" s="186"/>
      <c r="E105" s="193"/>
      <c r="F105" s="186"/>
      <c r="G105" s="186"/>
    </row>
    <row r="106" spans="1:7" ht="12.75">
      <c r="A106" s="186"/>
      <c r="B106" s="186"/>
      <c r="C106" s="186"/>
      <c r="D106" s="186"/>
      <c r="E106" s="193"/>
      <c r="F106" s="186"/>
      <c r="G106" s="186"/>
    </row>
    <row r="107" spans="1:7" ht="12.75">
      <c r="A107" s="186"/>
      <c r="B107" s="186"/>
      <c r="C107" s="186"/>
      <c r="D107" s="186"/>
      <c r="E107" s="193"/>
      <c r="F107" s="186"/>
      <c r="G107" s="186"/>
    </row>
    <row r="108" spans="1:7" ht="12.75">
      <c r="A108" s="186"/>
      <c r="B108" s="186"/>
      <c r="C108" s="186"/>
      <c r="D108" s="186"/>
      <c r="E108" s="193"/>
      <c r="F108" s="186"/>
      <c r="G108" s="186"/>
    </row>
    <row r="109" spans="1:7" ht="12.75">
      <c r="A109" s="186"/>
      <c r="B109" s="186"/>
      <c r="C109" s="186"/>
      <c r="D109" s="186"/>
      <c r="E109" s="193"/>
      <c r="F109" s="186"/>
      <c r="G109" s="186"/>
    </row>
    <row r="110" spans="1:7" ht="12.75">
      <c r="A110" s="186"/>
      <c r="B110" s="186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Mikulcik</dc:creator>
  <cp:keywords/>
  <dc:description/>
  <cp:lastModifiedBy>kd257231</cp:lastModifiedBy>
  <cp:lastPrinted>2013-07-01T13:34:16Z</cp:lastPrinted>
  <dcterms:created xsi:type="dcterms:W3CDTF">2013-04-03T14:40:39Z</dcterms:created>
  <dcterms:modified xsi:type="dcterms:W3CDTF">2013-07-02T06:12:41Z</dcterms:modified>
  <cp:category/>
  <cp:version/>
  <cp:contentType/>
  <cp:contentStatus/>
</cp:coreProperties>
</file>