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45" windowWidth="3195" windowHeight="4695" tabRatio="772" activeTab="0"/>
  </bookViews>
  <sheets>
    <sheet name="slepý výkaz" sheetId="1" r:id="rId1"/>
  </sheets>
  <definedNames/>
  <calcPr fullCalcOnLoad="1"/>
</workbook>
</file>

<file path=xl/sharedStrings.xml><?xml version="1.0" encoding="utf-8"?>
<sst xmlns="http://schemas.openxmlformats.org/spreadsheetml/2006/main" count="125" uniqueCount="100">
  <si>
    <t>m2</t>
  </si>
  <si>
    <t>m</t>
  </si>
  <si>
    <t>ks</t>
  </si>
  <si>
    <t>svislá plocha</t>
  </si>
  <si>
    <t>detaily</t>
  </si>
  <si>
    <t>oplechování</t>
  </si>
  <si>
    <t>kpl</t>
  </si>
  <si>
    <t>Poznámky:</t>
  </si>
  <si>
    <t>součet cen bez DPH</t>
  </si>
  <si>
    <t>součet cen včetně DPH</t>
  </si>
  <si>
    <t>Popis</t>
  </si>
  <si>
    <t>Kontaktní údaje objednatele:</t>
  </si>
  <si>
    <t>p.č.</t>
  </si>
  <si>
    <t>MJ</t>
  </si>
  <si>
    <t>Výměra</t>
  </si>
  <si>
    <t>Cena jednotková</t>
  </si>
  <si>
    <t>Cena celkem</t>
  </si>
  <si>
    <t>DPH</t>
  </si>
  <si>
    <t>odvodnění</t>
  </si>
  <si>
    <t>Vyztužení fabionu podél svislých konstrukcí (atika, zeď)</t>
  </si>
  <si>
    <t>Kontaktní osoba:</t>
  </si>
  <si>
    <t>Spojení (tel. / email):</t>
  </si>
  <si>
    <t>Akce:</t>
  </si>
  <si>
    <t>Adresa zakázky:</t>
  </si>
  <si>
    <t>Č.nabídky:</t>
  </si>
  <si>
    <t>Datum:</t>
  </si>
  <si>
    <t>Přesuny hmot + doprava</t>
  </si>
  <si>
    <t>typ kotevních prostředků musí být potvrzen výtažnou zkouškou</t>
  </si>
  <si>
    <t>nabídka neobsahuje vyspádování zhlaví atiky střechy (projekt neřeší, pozn. u subtilních atik je vyspádování neproveditelné)</t>
  </si>
  <si>
    <t>Krajské ředitelství policie Královéhradeckého kraje</t>
  </si>
  <si>
    <t>501 01 Hradec Králové, Ulrichovo nám. 810/4</t>
  </si>
  <si>
    <t>Ing. Hausvater, p. Patka, p. Floriánová</t>
  </si>
  <si>
    <t>Hradec Králové, Dlouhá 95 (Hradní kasárna-jídelna)</t>
  </si>
  <si>
    <t>0332-1.21</t>
  </si>
  <si>
    <t>10/2013</t>
  </si>
  <si>
    <t>Plochá střecha - jednoplášťová nepochůzná</t>
  </si>
  <si>
    <t>přípravné a demontážní práce</t>
  </si>
  <si>
    <t>Demontáž stávajícího oplechování</t>
  </si>
  <si>
    <t>Demontáž stávajícího bleskosvodu</t>
  </si>
  <si>
    <t>Očištění stávajícího povrchu střechy s částečným vyrovnání podkladu, lokální výřez boulí (stanoví zhotovitel při prohlídce střechy)</t>
  </si>
  <si>
    <t>Výřez dilatačního kanálku ve stávající betonové mazanině skrze stávající krytinu z AIP</t>
  </si>
  <si>
    <t>Montáž zateplení  (polystyren+kompletizovaný dílec)</t>
  </si>
  <si>
    <t>Dodávka desek z expand. polystyrenu EPS70S, tl. 70 mm</t>
  </si>
  <si>
    <t>vodorovná plocha - bez požární odolnosti</t>
  </si>
  <si>
    <t>Dodávka zateplení z desek expand. polystyrenu EPS100S kašírovaných asfaltovým pásem, tl. 60 mm</t>
  </si>
  <si>
    <t>V případě nejasností v rozpočtu je rozhodující standardizace materiálů v technické zprávě.</t>
  </si>
  <si>
    <t>Předmětem prací zhotovitele střechy není přeložka plynového vedení (bude provedeno před opravou střechy).</t>
  </si>
  <si>
    <t>Předmětem prací zhotovitele střechy není oprava trhliny na fasádě (pouze odstranění její příčiny).</t>
  </si>
  <si>
    <t>D+M kotvení izolace teleskopickými šrouby do betonu (typ srovnatelný dle výtažných zkoušek, způsob provedení převážně s předvrtáním, viz protokol)</t>
  </si>
  <si>
    <t>vodorovná plocha - požární odolnost BROOF t3</t>
  </si>
  <si>
    <t>Dodávka tepelné izolace z minerálních vláken (vrchní deska 70kPa, vyhoví ve skladbě protokolu BROOF t3, šíření plamene po povrchu), tl. 130 mm</t>
  </si>
  <si>
    <t>D+M Hydroizolační SBS modifik. asfaltový pás tl. 4mm s výztužnou vložkou m s břidličným posypem, plnoplošně nataven</t>
  </si>
  <si>
    <t>D+M Hydroizolační SBS modifik. asfaltový pás tl. 4mm s výztužnou vložkou a retardérem hoření s břidličným posypem (vyhovuje BROOF t3), plnoplošně nataven</t>
  </si>
  <si>
    <t>D+M Svislé zateplení z dílců polystyrenu EPS kašírovaných asfaltovým pásem tl. 60 mm - atika svislá zevnitř</t>
  </si>
  <si>
    <t>D+M Spádový klín na zhlaví atiky z expand. polystyrenu EPS tl. 20 - 30 mm, do š.250 mm</t>
  </si>
  <si>
    <t>D+M Spodní hydroizolační asfaltový pás tl. 4mm s výztužnou vložkou (vyhovuje BROOF t3), kotven a svařen v přesazích</t>
  </si>
  <si>
    <t>D+M Spodní SBS modifik. asfaltový pás tl. 4mm s výztužnou vložkou - přes zhlaví atiky a svislé stěny</t>
  </si>
  <si>
    <t>Dřevoštěpková deska tl.18mm na zhlaví atiky do š.300 mm, kotvená přes spádový klín</t>
  </si>
  <si>
    <t>Hydroizolační opracování prostupů (ZTI)</t>
  </si>
  <si>
    <t>D+M Střešní Vtok TW, límec bitumen, DN do 100mm, nevyhřívaný, sanační</t>
  </si>
  <si>
    <t>Oplechování z bezúdržb.plechu TiZn do r.š. 150+200 mm (atika det.D1)</t>
  </si>
  <si>
    <t>Oplechování z bezúdržb.plechu TiZn prům. r.š. 750 mm (atiky š.500mm)</t>
  </si>
  <si>
    <t>Zarážka tepelné izolace na okapu v.130mm vč. TiZn okapnice a krytí čela</t>
  </si>
  <si>
    <t>Oplechování z bezúdržb.plechu TiZn do r.š. 50 + 150 mm (přítlačná lišta+krycí lišta) - stěna nezateplená det. D3</t>
  </si>
  <si>
    <t>Montáž nového bleskosvodu Pz vč. revizní zprávy</t>
  </si>
  <si>
    <t>Etapové zajištění střechy vůči zatečení do konstrukce při realizaci dilatačního kanálku + svislá u přilehlé stěny</t>
  </si>
  <si>
    <t>Montáž zateplení  (požární pás)</t>
  </si>
  <si>
    <t xml:space="preserve">Soupis stavebních prací dodávek a činností pro opravu střechy obj. jídelny čp. 95 v Hradci Králové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</si>
  <si>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</si>
  <si>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</si>
  <si>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</si>
  <si>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</si>
  <si>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</si>
  <si>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</si>
  <si>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</si>
  <si>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</si>
  <si>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</si>
  <si>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</si>
  <si>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</si>
  <si>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</si>
  <si>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</si>
  <si>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</si>
  <si>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</si>
  <si>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</si>
  <si>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</si>
  <si>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</si>
  <si>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</si>
  <si>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</si>
  <si>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</si>
  <si>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</si>
  <si>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</si>
  <si>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</si>
  <si>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</si>
  <si>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</si>
  <si>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</si>
  <si>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</si>
  <si>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Oprava hydroizolace z modifik. asfaltových pásů</t>
  </si>
  <si>
    <t>974 522 533, krph.osnm@pcr.cz</t>
  </si>
  <si>
    <t>Zhotovitel nacení veškeré položky, žádná z položek nesmí být naceněná částkou 0,00 Kč</t>
  </si>
  <si>
    <t>příloha č. 1 návrhu kupní smlouvy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</si>
</sst>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&quot;Kč&quot;"/>
    <numFmt numFmtId="165" formatCode="mm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  <numFmt numFmtId="171" formatCode="#,##0.00\ &quot;Kč&quot;"/>
    <numFmt numFmtId="172" formatCode="#,##0.00_ ;\-#,##0.00\ "/>
    <numFmt numFmtId="173" formatCode="#,##0;\-#,##0"/>
    <numFmt numFmtId="174" formatCode="#,##0.00;\-#,##0.00"/>
    <numFmt numFmtId="175" formatCode="#,##0.000;\-#,##0.000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39" applyNumberFormat="1" applyFont="1" applyBorder="1" applyAlignment="1">
      <alignment horizontal="right"/>
    </xf>
    <xf numFmtId="4" fontId="6" fillId="0" borderId="0" xfId="39" applyNumberFormat="1" applyFont="1" applyBorder="1" applyAlignment="1">
      <alignment horizontal="right"/>
    </xf>
    <xf numFmtId="4" fontId="5" fillId="0" borderId="0" xfId="39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39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 applyProtection="1">
      <alignment horizontal="center" wrapText="1"/>
      <protection/>
    </xf>
    <xf numFmtId="173" fontId="0" fillId="0" borderId="10" xfId="0" applyNumberFormat="1" applyFont="1" applyFill="1" applyBorder="1" applyAlignment="1" applyProtection="1">
      <alignment horizontal="center" wrapText="1"/>
      <protection locked="0"/>
    </xf>
    <xf numFmtId="173" fontId="8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wrapText="1"/>
      <protection/>
    </xf>
    <xf numFmtId="0" fontId="9" fillId="33" borderId="0" xfId="0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/>
    </xf>
    <xf numFmtId="4" fontId="9" fillId="34" borderId="0" xfId="0" applyNumberFormat="1" applyFont="1" applyFill="1" applyAlignment="1" applyProtection="1">
      <alignment/>
      <protection hidden="1"/>
    </xf>
    <xf numFmtId="173" fontId="0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/>
    </xf>
    <xf numFmtId="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 hidden="1"/>
    </xf>
    <xf numFmtId="173" fontId="8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 hidden="1"/>
    </xf>
    <xf numFmtId="0" fontId="5" fillId="0" borderId="11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1" xfId="39" applyNumberFormat="1" applyFont="1" applyBorder="1" applyAlignment="1">
      <alignment horizontal="right"/>
    </xf>
    <xf numFmtId="49" fontId="12" fillId="0" borderId="0" xfId="0" applyNumberFormat="1" applyFont="1" applyAlignment="1" applyProtection="1">
      <alignment horizontal="left"/>
      <protection/>
    </xf>
    <xf numFmtId="4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/>
    </xf>
    <xf numFmtId="4" fontId="6" fillId="0" borderId="10" xfId="39" applyNumberFormat="1" applyFont="1" applyFill="1" applyBorder="1" applyAlignment="1">
      <alignment horizontal="right"/>
    </xf>
    <xf numFmtId="4" fontId="5" fillId="0" borderId="10" xfId="39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0" xfId="39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 applyProtection="1">
      <alignment horizontal="center" wrapText="1"/>
      <protection locked="0"/>
    </xf>
    <xf numFmtId="0" fontId="52" fillId="0" borderId="10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39" applyNumberFormat="1" applyFont="1" applyAlignment="1">
      <alignment/>
    </xf>
    <xf numFmtId="0" fontId="52" fillId="0" borderId="10" xfId="0" applyFont="1" applyBorder="1" applyAlignment="1">
      <alignment wrapText="1"/>
    </xf>
    <xf numFmtId="173" fontId="5" fillId="0" borderId="0" xfId="0" applyNumberFormat="1" applyFont="1" applyFill="1" applyBorder="1" applyAlignment="1" applyProtection="1">
      <alignment horizontal="center" wrapText="1"/>
      <protection locked="0"/>
    </xf>
    <xf numFmtId="0" fontId="52" fillId="0" borderId="0" xfId="0" applyFont="1" applyBorder="1" applyAlignment="1">
      <alignment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8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49" fontId="1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/>
    </xf>
    <xf numFmtId="49" fontId="1" fillId="0" borderId="0" xfId="0" applyNumberFormat="1" applyFont="1" applyAlignment="1">
      <alignment horizontal="left" vertical="center"/>
    </xf>
    <xf numFmtId="0" fontId="52" fillId="0" borderId="10" xfId="0" applyFont="1" applyFill="1" applyBorder="1" applyAlignment="1">
      <alignment/>
    </xf>
    <xf numFmtId="0" fontId="52" fillId="0" borderId="0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 applyProtection="1">
      <alignment horizontal="center" wrapText="1"/>
      <protection locked="0"/>
    </xf>
    <xf numFmtId="0" fontId="53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4" fontId="6" fillId="0" borderId="10" xfId="39" applyNumberFormat="1" applyFont="1" applyBorder="1" applyAlignment="1">
      <alignment horizontal="right"/>
    </xf>
    <xf numFmtId="4" fontId="5" fillId="0" borderId="10" xfId="39" applyNumberFormat="1" applyFont="1" applyBorder="1" applyAlignment="1" applyProtection="1">
      <alignment horizontal="right"/>
      <protection locked="0"/>
    </xf>
    <xf numFmtId="4" fontId="5" fillId="0" borderId="0" xfId="39" applyNumberFormat="1" applyFont="1" applyBorder="1" applyAlignment="1" applyProtection="1">
      <alignment horizontal="right"/>
      <protection locked="0"/>
    </xf>
    <xf numFmtId="4" fontId="6" fillId="0" borderId="0" xfId="39" applyNumberFormat="1" applyFont="1" applyBorder="1" applyAlignment="1" applyProtection="1">
      <alignment horizontal="right"/>
      <protection locked="0"/>
    </xf>
    <xf numFmtId="4" fontId="5" fillId="0" borderId="10" xfId="39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4" fontId="6" fillId="0" borderId="10" xfId="39" applyNumberFormat="1" applyFont="1" applyFill="1" applyBorder="1" applyAlignment="1" applyProtection="1">
      <alignment horizontal="right"/>
      <protection locked="0"/>
    </xf>
    <xf numFmtId="4" fontId="6" fillId="0" borderId="10" xfId="39" applyNumberFormat="1" applyFont="1" applyBorder="1" applyAlignment="1" applyProtection="1">
      <alignment horizontal="right"/>
      <protection locked="0"/>
    </xf>
    <xf numFmtId="4" fontId="5" fillId="0" borderId="0" xfId="39" applyNumberFormat="1" applyFont="1" applyFill="1" applyAlignment="1" applyProtection="1">
      <alignment horizontal="right"/>
      <protection locked="0"/>
    </xf>
    <xf numFmtId="4" fontId="5" fillId="0" borderId="11" xfId="39" applyNumberFormat="1" applyFont="1" applyBorder="1" applyAlignment="1" applyProtection="1">
      <alignment horizontal="right"/>
      <protection locked="0"/>
    </xf>
    <xf numFmtId="2" fontId="9" fillId="33" borderId="0" xfId="0" applyNumberFormat="1" applyFont="1" applyFill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8" fontId="13" fillId="0" borderId="14" xfId="0" applyNumberFormat="1" applyFont="1" applyFill="1" applyBorder="1" applyAlignment="1">
      <alignment horizontal="center" vertical="center"/>
    </xf>
    <xf numFmtId="8" fontId="0" fillId="0" borderId="14" xfId="0" applyNumberForma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49">
      <selection activeCell="F77" sqref="F77"/>
    </sheetView>
  </sheetViews>
  <sheetFormatPr defaultColWidth="9.00390625" defaultRowHeight="12.75"/>
  <cols>
    <col min="1" max="1" width="5.125" style="89" customWidth="1"/>
    <col min="2" max="2" width="63.625" style="47" customWidth="1"/>
    <col min="3" max="3" width="4.75390625" style="48" bestFit="1" customWidth="1"/>
    <col min="4" max="4" width="10.125" style="59" customWidth="1"/>
    <col min="5" max="5" width="11.00390625" style="60" bestFit="1" customWidth="1"/>
    <col min="6" max="6" width="17.25390625" style="60" customWidth="1"/>
    <col min="7" max="7" width="4.00390625" style="47" customWidth="1"/>
    <col min="8" max="16384" width="9.125" style="47" customWidth="1"/>
  </cols>
  <sheetData>
    <row r="1" spans="1:7" ht="12.75">
      <c r="A1" s="111" t="s">
        <v>99</v>
      </c>
      <c r="B1" s="111"/>
      <c r="C1" s="111"/>
      <c r="D1" s="111"/>
      <c r="E1" s="111"/>
      <c r="F1" s="111"/>
      <c r="G1" s="111"/>
    </row>
    <row r="2" spans="1:6" ht="12.75" customHeight="1">
      <c r="A2" s="86"/>
      <c r="B2" s="65" t="s">
        <v>11</v>
      </c>
      <c r="C2" s="83" t="s">
        <v>29</v>
      </c>
      <c r="D2" s="80"/>
      <c r="E2" s="80"/>
      <c r="F2" s="80"/>
    </row>
    <row r="3" spans="1:6" ht="12.75">
      <c r="A3" s="86"/>
      <c r="B3" s="65"/>
      <c r="C3" s="66" t="s">
        <v>30</v>
      </c>
      <c r="D3" s="67"/>
      <c r="E3" s="68"/>
      <c r="F3" s="64"/>
    </row>
    <row r="4" spans="1:6" ht="12.75">
      <c r="A4" s="86"/>
      <c r="B4" s="65" t="s">
        <v>20</v>
      </c>
      <c r="C4" s="66" t="s">
        <v>31</v>
      </c>
      <c r="D4" s="67"/>
      <c r="E4" s="68"/>
      <c r="F4" s="64"/>
    </row>
    <row r="5" spans="1:6" ht="12.75">
      <c r="A5" s="86"/>
      <c r="B5" s="65" t="s">
        <v>21</v>
      </c>
      <c r="C5" s="66" t="s">
        <v>97</v>
      </c>
      <c r="D5" s="67"/>
      <c r="E5" s="68"/>
      <c r="F5" s="64"/>
    </row>
    <row r="6" spans="1:6" ht="12.75">
      <c r="A6" s="86"/>
      <c r="B6" s="65"/>
      <c r="C6" s="69" t="s">
        <v>35</v>
      </c>
      <c r="D6" s="67"/>
      <c r="E6" s="68"/>
      <c r="F6" s="64"/>
    </row>
    <row r="7" spans="1:6" ht="12.75">
      <c r="A7" s="86"/>
      <c r="B7" s="65" t="s">
        <v>22</v>
      </c>
      <c r="C7" s="69" t="s">
        <v>96</v>
      </c>
      <c r="D7" s="67"/>
      <c r="E7" s="68"/>
      <c r="F7" s="64"/>
    </row>
    <row r="8" spans="1:6" ht="12.75">
      <c r="A8" s="86"/>
      <c r="B8" s="65" t="s">
        <v>23</v>
      </c>
      <c r="C8" s="70" t="s">
        <v>32</v>
      </c>
      <c r="D8" s="67"/>
      <c r="E8" s="68"/>
      <c r="F8" s="64"/>
    </row>
    <row r="9" spans="1:6" ht="12.75">
      <c r="A9" s="86"/>
      <c r="B9" s="71" t="s">
        <v>24</v>
      </c>
      <c r="C9" s="72" t="s">
        <v>33</v>
      </c>
      <c r="D9" s="72"/>
      <c r="E9" s="72"/>
      <c r="F9" s="72"/>
    </row>
    <row r="10" spans="1:6" ht="15" customHeight="1">
      <c r="A10" s="86"/>
      <c r="B10" s="71" t="s">
        <v>25</v>
      </c>
      <c r="C10" s="73" t="s">
        <v>34</v>
      </c>
      <c r="D10" s="74"/>
      <c r="E10" s="75"/>
      <c r="F10" s="76"/>
    </row>
    <row r="11" spans="1:6" ht="20.25" customHeight="1" thickBot="1">
      <c r="A11" s="109" t="s">
        <v>67</v>
      </c>
      <c r="B11" s="110"/>
      <c r="C11" s="110"/>
      <c r="D11" s="110"/>
      <c r="E11" s="110"/>
      <c r="F11" s="110"/>
    </row>
    <row r="12" spans="1:6" ht="6.75" customHeight="1">
      <c r="A12" s="87"/>
      <c r="B12" s="77"/>
      <c r="C12" s="77"/>
      <c r="D12" s="78"/>
      <c r="E12" s="78"/>
      <c r="F12" s="79"/>
    </row>
    <row r="13" spans="1:6" s="48" customFormat="1" ht="25.5">
      <c r="A13" s="13" t="s">
        <v>12</v>
      </c>
      <c r="B13" s="13" t="s">
        <v>10</v>
      </c>
      <c r="C13" s="13" t="s">
        <v>13</v>
      </c>
      <c r="D13" s="13" t="s">
        <v>14</v>
      </c>
      <c r="E13" s="13" t="s">
        <v>15</v>
      </c>
      <c r="F13" s="13" t="s">
        <v>16</v>
      </c>
    </row>
    <row r="14" spans="1:6" s="48" customFormat="1" ht="12.75">
      <c r="A14" s="82"/>
      <c r="B14" s="82"/>
      <c r="C14" s="82"/>
      <c r="D14" s="82"/>
      <c r="E14" s="82"/>
      <c r="F14" s="82"/>
    </row>
    <row r="15" spans="1:6" s="49" customFormat="1" ht="12.75">
      <c r="A15" s="88"/>
      <c r="B15" s="50" t="s">
        <v>45</v>
      </c>
      <c r="C15" s="2"/>
      <c r="D15" s="34"/>
      <c r="E15" s="5"/>
      <c r="F15" s="5"/>
    </row>
    <row r="16" spans="1:6" s="49" customFormat="1" ht="12.75">
      <c r="A16" s="88"/>
      <c r="B16" s="50" t="s">
        <v>46</v>
      </c>
      <c r="C16" s="2"/>
      <c r="D16" s="34"/>
      <c r="E16" s="5"/>
      <c r="F16" s="5"/>
    </row>
    <row r="17" spans="1:6" s="49" customFormat="1" ht="12.75">
      <c r="A17" s="88"/>
      <c r="B17" s="50" t="s">
        <v>47</v>
      </c>
      <c r="C17" s="2"/>
      <c r="D17" s="34"/>
      <c r="E17" s="5"/>
      <c r="F17" s="5"/>
    </row>
    <row r="18" spans="1:6" s="48" customFormat="1" ht="12.75">
      <c r="A18" s="82"/>
      <c r="B18" s="82"/>
      <c r="C18" s="82"/>
      <c r="D18" s="82"/>
      <c r="E18" s="82"/>
      <c r="F18" s="82"/>
    </row>
    <row r="19" spans="1:6" s="49" customFormat="1" ht="12.75">
      <c r="A19" s="88"/>
      <c r="B19" s="50" t="s">
        <v>36</v>
      </c>
      <c r="C19" s="2"/>
      <c r="D19" s="34"/>
      <c r="E19" s="5"/>
      <c r="F19" s="5"/>
    </row>
    <row r="20" spans="1:6" ht="12.75">
      <c r="A20" s="14" t="s">
        <v>68</v>
      </c>
      <c r="B20" s="61" t="s">
        <v>37</v>
      </c>
      <c r="C20" s="8" t="s">
        <v>1</v>
      </c>
      <c r="D20" s="9">
        <f>11.15+60.1+21.95+(2+2.45)*2</f>
        <v>102.10000000000001</v>
      </c>
      <c r="E20" s="97"/>
      <c r="F20" s="9">
        <f>ROUND(D20*E20,1)</f>
        <v>0</v>
      </c>
    </row>
    <row r="21" spans="1:6" ht="12.75">
      <c r="A21" s="14" t="s">
        <v>69</v>
      </c>
      <c r="B21" s="61" t="s">
        <v>38</v>
      </c>
      <c r="C21" s="8" t="s">
        <v>1</v>
      </c>
      <c r="D21" s="9">
        <f>11.15+60.1+21.95+(2+2.45)*2+12.2</f>
        <v>114.30000000000001</v>
      </c>
      <c r="E21" s="97"/>
      <c r="F21" s="9">
        <f>ROUND(D21*E21,1)</f>
        <v>0</v>
      </c>
    </row>
    <row r="22" spans="1:6" ht="25.5">
      <c r="A22" s="14" t="s">
        <v>70</v>
      </c>
      <c r="B22" s="61" t="s">
        <v>40</v>
      </c>
      <c r="C22" s="8" t="s">
        <v>1</v>
      </c>
      <c r="D22" s="9">
        <f>11.15+60.1+(2+2.45)</f>
        <v>75.7</v>
      </c>
      <c r="E22" s="97"/>
      <c r="F22" s="9">
        <f>ROUND(D22*E22,1)</f>
        <v>0</v>
      </c>
    </row>
    <row r="23" spans="1:6" ht="25.5">
      <c r="A23" s="14" t="s">
        <v>71</v>
      </c>
      <c r="B23" s="61" t="s">
        <v>65</v>
      </c>
      <c r="C23" s="8" t="s">
        <v>1</v>
      </c>
      <c r="D23" s="9">
        <f>11.15+60.1+21.95+(2+2.45)</f>
        <v>97.65</v>
      </c>
      <c r="E23" s="97"/>
      <c r="F23" s="9">
        <f>ROUND(D23*E23,1)</f>
        <v>0</v>
      </c>
    </row>
    <row r="24" spans="1:6" s="10" customFormat="1" ht="25.5">
      <c r="A24" s="14" t="s">
        <v>72</v>
      </c>
      <c r="B24" s="45" t="s">
        <v>39</v>
      </c>
      <c r="C24" s="8" t="s">
        <v>0</v>
      </c>
      <c r="D24" s="9">
        <f>402.6+4.9</f>
        <v>407.5</v>
      </c>
      <c r="E24" s="97"/>
      <c r="F24" s="9">
        <f>ROUND(D24*E24,1)</f>
        <v>0</v>
      </c>
    </row>
    <row r="25" spans="2:6" ht="12.75">
      <c r="B25" s="50"/>
      <c r="C25" s="1"/>
      <c r="D25" s="11"/>
      <c r="E25" s="98"/>
      <c r="F25" s="4"/>
    </row>
    <row r="26" spans="1:6" s="49" customFormat="1" ht="12.75">
      <c r="A26" s="88"/>
      <c r="B26" s="50" t="s">
        <v>43</v>
      </c>
      <c r="C26" s="2"/>
      <c r="D26" s="34"/>
      <c r="E26" s="99"/>
      <c r="F26" s="5"/>
    </row>
    <row r="27" spans="1:6" s="10" customFormat="1" ht="12.75">
      <c r="A27" s="14" t="s">
        <v>73</v>
      </c>
      <c r="B27" s="84" t="s">
        <v>41</v>
      </c>
      <c r="C27" s="42" t="s">
        <v>0</v>
      </c>
      <c r="D27" s="9">
        <f>(402.6-2.4*21.95)+4.9</f>
        <v>354.82</v>
      </c>
      <c r="E27" s="100"/>
      <c r="F27" s="38">
        <f>ROUND(D27*E27,1)</f>
        <v>0</v>
      </c>
    </row>
    <row r="28" spans="1:6" s="10" customFormat="1" ht="12.75">
      <c r="A28" s="14" t="s">
        <v>74</v>
      </c>
      <c r="B28" s="45" t="s">
        <v>42</v>
      </c>
      <c r="C28" s="42" t="s">
        <v>0</v>
      </c>
      <c r="D28" s="9">
        <f>(402.6-2.4*21.95)+4.9</f>
        <v>354.82</v>
      </c>
      <c r="E28" s="100"/>
      <c r="F28" s="38">
        <f>ROUND(D28*E28,1)</f>
        <v>0</v>
      </c>
    </row>
    <row r="29" spans="1:6" s="10" customFormat="1" ht="25.5">
      <c r="A29" s="14" t="s">
        <v>75</v>
      </c>
      <c r="B29" s="45" t="s">
        <v>44</v>
      </c>
      <c r="C29" s="42" t="s">
        <v>0</v>
      </c>
      <c r="D29" s="9">
        <f>(402.6-2.4*21.95)+4.9</f>
        <v>354.82</v>
      </c>
      <c r="E29" s="100"/>
      <c r="F29" s="38">
        <f>ROUND(D29*E29,1)</f>
        <v>0</v>
      </c>
    </row>
    <row r="30" spans="1:6" ht="25.5">
      <c r="A30" s="14" t="s">
        <v>76</v>
      </c>
      <c r="B30" s="61" t="s">
        <v>51</v>
      </c>
      <c r="C30" s="8" t="s">
        <v>0</v>
      </c>
      <c r="D30" s="9">
        <f>(402.6-2.4*21.95)+4.9</f>
        <v>354.82</v>
      </c>
      <c r="E30" s="97"/>
      <c r="F30" s="9">
        <f>ROUND(D30*E30,1)</f>
        <v>0</v>
      </c>
    </row>
    <row r="31" spans="1:6" ht="12.75">
      <c r="A31" s="81"/>
      <c r="B31" s="85"/>
      <c r="C31" s="1"/>
      <c r="D31" s="4"/>
      <c r="E31" s="98"/>
      <c r="F31" s="4"/>
    </row>
    <row r="32" spans="1:6" s="49" customFormat="1" ht="12.75">
      <c r="A32" s="88"/>
      <c r="B32" s="50" t="s">
        <v>49</v>
      </c>
      <c r="C32" s="2"/>
      <c r="D32" s="34"/>
      <c r="E32" s="99"/>
      <c r="F32" s="5"/>
    </row>
    <row r="33" spans="1:6" s="10" customFormat="1" ht="12.75">
      <c r="A33" s="14" t="s">
        <v>77</v>
      </c>
      <c r="B33" s="84" t="s">
        <v>66</v>
      </c>
      <c r="C33" s="42" t="s">
        <v>0</v>
      </c>
      <c r="D33" s="9">
        <f>(2.4*21.95)</f>
        <v>52.68</v>
      </c>
      <c r="E33" s="100"/>
      <c r="F33" s="38">
        <f>ROUND(D33*E33,1)</f>
        <v>0</v>
      </c>
    </row>
    <row r="34" spans="1:6" s="10" customFormat="1" ht="25.5">
      <c r="A34" s="14" t="s">
        <v>78</v>
      </c>
      <c r="B34" s="45" t="s">
        <v>50</v>
      </c>
      <c r="C34" s="42" t="s">
        <v>0</v>
      </c>
      <c r="D34" s="9">
        <f>(2.4*21.95)</f>
        <v>52.68</v>
      </c>
      <c r="E34" s="100"/>
      <c r="F34" s="38">
        <f>ROUND(D34*E34,1)</f>
        <v>0</v>
      </c>
    </row>
    <row r="35" spans="1:6" ht="25.5">
      <c r="A35" s="14" t="s">
        <v>79</v>
      </c>
      <c r="B35" s="61" t="s">
        <v>55</v>
      </c>
      <c r="C35" s="8" t="s">
        <v>0</v>
      </c>
      <c r="D35" s="9">
        <f>(2.4*21.95)</f>
        <v>52.68</v>
      </c>
      <c r="E35" s="97"/>
      <c r="F35" s="9">
        <f>ROUND(D35*E35,1)</f>
        <v>0</v>
      </c>
    </row>
    <row r="36" spans="1:6" ht="38.25">
      <c r="A36" s="14" t="s">
        <v>80</v>
      </c>
      <c r="B36" s="61" t="s">
        <v>52</v>
      </c>
      <c r="C36" s="8" t="s">
        <v>0</v>
      </c>
      <c r="D36" s="9">
        <f>(2.4*21.95)</f>
        <v>52.68</v>
      </c>
      <c r="E36" s="97"/>
      <c r="F36" s="9">
        <f>ROUND(D36*E36,1)</f>
        <v>0</v>
      </c>
    </row>
    <row r="37" spans="1:6" ht="12.75">
      <c r="A37" s="81"/>
      <c r="B37" s="85"/>
      <c r="C37" s="1"/>
      <c r="D37" s="4"/>
      <c r="E37" s="98"/>
      <c r="F37" s="4"/>
    </row>
    <row r="38" spans="1:6" s="10" customFormat="1" ht="27" customHeight="1">
      <c r="A38" s="14" t="s">
        <v>81</v>
      </c>
      <c r="B38" s="45" t="s">
        <v>48</v>
      </c>
      <c r="C38" s="8" t="s">
        <v>0</v>
      </c>
      <c r="D38" s="9">
        <f>(402.6)+4.9</f>
        <v>407.5</v>
      </c>
      <c r="E38" s="100"/>
      <c r="F38" s="38">
        <f>ROUND(D38*E38,1)</f>
        <v>0</v>
      </c>
    </row>
    <row r="39" spans="1:6" s="49" customFormat="1" ht="12.75">
      <c r="A39" s="88"/>
      <c r="B39" s="46" t="s">
        <v>27</v>
      </c>
      <c r="C39" s="46"/>
      <c r="D39" s="46"/>
      <c r="E39" s="101"/>
      <c r="F39" s="5"/>
    </row>
    <row r="40" spans="1:6" ht="12.75">
      <c r="A40" s="62"/>
      <c r="B40" s="63"/>
      <c r="C40" s="1"/>
      <c r="D40" s="4"/>
      <c r="E40" s="98"/>
      <c r="F40" s="4"/>
    </row>
    <row r="41" spans="1:6" s="49" customFormat="1" ht="12.75">
      <c r="A41" s="88"/>
      <c r="B41" s="50" t="s">
        <v>3</v>
      </c>
      <c r="C41" s="2"/>
      <c r="D41" s="34"/>
      <c r="E41" s="99"/>
      <c r="F41" s="5"/>
    </row>
    <row r="42" spans="1:6" s="10" customFormat="1" ht="25.5">
      <c r="A42" s="44" t="s">
        <v>82</v>
      </c>
      <c r="B42" s="45" t="s">
        <v>53</v>
      </c>
      <c r="C42" s="42" t="s">
        <v>0</v>
      </c>
      <c r="D42" s="38">
        <f>CEILING((11.15)*0.5+(60.1)*0.3+(4.45)*0.1,0.1)</f>
        <v>24.1</v>
      </c>
      <c r="E42" s="100"/>
      <c r="F42" s="38">
        <f>ROUND(D42*E42,1)</f>
        <v>0</v>
      </c>
    </row>
    <row r="43" spans="1:6" s="10" customFormat="1" ht="25.5">
      <c r="A43" s="44" t="s">
        <v>83</v>
      </c>
      <c r="B43" s="45" t="s">
        <v>54</v>
      </c>
      <c r="C43" s="42" t="s">
        <v>1</v>
      </c>
      <c r="D43" s="38">
        <f>CEILING((60.1)+(4.45),0.1)</f>
        <v>64.60000000000001</v>
      </c>
      <c r="E43" s="100"/>
      <c r="F43" s="38">
        <f>ROUND(D43*E43,1)</f>
        <v>0</v>
      </c>
    </row>
    <row r="44" spans="1:6" ht="25.5">
      <c r="A44" s="44" t="s">
        <v>84</v>
      </c>
      <c r="B44" s="61" t="s">
        <v>56</v>
      </c>
      <c r="C44" s="8" t="s">
        <v>0</v>
      </c>
      <c r="D44" s="38">
        <f>CEILING((11.15)*0.3+(60.1)*0.3+(21.95)*0.25+(4.45)*0.3+(2.45)*0.25,0.1)</f>
        <v>28.900000000000002</v>
      </c>
      <c r="E44" s="97"/>
      <c r="F44" s="9">
        <f>ROUND(D44*E44,1)</f>
        <v>0</v>
      </c>
    </row>
    <row r="45" spans="1:6" ht="25.5">
      <c r="A45" s="14" t="s">
        <v>85</v>
      </c>
      <c r="B45" s="61" t="s">
        <v>51</v>
      </c>
      <c r="C45" s="8" t="s">
        <v>0</v>
      </c>
      <c r="D45" s="38">
        <f>CEILING((11.15)*0.8+(60.1)*0.6+(21.95)*0.25+(4.45)*0.6+(2.45)*0.25,0.1)</f>
        <v>53.800000000000004</v>
      </c>
      <c r="E45" s="97"/>
      <c r="F45" s="9">
        <f>ROUND(D45*E45,1)</f>
        <v>0</v>
      </c>
    </row>
    <row r="46" spans="1:6" s="49" customFormat="1" ht="12.75">
      <c r="A46" s="88"/>
      <c r="B46" s="46" t="s">
        <v>28</v>
      </c>
      <c r="C46" s="46"/>
      <c r="D46" s="46"/>
      <c r="E46" s="101"/>
      <c r="F46" s="5"/>
    </row>
    <row r="47" spans="2:6" ht="12.75">
      <c r="B47" s="52"/>
      <c r="C47" s="1"/>
      <c r="D47" s="11"/>
      <c r="E47" s="98"/>
      <c r="F47" s="4"/>
    </row>
    <row r="48" spans="2:6" ht="12.75">
      <c r="B48" s="50" t="s">
        <v>4</v>
      </c>
      <c r="C48" s="1"/>
      <c r="D48" s="11"/>
      <c r="E48" s="98"/>
      <c r="F48" s="4"/>
    </row>
    <row r="49" spans="1:6" s="10" customFormat="1" ht="25.5">
      <c r="A49" s="14" t="s">
        <v>86</v>
      </c>
      <c r="B49" s="92" t="s">
        <v>57</v>
      </c>
      <c r="C49" s="8" t="s">
        <v>0</v>
      </c>
      <c r="D49" s="38">
        <f>CEILING((60.1)*0.3+(4.45)*0.3,0.1)</f>
        <v>19.400000000000002</v>
      </c>
      <c r="E49" s="100"/>
      <c r="F49" s="38">
        <f>ROUND(D49*E49,1)</f>
        <v>0</v>
      </c>
    </row>
    <row r="50" spans="1:6" ht="12.75">
      <c r="A50" s="14" t="s">
        <v>87</v>
      </c>
      <c r="B50" s="53" t="s">
        <v>19</v>
      </c>
      <c r="C50" s="8" t="s">
        <v>1</v>
      </c>
      <c r="D50" s="38">
        <f>CEILING((11.15)+(60.1)+(21.95)+(4.45)+(2.45)+2,0.1)</f>
        <v>102.10000000000001</v>
      </c>
      <c r="E50" s="100"/>
      <c r="F50" s="9">
        <f>ROUND(D50*E50,1)</f>
        <v>0</v>
      </c>
    </row>
    <row r="51" spans="1:6" ht="12.75">
      <c r="A51" s="14" t="s">
        <v>88</v>
      </c>
      <c r="B51" s="53" t="s">
        <v>58</v>
      </c>
      <c r="C51" s="8" t="s">
        <v>2</v>
      </c>
      <c r="D51" s="12">
        <v>1</v>
      </c>
      <c r="E51" s="97"/>
      <c r="F51" s="9">
        <f>ROUND(D51*E51,1)</f>
        <v>0</v>
      </c>
    </row>
    <row r="52" spans="2:6" ht="12.75">
      <c r="B52" s="50"/>
      <c r="C52" s="1"/>
      <c r="D52" s="11"/>
      <c r="E52" s="98"/>
      <c r="F52" s="4"/>
    </row>
    <row r="53" spans="1:6" s="49" customFormat="1" ht="12.75">
      <c r="A53" s="88"/>
      <c r="B53" s="50" t="s">
        <v>5</v>
      </c>
      <c r="C53" s="2"/>
      <c r="D53" s="34"/>
      <c r="E53" s="99"/>
      <c r="F53" s="5"/>
    </row>
    <row r="54" spans="1:6" s="54" customFormat="1" ht="25.5">
      <c r="A54" s="14" t="s">
        <v>89</v>
      </c>
      <c r="B54" s="35" t="s">
        <v>62</v>
      </c>
      <c r="C54" s="36" t="s">
        <v>1</v>
      </c>
      <c r="D54" s="37">
        <v>2.2</v>
      </c>
      <c r="E54" s="102"/>
      <c r="F54" s="38">
        <f>ROUND(D54*E54,1)</f>
        <v>0</v>
      </c>
    </row>
    <row r="55" spans="1:6" s="54" customFormat="1" ht="12.75">
      <c r="A55" s="14" t="s">
        <v>90</v>
      </c>
      <c r="B55" s="35" t="s">
        <v>60</v>
      </c>
      <c r="C55" s="36" t="s">
        <v>1</v>
      </c>
      <c r="D55" s="37">
        <f>CEILING((60.1)+(4.45),0.1)</f>
        <v>64.60000000000001</v>
      </c>
      <c r="E55" s="102"/>
      <c r="F55" s="38">
        <f>ROUND(D55*E55,1)</f>
        <v>0</v>
      </c>
    </row>
    <row r="56" spans="1:6" s="54" customFormat="1" ht="12.75">
      <c r="A56" s="14" t="s">
        <v>91</v>
      </c>
      <c r="B56" s="35" t="s">
        <v>61</v>
      </c>
      <c r="C56" s="36" t="s">
        <v>1</v>
      </c>
      <c r="D56" s="37">
        <f>CEILING(11.15,0.1)</f>
        <v>11.200000000000001</v>
      </c>
      <c r="E56" s="102"/>
      <c r="F56" s="38">
        <f>ROUND(D56*E56,1)</f>
        <v>0</v>
      </c>
    </row>
    <row r="57" spans="1:6" s="54" customFormat="1" ht="25.5">
      <c r="A57" s="14" t="s">
        <v>92</v>
      </c>
      <c r="B57" s="35" t="s">
        <v>63</v>
      </c>
      <c r="C57" s="36" t="s">
        <v>1</v>
      </c>
      <c r="D57" s="37">
        <f>CEILING((21.95+2.45),0.1)</f>
        <v>24.400000000000002</v>
      </c>
      <c r="E57" s="102"/>
      <c r="F57" s="38">
        <f>ROUND(D57*E57,1)</f>
        <v>0</v>
      </c>
    </row>
    <row r="58" spans="1:6" s="49" customFormat="1" ht="12.75">
      <c r="A58" s="93" t="s">
        <v>93</v>
      </c>
      <c r="B58" s="94" t="s">
        <v>64</v>
      </c>
      <c r="C58" s="95" t="s">
        <v>1</v>
      </c>
      <c r="D58" s="96">
        <f>11.15+60.1+21.95+(2+2.45)*2+12.2</f>
        <v>114.30000000000001</v>
      </c>
      <c r="E58" s="103"/>
      <c r="F58" s="96">
        <f>ROUND(D58*E58,1)</f>
        <v>0</v>
      </c>
    </row>
    <row r="59" spans="2:6" ht="12.75">
      <c r="B59" s="50"/>
      <c r="C59" s="1"/>
      <c r="D59" s="11"/>
      <c r="E59" s="98"/>
      <c r="F59" s="4"/>
    </row>
    <row r="60" spans="1:6" s="49" customFormat="1" ht="12.75">
      <c r="A60" s="88"/>
      <c r="B60" s="50" t="s">
        <v>18</v>
      </c>
      <c r="C60" s="2"/>
      <c r="D60" s="34"/>
      <c r="E60" s="99"/>
      <c r="F60" s="5"/>
    </row>
    <row r="61" spans="1:6" ht="12.75">
      <c r="A61" s="14" t="s">
        <v>94</v>
      </c>
      <c r="B61" s="51" t="s">
        <v>59</v>
      </c>
      <c r="C61" s="8" t="s">
        <v>2</v>
      </c>
      <c r="D61" s="12">
        <v>2</v>
      </c>
      <c r="E61" s="100"/>
      <c r="F61" s="9">
        <f>ROUND(D61*E61,1)</f>
        <v>0</v>
      </c>
    </row>
    <row r="62" spans="1:6" s="10" customFormat="1" ht="12.75">
      <c r="A62" s="90"/>
      <c r="C62" s="39"/>
      <c r="D62" s="40"/>
      <c r="E62" s="104"/>
      <c r="F62" s="41"/>
    </row>
    <row r="63" spans="1:6" s="10" customFormat="1" ht="12.75">
      <c r="A63" s="14" t="s">
        <v>95</v>
      </c>
      <c r="B63" s="55" t="s">
        <v>26</v>
      </c>
      <c r="C63" s="42" t="s">
        <v>6</v>
      </c>
      <c r="D63" s="43">
        <v>1</v>
      </c>
      <c r="E63" s="100"/>
      <c r="F63" s="38">
        <f>ROUND(D63*E63,1)</f>
        <v>0</v>
      </c>
    </row>
    <row r="64" spans="1:6" ht="13.5" thickBot="1">
      <c r="A64" s="91"/>
      <c r="B64" s="56"/>
      <c r="C64" s="30"/>
      <c r="D64" s="31"/>
      <c r="E64" s="105"/>
      <c r="F64" s="32"/>
    </row>
    <row r="65" spans="1:6" ht="15">
      <c r="A65" s="15"/>
      <c r="B65" s="16" t="s">
        <v>8</v>
      </c>
      <c r="C65" s="17"/>
      <c r="D65" s="18"/>
      <c r="E65" s="106"/>
      <c r="F65" s="19">
        <f>SUBTOTAL(9,F14:F64)</f>
        <v>0</v>
      </c>
    </row>
    <row r="66" spans="1:6" ht="12.75">
      <c r="A66" s="20"/>
      <c r="B66" s="21" t="s">
        <v>17</v>
      </c>
      <c r="C66" s="22">
        <v>0.21</v>
      </c>
      <c r="D66" s="23"/>
      <c r="E66" s="107"/>
      <c r="F66" s="24">
        <f>ROUND(F65*C66,1)</f>
        <v>0</v>
      </c>
    </row>
    <row r="67" spans="1:6" s="57" customFormat="1" ht="15">
      <c r="A67" s="25"/>
      <c r="B67" s="26" t="s">
        <v>9</v>
      </c>
      <c r="C67" s="27"/>
      <c r="D67" s="28"/>
      <c r="E67" s="108"/>
      <c r="F67" s="29">
        <f>ROUND(F66+F65,0)</f>
        <v>0</v>
      </c>
    </row>
    <row r="68" spans="1:6" s="57" customFormat="1" ht="15">
      <c r="A68" s="25"/>
      <c r="B68" s="26"/>
      <c r="C68" s="27"/>
      <c r="D68" s="28"/>
      <c r="E68" s="108"/>
      <c r="F68" s="29"/>
    </row>
    <row r="69" spans="2:6" ht="12.75">
      <c r="B69" s="33" t="s">
        <v>7</v>
      </c>
      <c r="C69" s="3"/>
      <c r="D69" s="7"/>
      <c r="E69" s="6"/>
      <c r="F69" s="6"/>
    </row>
    <row r="70" spans="1:6" s="10" customFormat="1" ht="12.75">
      <c r="A70" s="90"/>
      <c r="B70" s="10" t="s">
        <v>98</v>
      </c>
      <c r="C70" s="39"/>
      <c r="D70" s="40"/>
      <c r="E70" s="41"/>
      <c r="F70" s="41"/>
    </row>
    <row r="71" spans="3:6" ht="12.75">
      <c r="C71" s="3"/>
      <c r="D71" s="7"/>
      <c r="E71" s="6"/>
      <c r="F71" s="6"/>
    </row>
    <row r="72" spans="3:6" ht="12.75">
      <c r="C72" s="47"/>
      <c r="D72" s="58"/>
      <c r="E72" s="58"/>
      <c r="F72" s="58"/>
    </row>
    <row r="73" spans="3:6" ht="12.75">
      <c r="C73" s="47"/>
      <c r="D73" s="58"/>
      <c r="E73" s="58"/>
      <c r="F73" s="58"/>
    </row>
    <row r="74" spans="3:6" ht="12.75">
      <c r="C74" s="47"/>
      <c r="D74" s="58"/>
      <c r="E74" s="58"/>
      <c r="F74" s="58"/>
    </row>
    <row r="75" spans="3:6" ht="12.75">
      <c r="C75" s="47"/>
      <c r="D75" s="58"/>
      <c r="E75" s="58"/>
      <c r="F75" s="58"/>
    </row>
    <row r="76" spans="3:6" ht="12.75">
      <c r="C76" s="47"/>
      <c r="D76" s="58"/>
      <c r="E76" s="58"/>
      <c r="F76" s="58"/>
    </row>
    <row r="77" spans="3:6" ht="12.75">
      <c r="C77" s="47"/>
      <c r="D77" s="58"/>
      <c r="E77" s="58"/>
      <c r="F77" s="58"/>
    </row>
    <row r="78" spans="3:6" ht="12.75">
      <c r="C78" s="47"/>
      <c r="D78" s="58"/>
      <c r="E78" s="58"/>
      <c r="F78" s="58"/>
    </row>
    <row r="79" spans="3:6" ht="12.75">
      <c r="C79" s="47"/>
      <c r="D79" s="58"/>
      <c r="E79" s="58"/>
      <c r="F79" s="58"/>
    </row>
    <row r="80" spans="3:6" ht="12.75">
      <c r="C80" s="47"/>
      <c r="D80" s="58"/>
      <c r="E80" s="58"/>
      <c r="F80" s="58"/>
    </row>
    <row r="81" spans="3:6" ht="12.75">
      <c r="C81" s="47"/>
      <c r="D81" s="58"/>
      <c r="E81" s="58"/>
      <c r="F81" s="58"/>
    </row>
    <row r="82" spans="3:6" ht="12.75">
      <c r="C82" s="47"/>
      <c r="D82" s="58"/>
      <c r="E82" s="58"/>
      <c r="F82" s="58"/>
    </row>
    <row r="83" spans="3:6" ht="12.75">
      <c r="C83" s="47"/>
      <c r="D83" s="58"/>
      <c r="E83" s="58"/>
      <c r="F83" s="58"/>
    </row>
    <row r="84" spans="3:6" ht="12.75">
      <c r="C84" s="47"/>
      <c r="D84" s="58"/>
      <c r="E84" s="58"/>
      <c r="F84" s="58"/>
    </row>
    <row r="85" spans="3:6" ht="12.75">
      <c r="C85" s="47"/>
      <c r="D85" s="58"/>
      <c r="E85" s="58"/>
      <c r="F85" s="58"/>
    </row>
    <row r="86" spans="3:6" ht="12.75">
      <c r="C86" s="47"/>
      <c r="D86" s="58"/>
      <c r="E86" s="58"/>
      <c r="F86" s="58"/>
    </row>
    <row r="87" spans="3:6" ht="12.75">
      <c r="C87" s="47"/>
      <c r="D87" s="58"/>
      <c r="E87" s="58"/>
      <c r="F87" s="58"/>
    </row>
    <row r="88" spans="3:6" ht="12.75">
      <c r="C88" s="47"/>
      <c r="D88" s="58"/>
      <c r="E88" s="58"/>
      <c r="F88" s="58"/>
    </row>
    <row r="89" spans="3:6" ht="12.75">
      <c r="C89" s="47"/>
      <c r="D89" s="58"/>
      <c r="E89" s="58"/>
      <c r="F89" s="58"/>
    </row>
    <row r="90" spans="3:6" ht="12.75">
      <c r="C90" s="47"/>
      <c r="D90" s="58"/>
      <c r="E90" s="58"/>
      <c r="F90" s="58"/>
    </row>
    <row r="91" spans="3:6" ht="12.75">
      <c r="C91" s="47"/>
      <c r="D91" s="58"/>
      <c r="E91" s="58"/>
      <c r="F91" s="58"/>
    </row>
    <row r="92" spans="3:6" ht="12.75">
      <c r="C92" s="47"/>
      <c r="D92" s="58"/>
      <c r="E92" s="58"/>
      <c r="F92" s="58"/>
    </row>
    <row r="93" spans="3:6" ht="12.75">
      <c r="C93" s="47"/>
      <c r="D93" s="58"/>
      <c r="E93" s="58"/>
      <c r="F93" s="58"/>
    </row>
    <row r="94" spans="3:6" ht="12.75">
      <c r="C94" s="47"/>
      <c r="D94" s="58"/>
      <c r="E94" s="58"/>
      <c r="F94" s="58"/>
    </row>
    <row r="95" spans="3:6" ht="12.75">
      <c r="C95" s="47"/>
      <c r="D95" s="58"/>
      <c r="E95" s="58"/>
      <c r="F95" s="58"/>
    </row>
    <row r="96" spans="3:6" ht="12.75">
      <c r="C96" s="47"/>
      <c r="D96" s="58"/>
      <c r="E96" s="58"/>
      <c r="F96" s="58"/>
    </row>
    <row r="97" spans="3:6" ht="12.75">
      <c r="C97" s="47"/>
      <c r="D97" s="58"/>
      <c r="E97" s="58"/>
      <c r="F97" s="58"/>
    </row>
    <row r="98" spans="3:6" ht="12.75">
      <c r="C98" s="47"/>
      <c r="D98" s="58"/>
      <c r="E98" s="58"/>
      <c r="F98" s="58"/>
    </row>
    <row r="99" spans="3:6" ht="12.75">
      <c r="C99" s="47"/>
      <c r="D99" s="58"/>
      <c r="E99" s="58"/>
      <c r="F99" s="58"/>
    </row>
    <row r="100" spans="3:6" ht="12.75">
      <c r="C100" s="47"/>
      <c r="D100" s="58"/>
      <c r="E100" s="58"/>
      <c r="F100" s="58"/>
    </row>
    <row r="101" spans="3:6" ht="12.75">
      <c r="C101" s="47"/>
      <c r="D101" s="58"/>
      <c r="E101" s="58"/>
      <c r="F101" s="58"/>
    </row>
    <row r="102" spans="3:6" ht="12.75">
      <c r="C102" s="47"/>
      <c r="D102" s="58"/>
      <c r="E102" s="58"/>
      <c r="F102" s="58"/>
    </row>
    <row r="103" spans="3:6" ht="12.75">
      <c r="C103" s="47"/>
      <c r="D103" s="58"/>
      <c r="E103" s="58"/>
      <c r="F103" s="58"/>
    </row>
    <row r="104" spans="3:6" ht="12.75">
      <c r="C104" s="47"/>
      <c r="D104" s="58"/>
      <c r="E104" s="58"/>
      <c r="F104" s="58"/>
    </row>
    <row r="105" spans="3:6" ht="12.75">
      <c r="C105" s="47"/>
      <c r="D105" s="58"/>
      <c r="E105" s="58"/>
      <c r="F105" s="58"/>
    </row>
    <row r="106" spans="3:6" ht="12.75">
      <c r="C106" s="47"/>
      <c r="D106" s="58"/>
      <c r="E106" s="58"/>
      <c r="F106" s="58"/>
    </row>
    <row r="107" spans="3:6" ht="12.75">
      <c r="C107" s="47"/>
      <c r="D107" s="58"/>
      <c r="E107" s="58"/>
      <c r="F107" s="58"/>
    </row>
    <row r="108" spans="3:6" ht="12.75">
      <c r="C108" s="47"/>
      <c r="D108" s="58"/>
      <c r="E108" s="58"/>
      <c r="F108" s="58"/>
    </row>
    <row r="109" spans="3:6" ht="12.75">
      <c r="C109" s="47"/>
      <c r="D109" s="58"/>
      <c r="E109" s="58"/>
      <c r="F109" s="58"/>
    </row>
    <row r="110" spans="3:6" ht="12.75">
      <c r="C110" s="47"/>
      <c r="D110" s="58"/>
      <c r="E110" s="58"/>
      <c r="F110" s="58"/>
    </row>
    <row r="111" spans="3:6" ht="12.75">
      <c r="C111" s="47"/>
      <c r="D111" s="58"/>
      <c r="E111" s="58"/>
      <c r="F111" s="58"/>
    </row>
    <row r="112" spans="3:6" ht="12.75">
      <c r="C112" s="47"/>
      <c r="D112" s="58"/>
      <c r="E112" s="58"/>
      <c r="F112" s="58"/>
    </row>
    <row r="113" spans="3:6" ht="12.75">
      <c r="C113" s="47"/>
      <c r="D113" s="58"/>
      <c r="E113" s="58"/>
      <c r="F113" s="58"/>
    </row>
    <row r="114" spans="3:6" ht="12.75">
      <c r="C114" s="47"/>
      <c r="D114" s="58"/>
      <c r="E114" s="58"/>
      <c r="F114" s="58"/>
    </row>
    <row r="115" spans="3:6" ht="12.75">
      <c r="C115" s="47"/>
      <c r="D115" s="58"/>
      <c r="E115" s="58"/>
      <c r="F115" s="58"/>
    </row>
    <row r="116" spans="3:6" ht="12.75">
      <c r="C116" s="47"/>
      <c r="D116" s="58"/>
      <c r="E116" s="58"/>
      <c r="F116" s="58"/>
    </row>
    <row r="117" spans="3:6" ht="12.75">
      <c r="C117" s="47"/>
      <c r="D117" s="58"/>
      <c r="E117" s="58"/>
      <c r="F117" s="58"/>
    </row>
    <row r="118" spans="3:6" ht="12.75">
      <c r="C118" s="47"/>
      <c r="D118" s="58"/>
      <c r="E118" s="58"/>
      <c r="F118" s="58"/>
    </row>
    <row r="119" spans="3:6" ht="12.75">
      <c r="C119" s="47"/>
      <c r="D119" s="58"/>
      <c r="E119" s="58"/>
      <c r="F119" s="58"/>
    </row>
    <row r="120" spans="3:6" ht="12.75">
      <c r="C120" s="47"/>
      <c r="D120" s="58"/>
      <c r="E120" s="58"/>
      <c r="F120" s="58"/>
    </row>
    <row r="121" spans="3:6" ht="12.75">
      <c r="C121" s="47"/>
      <c r="D121" s="58"/>
      <c r="E121" s="58"/>
      <c r="F121" s="58"/>
    </row>
    <row r="122" spans="3:6" ht="12.75">
      <c r="C122" s="47"/>
      <c r="D122" s="58"/>
      <c r="E122" s="58"/>
      <c r="F122" s="58"/>
    </row>
    <row r="123" spans="3:6" ht="12.75">
      <c r="C123" s="47"/>
      <c r="D123" s="58"/>
      <c r="E123" s="58"/>
      <c r="F123" s="58"/>
    </row>
    <row r="124" spans="3:6" ht="12.75">
      <c r="C124" s="47"/>
      <c r="D124" s="58"/>
      <c r="E124" s="58"/>
      <c r="F124" s="58"/>
    </row>
    <row r="125" spans="3:6" ht="12.75">
      <c r="C125" s="47"/>
      <c r="D125" s="58"/>
      <c r="E125" s="58"/>
      <c r="F125" s="58"/>
    </row>
    <row r="126" spans="3:6" ht="12.75">
      <c r="C126" s="47"/>
      <c r="D126" s="58"/>
      <c r="E126" s="58"/>
      <c r="F126" s="58"/>
    </row>
    <row r="127" spans="3:6" ht="12.75">
      <c r="C127" s="47"/>
      <c r="D127" s="58"/>
      <c r="E127" s="58"/>
      <c r="F127" s="58"/>
    </row>
    <row r="128" spans="3:6" ht="12.75">
      <c r="C128" s="47"/>
      <c r="D128" s="58"/>
      <c r="E128" s="58"/>
      <c r="F128" s="58"/>
    </row>
    <row r="129" spans="3:6" ht="12.75">
      <c r="C129" s="47"/>
      <c r="D129" s="58"/>
      <c r="E129" s="58"/>
      <c r="F129" s="58"/>
    </row>
    <row r="130" spans="3:6" ht="12.75">
      <c r="C130" s="47"/>
      <c r="D130" s="58"/>
      <c r="E130" s="58"/>
      <c r="F130" s="58"/>
    </row>
    <row r="131" spans="3:6" ht="12.75">
      <c r="C131" s="47"/>
      <c r="D131" s="58"/>
      <c r="E131" s="58"/>
      <c r="F131" s="58"/>
    </row>
    <row r="132" spans="3:6" ht="12.75">
      <c r="C132" s="47"/>
      <c r="D132" s="58"/>
      <c r="E132" s="58"/>
      <c r="F132" s="58"/>
    </row>
    <row r="133" spans="3:6" ht="12.75">
      <c r="C133" s="47"/>
      <c r="D133" s="58"/>
      <c r="E133" s="58"/>
      <c r="F133" s="58"/>
    </row>
    <row r="134" spans="3:6" ht="12.75">
      <c r="C134" s="47"/>
      <c r="D134" s="58"/>
      <c r="E134" s="58"/>
      <c r="F134" s="58"/>
    </row>
    <row r="135" spans="3:6" ht="12.75">
      <c r="C135" s="47"/>
      <c r="D135" s="58"/>
      <c r="E135" s="58"/>
      <c r="F135" s="58"/>
    </row>
    <row r="136" spans="3:6" ht="12.75">
      <c r="C136" s="47"/>
      <c r="D136" s="58"/>
      <c r="E136" s="58"/>
      <c r="F136" s="58"/>
    </row>
    <row r="137" spans="3:6" ht="12.75">
      <c r="C137" s="47"/>
      <c r="D137" s="58"/>
      <c r="E137" s="58"/>
      <c r="F137" s="58"/>
    </row>
    <row r="138" spans="3:6" ht="12.75">
      <c r="C138" s="47"/>
      <c r="D138" s="58"/>
      <c r="E138" s="58"/>
      <c r="F138" s="58"/>
    </row>
    <row r="139" spans="3:6" ht="12.75">
      <c r="C139" s="47"/>
      <c r="D139" s="58"/>
      <c r="E139" s="58"/>
      <c r="F139" s="58"/>
    </row>
    <row r="140" spans="3:6" ht="12.75">
      <c r="C140" s="47"/>
      <c r="D140" s="58"/>
      <c r="E140" s="58"/>
      <c r="F140" s="58"/>
    </row>
    <row r="141" spans="3:6" ht="12.75">
      <c r="C141" s="47"/>
      <c r="D141" s="58"/>
      <c r="E141" s="58"/>
      <c r="F141" s="58"/>
    </row>
    <row r="142" spans="3:6" ht="12.75">
      <c r="C142" s="47"/>
      <c r="D142" s="58"/>
      <c r="E142" s="58"/>
      <c r="F142" s="58"/>
    </row>
    <row r="143" spans="3:6" ht="12.75">
      <c r="C143" s="47"/>
      <c r="D143" s="58"/>
      <c r="E143" s="58"/>
      <c r="F143" s="58"/>
    </row>
    <row r="144" spans="3:6" ht="12.75">
      <c r="C144" s="47"/>
      <c r="D144" s="58"/>
      <c r="E144" s="58"/>
      <c r="F144" s="58"/>
    </row>
    <row r="145" spans="3:6" ht="12.75">
      <c r="C145" s="47"/>
      <c r="D145" s="58"/>
      <c r="E145" s="58"/>
      <c r="F145" s="58"/>
    </row>
    <row r="146" spans="3:6" ht="12.75">
      <c r="C146" s="47"/>
      <c r="D146" s="58"/>
      <c r="E146" s="58"/>
      <c r="F146" s="58"/>
    </row>
    <row r="147" spans="3:6" ht="12.75">
      <c r="C147" s="47"/>
      <c r="D147" s="58"/>
      <c r="E147" s="58"/>
      <c r="F147" s="58"/>
    </row>
    <row r="148" spans="3:6" ht="12.75">
      <c r="C148" s="47"/>
      <c r="D148" s="58"/>
      <c r="E148" s="58"/>
      <c r="F148" s="58"/>
    </row>
    <row r="149" spans="3:6" ht="12.75">
      <c r="C149" s="47"/>
      <c r="D149" s="58"/>
      <c r="E149" s="58"/>
      <c r="F149" s="58"/>
    </row>
    <row r="150" spans="3:6" ht="12.75">
      <c r="C150" s="47"/>
      <c r="D150" s="58"/>
      <c r="E150" s="58"/>
      <c r="F150" s="58"/>
    </row>
    <row r="151" spans="3:6" ht="12.75">
      <c r="C151" s="47"/>
      <c r="D151" s="58"/>
      <c r="E151" s="58"/>
      <c r="F151" s="58"/>
    </row>
    <row r="152" spans="3:6" ht="12.75">
      <c r="C152" s="47"/>
      <c r="D152" s="58"/>
      <c r="E152" s="58"/>
      <c r="F152" s="58"/>
    </row>
    <row r="153" spans="3:6" ht="12.75">
      <c r="C153" s="47"/>
      <c r="D153" s="58"/>
      <c r="E153" s="58"/>
      <c r="F153" s="58"/>
    </row>
    <row r="154" spans="3:6" ht="12.75">
      <c r="C154" s="47"/>
      <c r="D154" s="58"/>
      <c r="E154" s="58"/>
      <c r="F154" s="58"/>
    </row>
    <row r="155" spans="3:6" ht="12.75">
      <c r="C155" s="47"/>
      <c r="D155" s="58"/>
      <c r="E155" s="58"/>
      <c r="F155" s="58"/>
    </row>
    <row r="156" spans="3:6" ht="12.75">
      <c r="C156" s="47"/>
      <c r="D156" s="58"/>
      <c r="E156" s="58"/>
      <c r="F156" s="58"/>
    </row>
    <row r="157" spans="3:6" ht="12.75">
      <c r="C157" s="47"/>
      <c r="D157" s="58"/>
      <c r="E157" s="58"/>
      <c r="F157" s="58"/>
    </row>
    <row r="158" spans="3:6" ht="12.75">
      <c r="C158" s="47"/>
      <c r="D158" s="58"/>
      <c r="E158" s="58"/>
      <c r="F158" s="58"/>
    </row>
    <row r="159" spans="3:6" ht="12.75">
      <c r="C159" s="47"/>
      <c r="D159" s="58"/>
      <c r="E159" s="58"/>
      <c r="F159" s="58"/>
    </row>
    <row r="160" spans="3:6" ht="12.75">
      <c r="C160" s="47"/>
      <c r="D160" s="58"/>
      <c r="E160" s="58"/>
      <c r="F160" s="58"/>
    </row>
    <row r="161" spans="3:6" ht="12.75">
      <c r="C161" s="47"/>
      <c r="D161" s="58"/>
      <c r="E161" s="58"/>
      <c r="F161" s="58"/>
    </row>
    <row r="162" spans="3:6" ht="12.75">
      <c r="C162" s="47"/>
      <c r="D162" s="58"/>
      <c r="E162" s="58"/>
      <c r="F162" s="58"/>
    </row>
    <row r="163" spans="3:6" ht="12.75">
      <c r="C163" s="47"/>
      <c r="D163" s="58"/>
      <c r="E163" s="58"/>
      <c r="F163" s="58"/>
    </row>
    <row r="164" spans="3:6" ht="12.75">
      <c r="C164" s="47"/>
      <c r="D164" s="58"/>
      <c r="E164" s="58"/>
      <c r="F164" s="58"/>
    </row>
    <row r="165" spans="3:6" ht="12.75">
      <c r="C165" s="47"/>
      <c r="D165" s="58"/>
      <c r="E165" s="58"/>
      <c r="F165" s="58"/>
    </row>
    <row r="166" spans="3:6" ht="12.75">
      <c r="C166" s="47"/>
      <c r="D166" s="58"/>
      <c r="E166" s="58"/>
      <c r="F166" s="58"/>
    </row>
    <row r="167" spans="3:6" ht="12.75">
      <c r="C167" s="47"/>
      <c r="D167" s="58"/>
      <c r="E167" s="58"/>
      <c r="F167" s="58"/>
    </row>
    <row r="168" spans="3:6" ht="12.75">
      <c r="C168" s="47"/>
      <c r="D168" s="58"/>
      <c r="E168" s="58"/>
      <c r="F168" s="58"/>
    </row>
    <row r="169" spans="3:6" ht="12.75">
      <c r="C169" s="47"/>
      <c r="D169" s="58"/>
      <c r="E169" s="58"/>
      <c r="F169" s="58"/>
    </row>
    <row r="170" spans="3:6" ht="12.75">
      <c r="C170" s="47"/>
      <c r="D170" s="58"/>
      <c r="E170" s="58"/>
      <c r="F170" s="58"/>
    </row>
    <row r="171" spans="3:6" ht="12.75">
      <c r="C171" s="47"/>
      <c r="D171" s="58"/>
      <c r="E171" s="58"/>
      <c r="F171" s="58"/>
    </row>
    <row r="172" spans="3:6" ht="12.75">
      <c r="C172" s="47"/>
      <c r="D172" s="58"/>
      <c r="E172" s="58"/>
      <c r="F172" s="58"/>
    </row>
    <row r="173" spans="3:6" ht="12.75">
      <c r="C173" s="47"/>
      <c r="D173" s="58"/>
      <c r="E173" s="58"/>
      <c r="F173" s="58"/>
    </row>
    <row r="174" spans="3:6" ht="12.75">
      <c r="C174" s="47"/>
      <c r="D174" s="58"/>
      <c r="E174" s="58"/>
      <c r="F174" s="58"/>
    </row>
    <row r="175" spans="3:6" ht="12.75">
      <c r="C175" s="47"/>
      <c r="D175" s="58"/>
      <c r="E175" s="58"/>
      <c r="F175" s="58"/>
    </row>
    <row r="176" spans="3:6" ht="12.75">
      <c r="C176" s="47"/>
      <c r="D176" s="58"/>
      <c r="E176" s="58"/>
      <c r="F176" s="58"/>
    </row>
    <row r="177" spans="3:6" ht="12.75">
      <c r="C177" s="47"/>
      <c r="D177" s="58"/>
      <c r="E177" s="58"/>
      <c r="F177" s="58"/>
    </row>
    <row r="178" spans="3:6" ht="12.75">
      <c r="C178" s="47"/>
      <c r="D178" s="58"/>
      <c r="E178" s="58"/>
      <c r="F178" s="58"/>
    </row>
    <row r="179" spans="3:6" ht="12.75">
      <c r="C179" s="47"/>
      <c r="D179" s="58"/>
      <c r="E179" s="58"/>
      <c r="F179" s="58"/>
    </row>
  </sheetData>
  <sheetProtection password="ECCC" sheet="1"/>
  <mergeCells count="2">
    <mergeCell ref="A11:F11"/>
    <mergeCell ref="A1:G1"/>
  </mergeCells>
  <printOptions horizontalCentered="1"/>
  <pageMargins left="0.15748031496062992" right="0.11811023622047245" top="0.4330708661417323" bottom="1.4960629921259843" header="0.1968503937007874" footer="0.590551181102362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MAROUŠEK</dc:creator>
  <cp:keywords/>
  <dc:description/>
  <cp:lastModifiedBy>RINGLOVÁ Eva</cp:lastModifiedBy>
  <cp:lastPrinted>2013-10-23T12:22:13Z</cp:lastPrinted>
  <dcterms:created xsi:type="dcterms:W3CDTF">2000-07-17T13:15:57Z</dcterms:created>
  <dcterms:modified xsi:type="dcterms:W3CDTF">2013-10-23T12:35:57Z</dcterms:modified>
  <cp:category/>
  <cp:version/>
  <cp:contentType/>
  <cp:contentStatus/>
</cp:coreProperties>
</file>